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rebeccamitchell/Desktop/"/>
    </mc:Choice>
  </mc:AlternateContent>
  <bookViews>
    <workbookView xWindow="380" yWindow="460" windowWidth="31860" windowHeight="14120" activeTab="4"/>
  </bookViews>
  <sheets>
    <sheet name="Category" sheetId="3" r:id="rId1"/>
    <sheet name="SubCategory" sheetId="4" r:id="rId2"/>
    <sheet name="State to Month" sheetId="10" r:id="rId3"/>
    <sheet name="DATA" sheetId="1" r:id="rId4"/>
    <sheet name="BONUS" sheetId="11" r:id="rId5"/>
  </sheets>
  <calcPr calcId="150001" concurrentCalc="0"/>
  <pivotCaches>
    <pivotCache cacheId="0" r:id="rId6"/>
    <pivotCache cacheId="1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D13" i="11"/>
  <c r="C13" i="11"/>
  <c r="B13" i="11"/>
  <c r="E13" i="11"/>
  <c r="E3" i="11"/>
  <c r="E4" i="11"/>
  <c r="E5" i="11"/>
  <c r="E6" i="11"/>
  <c r="E7" i="11"/>
  <c r="E8" i="11"/>
  <c r="E9" i="11"/>
  <c r="E10" i="11"/>
  <c r="E11" i="11"/>
  <c r="E12" i="11"/>
  <c r="E2" i="11"/>
  <c r="C12" i="11"/>
  <c r="D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B7" i="11"/>
  <c r="C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3951" i="1"/>
  <c r="R3952" i="1"/>
  <c r="R3953" i="1"/>
  <c r="R3954" i="1"/>
  <c r="R3955" i="1"/>
  <c r="R3956" i="1"/>
  <c r="R3957" i="1"/>
  <c r="R3958" i="1"/>
  <c r="R3959" i="1"/>
  <c r="R396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2207" i="1"/>
  <c r="R2208" i="1"/>
  <c r="R2209" i="1"/>
  <c r="R2210" i="1"/>
  <c r="R2211" i="1"/>
  <c r="R2212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201" i="1"/>
  <c r="R3202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1359" i="1"/>
  <c r="R1360" i="1"/>
  <c r="R1361" i="1"/>
  <c r="R1362" i="1"/>
  <c r="R1363" i="1"/>
  <c r="R1364" i="1"/>
  <c r="R1365" i="1"/>
  <c r="R1366" i="1"/>
  <c r="R1367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2213" i="1"/>
  <c r="R2214" i="1"/>
  <c r="R2215" i="1"/>
  <c r="R2216" i="1"/>
  <c r="R221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54" i="1"/>
  <c r="R3355" i="1"/>
  <c r="R3356" i="1"/>
  <c r="R3357" i="1"/>
  <c r="R3358" i="1"/>
  <c r="R3359" i="1"/>
  <c r="R3360" i="1"/>
  <c r="R3361" i="1"/>
  <c r="R3362" i="1"/>
  <c r="R3363" i="1"/>
  <c r="R4079" i="1"/>
  <c r="R4080" i="1"/>
  <c r="R4081" i="1"/>
  <c r="R4082" i="1"/>
  <c r="R4083" i="1"/>
  <c r="R4084" i="1"/>
  <c r="R4085" i="1"/>
  <c r="R4086" i="1"/>
  <c r="R4087" i="1"/>
  <c r="R408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4089" i="1"/>
  <c r="R4090" i="1"/>
  <c r="R4091" i="1"/>
  <c r="R4092" i="1"/>
  <c r="R4093" i="1"/>
  <c r="R4094" i="1"/>
  <c r="R4095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3951" i="1"/>
  <c r="Q3952" i="1"/>
  <c r="Q3953" i="1"/>
  <c r="Q3954" i="1"/>
  <c r="Q3955" i="1"/>
  <c r="Q3956" i="1"/>
  <c r="Q3957" i="1"/>
  <c r="Q3958" i="1"/>
  <c r="Q3959" i="1"/>
  <c r="Q396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2207" i="1"/>
  <c r="Q2208" i="1"/>
  <c r="Q2209" i="1"/>
  <c r="Q2210" i="1"/>
  <c r="Q2211" i="1"/>
  <c r="Q2212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201" i="1"/>
  <c r="Q3202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1359" i="1"/>
  <c r="Q1360" i="1"/>
  <c r="Q1361" i="1"/>
  <c r="Q1362" i="1"/>
  <c r="Q1363" i="1"/>
  <c r="Q1364" i="1"/>
  <c r="Q1365" i="1"/>
  <c r="Q1366" i="1"/>
  <c r="Q1367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2213" i="1"/>
  <c r="Q2214" i="1"/>
  <c r="Q2215" i="1"/>
  <c r="Q2216" i="1"/>
  <c r="Q221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54" i="1"/>
  <c r="Q3355" i="1"/>
  <c r="Q3356" i="1"/>
  <c r="Q3357" i="1"/>
  <c r="Q3358" i="1"/>
  <c r="Q3359" i="1"/>
  <c r="Q3360" i="1"/>
  <c r="Q3361" i="1"/>
  <c r="Q3362" i="1"/>
  <c r="Q3363" i="1"/>
  <c r="Q4079" i="1"/>
  <c r="Q4080" i="1"/>
  <c r="Q4081" i="1"/>
  <c r="Q4082" i="1"/>
  <c r="Q4083" i="1"/>
  <c r="Q4084" i="1"/>
  <c r="Q4085" i="1"/>
  <c r="Q4086" i="1"/>
  <c r="Q4087" i="1"/>
  <c r="Q408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4089" i="1"/>
  <c r="Q4090" i="1"/>
  <c r="Q4091" i="1"/>
  <c r="Q4092" i="1"/>
  <c r="Q4093" i="1"/>
  <c r="Q4094" i="1"/>
  <c r="Q4095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<sst xmlns="http://schemas.openxmlformats.org/spreadsheetml/2006/main" count="24823" uniqueCount="8401">
  <si>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</si>
  <si>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</si>
  <si>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</si>
  <si>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</si>
  <si>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</si>
  <si>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</si>
  <si>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</si>
  <si>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</si>
  <si>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</si>
  <si>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</si>
  <si>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</si>
  <si>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</si>
  <si>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</si>
  <si>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</si>
  <si>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</si>
  <si>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</si>
  <si>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</si>
  <si>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</si>
  <si>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</si>
  <si>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</si>
  <si>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</si>
  <si>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</si>
  <si>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</si>
  <si>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</si>
  <si>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</si>
  <si>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</si>
  <si>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</si>
  <si>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</si>
  <si>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</si>
  <si>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</si>
  <si>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</si>
  <si>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</si>
  <si>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</si>
  <si>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</si>
  <si>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</si>
  <si>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</si>
  <si>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</si>
  <si>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</si>
  <si>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</si>
  <si>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</si>
  <si>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</si>
  <si>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</si>
  <si>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</si>
  <si>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</si>
  <si>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</si>
  <si>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</si>
  <si>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</si>
  <si>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</si>
  <si>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</si>
  <si>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</si>
  <si>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</si>
  <si>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</si>
  <si>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</si>
  <si>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</si>
  <si>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</si>
  <si>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</si>
  <si>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</si>
  <si>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</si>
  <si>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</si>
  <si>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</si>
  <si>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</si>
  <si>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</si>
  <si>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</si>
  <si>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</si>
  <si>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</si>
  <si>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</si>
  <si>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</si>
  <si>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</si>
  <si>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</si>
  <si>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</si>
  <si>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</si>
  <si>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</si>
  <si>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</si>
  <si>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</si>
  <si>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</si>
  <si>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</si>
  <si>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</si>
  <si>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</si>
  <si>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</si>
  <si>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</si>
  <si>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</si>
  <si>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</si>
  <si>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</si>
  <si>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</si>
  <si>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</si>
  <si>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</si>
  <si>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</si>
  <si>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</si>
  <si>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</si>
  <si>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</si>
  <si>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</si>
  <si>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</si>
  <si>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</si>
  <si>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</si>
  <si>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</si>
  <si>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</si>
  <si>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</si>
  <si>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</si>
  <si>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</si>
  <si>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</si>
  <si>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</si>
  <si>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</si>
  <si>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</si>
  <si>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</si>
  <si>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</si>
  <si>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</si>
  <si>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</si>
  <si>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</si>
  <si>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</si>
  <si>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</si>
  <si>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</si>
  <si>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</si>
  <si>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</si>
  <si>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</si>
  <si>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</si>
  <si>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</si>
  <si>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</si>
  <si>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</si>
  <si>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</si>
  <si>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</si>
  <si>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</si>
  <si>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</si>
  <si>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</si>
  <si>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</si>
  <si>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</si>
  <si>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</si>
  <si>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</si>
  <si>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</si>
  <si>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</si>
  <si>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</si>
  <si>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</si>
  <si>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</si>
  <si>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</si>
  <si>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</si>
  <si>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</si>
  <si>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</si>
  <si>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</si>
  <si>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</si>
  <si>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</si>
  <si>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</si>
  <si>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</si>
  <si>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</si>
  <si>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</si>
  <si>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</si>
  <si>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</si>
  <si>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</si>
  <si>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</si>
  <si>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</si>
  <si>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</si>
  <si>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</si>
  <si>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</si>
  <si>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</si>
  <si>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</si>
  <si>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</si>
  <si>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</si>
  <si>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</si>
  <si>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</si>
  <si>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</si>
  <si>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</si>
  <si>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</si>
  <si>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</si>
  <si>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</si>
  <si>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</si>
  <si>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</si>
  <si>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</si>
  <si>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</si>
  <si>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</si>
  <si>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</si>
  <si>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</si>
  <si>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</si>
  <si>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</si>
  <si>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</si>
  <si>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</si>
  <si>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</si>
  <si>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</si>
  <si>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</si>
  <si>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</si>
  <si>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</si>
  <si>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</si>
  <si>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</si>
  <si>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</si>
  <si>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</si>
  <si>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</si>
  <si>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</si>
  <si>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</si>
  <si>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</si>
  <si>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</si>
  <si>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</si>
  <si>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</si>
  <si>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</si>
  <si>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</si>
  <si>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</si>
  <si>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</si>
  <si>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</si>
  <si>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</si>
  <si>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</si>
  <si>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</si>
  <si>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</si>
  <si>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</si>
  <si>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</si>
  <si>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</si>
  <si>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</si>
  <si>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</si>
  <si>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</si>
  <si>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</si>
  <si>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</si>
  <si>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</si>
  <si>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</si>
  <si>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</si>
  <si>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</si>
  <si>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</si>
  <si>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</si>
  <si>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</si>
  <si>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</si>
  <si>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</si>
  <si>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</si>
  <si>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</si>
  <si>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</si>
  <si>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</si>
  <si>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</si>
  <si>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</si>
  <si>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</si>
  <si>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</si>
  <si>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</si>
  <si>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</si>
  <si>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</si>
  <si>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</si>
  <si>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</si>
  <si>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</si>
  <si>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</si>
  <si>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</si>
  <si>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</si>
  <si>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</si>
  <si>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</si>
  <si>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</si>
  <si>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</si>
  <si>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</si>
  <si>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</si>
  <si>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</si>
  <si>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</si>
  <si>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</si>
  <si>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</si>
  <si>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</si>
  <si>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</si>
  <si>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</si>
  <si>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</si>
  <si>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</si>
  <si>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</si>
  <si>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</si>
  <si>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</si>
  <si>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</si>
  <si>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</si>
  <si>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</si>
  <si>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</si>
  <si>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</si>
  <si>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</si>
  <si>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</si>
  <si>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</si>
  <si>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</si>
  <si>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</si>
  <si>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</si>
  <si>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</si>
  <si>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</si>
  <si>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</si>
  <si>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</si>
  <si>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</si>
  <si>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</si>
  <si>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</si>
  <si>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</si>
  <si>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</si>
  <si>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</si>
  <si>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</si>
  <si>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</si>
  <si>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</si>
  <si>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</si>
  <si>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</si>
  <si>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</si>
  <si>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</si>
  <si>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</si>
  <si>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</si>
  <si>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</si>
  <si>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</si>
  <si>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</si>
  <si>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</si>
  <si>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</si>
  <si>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</si>
  <si>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</si>
  <si>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</si>
  <si>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</si>
  <si>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</si>
  <si>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</si>
  <si>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</si>
  <si>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</si>
  <si>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</si>
  <si>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</si>
  <si>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</si>
  <si>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</si>
  <si>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</si>
  <si>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</si>
  <si>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</si>
  <si>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</si>
  <si>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</si>
  <si>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</si>
  <si>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</si>
  <si>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</si>
  <si>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</si>
  <si>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</si>
  <si>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</si>
  <si>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</si>
  <si>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</si>
  <si>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</si>
  <si>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</si>
  <si>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</si>
  <si>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</si>
  <si>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</si>
  <si>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</si>
  <si>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</si>
  <si>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</si>
  <si>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</si>
  <si>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</si>
  <si>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</si>
  <si>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</si>
  <si>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</si>
  <si>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</si>
  <si>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</si>
  <si>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</si>
  <si>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</si>
  <si>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</si>
  <si>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</si>
  <si>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</si>
  <si>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</si>
  <si>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</si>
  <si>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</si>
  <si>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</si>
  <si>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</si>
  <si>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</si>
  <si>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</si>
  <si>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</si>
  <si>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</si>
  <si>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</si>
  <si>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</si>
  <si>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</si>
  <si>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</si>
  <si>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</si>
  <si>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</si>
  <si>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</si>
  <si>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</si>
  <si>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</si>
  <si>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</si>
  <si>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</si>
  <si>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</si>
  <si>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</si>
  <si>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</si>
  <si>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</si>
  <si>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</si>
  <si>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</si>
  <si>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</si>
  <si>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</si>
  <si>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</si>
  <si>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</si>
  <si>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</si>
  <si>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</si>
  <si>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</si>
  <si>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</si>
  <si>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</si>
  <si>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</si>
  <si>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</si>
  <si>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</si>
  <si>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</si>
  <si>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</si>
  <si>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</si>
  <si>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</si>
  <si>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</si>
  <si>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</si>
  <si>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</si>
  <si>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</si>
  <si>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</si>
  <si>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</si>
  <si>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</si>
  <si>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</si>
  <si>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</si>
  <si>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</si>
  <si>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</si>
  <si>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</si>
  <si>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</si>
  <si>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</si>
  <si>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</si>
  <si>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</si>
  <si>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</si>
  <si>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</si>
  <si>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</si>
  <si>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</si>
  <si>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</si>
  <si>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</si>
  <si>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</si>
  <si>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</si>
  <si>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</si>
  <si>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</si>
  <si>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</si>
  <si>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</si>
  <si>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</si>
  <si>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</si>
  <si>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</si>
  <si>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</si>
  <si>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</si>
  <si>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</si>
  <si>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</si>
  <si>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</si>
  <si>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</si>
  <si>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</si>
  <si>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</si>
  <si>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</si>
  <si>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</si>
  <si>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</si>
  <si>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</si>
  <si>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</si>
  <si>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</si>
  <si>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</si>
  <si>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</si>
  <si>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</si>
  <si>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</si>
  <si>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</si>
  <si>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</si>
  <si>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</si>
  <si>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</si>
  <si>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</si>
  <si>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</si>
  <si>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</si>
  <si>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</si>
  <si>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</si>
  <si>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</si>
  <si>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</si>
  <si>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</si>
  <si>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</si>
  <si>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</si>
  <si>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</si>
  <si>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</si>
  <si>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</si>
  <si>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</si>
  <si>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</si>
  <si>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</si>
  <si>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</si>
  <si>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</si>
  <si>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</si>
  <si>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</si>
  <si>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</si>
  <si>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</si>
  <si>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</si>
  <si>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</si>
  <si>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</si>
  <si>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</si>
  <si>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</si>
  <si>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</si>
  <si>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</si>
  <si>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</si>
  <si>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</si>
  <si>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</si>
  <si>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</si>
  <si>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</si>
  <si>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</si>
  <si>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</si>
  <si>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</si>
  <si>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</si>
  <si>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</si>
  <si>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</si>
  <si>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</si>
  <si>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</si>
  <si>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</si>
  <si>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</si>
  <si>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</si>
  <si>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</si>
  <si>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</si>
  <si>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</si>
  <si>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</si>
  <si>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</si>
  <si>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</si>
  <si>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</si>
  <si>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</si>
  <si>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</si>
  <si>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</si>
  <si>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</si>
  <si>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</si>
  <si>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</si>
  <si>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</si>
  <si>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</si>
  <si>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</si>
  <si>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</si>
  <si>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</si>
  <si>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</si>
  <si>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</si>
  <si>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</si>
  <si>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</si>
  <si>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</si>
  <si>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</si>
  <si>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</si>
  <si>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</si>
  <si>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</si>
  <si>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</si>
  <si>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</si>
  <si>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</si>
  <si>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</si>
  <si>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</si>
  <si>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</si>
  <si>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</si>
  <si>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</si>
  <si>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</si>
  <si>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</si>
  <si>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</si>
  <si>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</si>
  <si>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</si>
  <si>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</si>
  <si>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</si>
  <si>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</si>
  <si>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</si>
  <si>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</si>
  <si>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</si>
  <si>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</si>
  <si>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</si>
  <si>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</si>
  <si>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</si>
  <si>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</si>
  <si>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</si>
  <si>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</si>
  <si>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</si>
  <si>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</si>
  <si>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</si>
  <si>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</si>
  <si>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</si>
  <si>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</si>
  <si>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</si>
  <si>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</si>
  <si>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</si>
  <si>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</si>
  <si>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</si>
  <si>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</si>
  <si>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</si>
  <si>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</si>
  <si>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</si>
  <si>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</si>
  <si>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</si>
  <si>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</si>
  <si>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</si>
  <si>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</si>
  <si>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</si>
  <si>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</si>
  <si>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</si>
  <si>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</si>
  <si>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</si>
  <si>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</si>
  <si>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</si>
  <si>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</si>
  <si>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</si>
  <si>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</si>
  <si>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</si>
  <si>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</si>
  <si>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</si>
  <si>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</si>
  <si>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</si>
  <si>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</si>
  <si>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</si>
  <si>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</si>
  <si>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</si>
  <si>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</si>
  <si>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</si>
  <si>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</si>
  <si>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</si>
  <si>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</si>
  <si>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</si>
  <si>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</si>
  <si>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</si>
  <si>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</si>
  <si>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</si>
  <si>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</si>
  <si>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</si>
  <si>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</si>
  <si>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</si>
  <si>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</si>
  <si>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</si>
  <si>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</si>
  <si>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</si>
  <si>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</si>
  <si>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</si>
  <si>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</si>
  <si>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</si>
  <si>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</si>
  <si>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</si>
  <si>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</si>
  <si>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</si>
  <si>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</si>
  <si>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</si>
  <si>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</si>
  <si>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</si>
  <si>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</si>
  <si>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</si>
  <si>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</si>
  <si>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</si>
  <si>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</si>
  <si>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</si>
  <si>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</si>
  <si>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</si>
  <si>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</si>
  <si>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</si>
  <si>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</si>
  <si>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</si>
  <si>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</si>
  <si>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</si>
  <si>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</si>
  <si>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</si>
  <si>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</si>
  <si>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</si>
  <si>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</si>
  <si>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</si>
  <si>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</si>
  <si>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</si>
  <si>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</si>
  <si>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</si>
  <si>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</si>
  <si>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</si>
  <si>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</si>
  <si>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</si>
  <si>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</si>
  <si>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</si>
  <si>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</si>
  <si>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</si>
  <si>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</si>
  <si>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</si>
  <si>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</si>
  <si>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</si>
  <si>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</si>
  <si>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</si>
  <si>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</si>
  <si>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</si>
  <si>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</si>
  <si>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</si>
  <si>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</si>
  <si>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</si>
  <si>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</si>
  <si>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</si>
  <si>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</si>
  <si>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</si>
  <si>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</si>
  <si>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</si>
  <si>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</si>
  <si>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</si>
  <si>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</si>
  <si>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</si>
  <si>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</si>
  <si>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</si>
  <si>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</si>
  <si>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</si>
  <si>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</si>
  <si>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</si>
  <si>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</si>
  <si>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</si>
  <si>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</si>
  <si>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</si>
  <si>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</si>
  <si>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</si>
  <si>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</si>
  <si>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</si>
  <si>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</si>
  <si>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</si>
  <si>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</si>
  <si>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</si>
  <si>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</si>
  <si>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</si>
  <si>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</si>
  <si>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</si>
  <si>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</si>
  <si>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</si>
  <si>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</si>
  <si>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</si>
  <si>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</si>
  <si>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</si>
  <si>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</si>
  <si>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</si>
  <si>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</si>
  <si>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</si>
  <si>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</si>
  <si>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</si>
  <si>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</si>
  <si>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</si>
  <si>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</si>
  <si>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</si>
  <si>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</si>
  <si>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</si>
  <si>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</si>
  <si>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</si>
  <si>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</si>
  <si>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</si>
  <si>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</si>
  <si>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</si>
  <si>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</si>
  <si>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</si>
  <si>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</si>
  <si>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</si>
  <si>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</si>
  <si>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</si>
  <si>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</si>
  <si>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</si>
  <si>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</si>
  <si>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</si>
  <si>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</si>
  <si>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</si>
  <si>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</si>
  <si>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</si>
  <si>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</si>
  <si>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</si>
  <si>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</si>
  <si>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</si>
  <si>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</si>
  <si>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</si>
  <si>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</si>
  <si>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</si>
  <si>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</si>
  <si>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</si>
  <si>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</si>
  <si>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</si>
  <si>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</si>
  <si>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</si>
  <si>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</si>
  <si>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</si>
  <si>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</si>
  <si>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</si>
  <si>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</si>
  <si>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</si>
  <si>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</si>
  <si>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</si>
  <si>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</si>
  <si>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</si>
  <si>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</si>
  <si>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</si>
  <si>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</si>
  <si>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</si>
  <si>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</si>
  <si>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</si>
  <si>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</si>
  <si>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</si>
  <si>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</si>
  <si>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</si>
  <si>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</si>
  <si>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</si>
  <si>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</si>
  <si>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</si>
  <si>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</si>
  <si>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</si>
  <si>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</si>
  <si>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</si>
  <si>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</si>
  <si>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</si>
  <si>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</si>
  <si>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</si>
  <si>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</si>
  <si>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</si>
  <si>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</si>
  <si>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</si>
  <si>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</si>
  <si>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</si>
  <si>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</si>
  <si>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</si>
  <si>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</si>
  <si>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</si>
  <si>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</si>
  <si>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</si>
  <si>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</si>
  <si>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</si>
  <si>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</si>
  <si>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</si>
  <si>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</si>
  <si>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</si>
  <si>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</si>
  <si>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</si>
  <si>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</si>
  <si>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</si>
  <si>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</si>
  <si>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</si>
  <si>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</si>
  <si>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</si>
  <si>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</si>
  <si>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</si>
  <si>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</si>
  <si>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</si>
  <si>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</si>
  <si>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</si>
  <si>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</si>
  <si>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</si>
  <si>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</si>
  <si>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</si>
  <si>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</si>
  <si>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</si>
  <si>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</si>
  <si>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</si>
  <si>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</si>
  <si>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</si>
  <si>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</si>
  <si>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</si>
  <si>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</si>
  <si>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</si>
  <si>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</si>
  <si>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</si>
  <si>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</si>
  <si>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</si>
  <si>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</si>
  <si>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</si>
  <si>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</si>
  <si>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</si>
  <si>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</si>
  <si>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</si>
  <si>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</si>
  <si>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</si>
  <si>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</si>
  <si>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</si>
  <si>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</si>
  <si>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</si>
  <si>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</si>
  <si>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</si>
  <si>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</si>
  <si>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</si>
  <si>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</si>
  <si>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</si>
  <si>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</si>
  <si>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</si>
  <si>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</si>
  <si>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</si>
  <si>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</si>
  <si>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</si>
  <si>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</si>
  <si>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</si>
  <si>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</si>
  <si>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</si>
  <si>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</si>
  <si>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</si>
  <si>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</si>
  <si>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</si>
  <si>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</si>
  <si>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</si>
  <si>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</si>
  <si>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</si>
  <si>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</si>
  <si>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</si>
  <si>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</si>
  <si>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</si>
  <si>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</si>
  <si>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</si>
  <si>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</si>
  <si>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</si>
  <si>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</si>
  <si>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</si>
  <si>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</si>
  <si>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</si>
  <si>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</si>
  <si>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</si>
  <si>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</si>
  <si>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</si>
  <si>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</si>
  <si>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</si>
  <si>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</si>
  <si>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</si>
  <si>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</si>
  <si>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</si>
  <si>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</si>
  <si>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</si>
  <si>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</si>
  <si>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</si>
  <si>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</si>
  <si>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</si>
  <si>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</si>
  <si>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</si>
  <si>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</si>
  <si>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</si>
  <si>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</si>
  <si>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</si>
  <si>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</si>
  <si>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</si>
  <si>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</si>
  <si>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</si>
  <si>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</si>
  <si>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</si>
  <si>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</si>
  <si>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</si>
  <si>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</si>
  <si>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</si>
  <si>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</si>
  <si>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</si>
  <si>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</si>
  <si>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</si>
  <si>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</si>
  <si>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</si>
  <si>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</si>
  <si>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</si>
  <si>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</si>
  <si>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</si>
  <si>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</si>
  <si>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</si>
  <si>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</si>
  <si>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</si>
  <si>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</si>
  <si>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</si>
  <si>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</si>
  <si>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</si>
  <si>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</si>
  <si>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</si>
  <si>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</si>
  <si>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</si>
  <si>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</si>
  <si>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</si>
  <si>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</si>
  <si>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</si>
  <si>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</si>
  <si>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</si>
  <si>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</si>
  <si>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</si>
  <si>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</si>
  <si>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</si>
  <si>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</si>
  <si>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</si>
  <si>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</si>
  <si>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</si>
  <si>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</si>
  <si>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</si>
  <si>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</si>
  <si>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</si>
  <si>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</si>
  <si>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</si>
  <si>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</si>
  <si>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</si>
  <si>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</si>
  <si>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</si>
  <si>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</si>
  <si>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</si>
  <si>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</si>
  <si>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</si>
  <si>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</si>
  <si>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</si>
  <si>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</si>
  <si>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</si>
  <si>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</si>
  <si>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</si>
  <si>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</si>
  <si>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</si>
  <si>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</si>
  <si>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</si>
  <si>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</si>
  <si>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</si>
  <si>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</si>
  <si>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</si>
  <si>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</si>
  <si>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</si>
  <si>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</si>
  <si>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</si>
  <si>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</si>
  <si>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</si>
  <si>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</si>
  <si>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</si>
  <si>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</si>
  <si>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</si>
  <si>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</si>
  <si>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</si>
  <si>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</si>
  <si>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</si>
  <si>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</si>
  <si>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</si>
  <si>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</si>
  <si>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</si>
  <si>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</si>
  <si>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</si>
  <si>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</si>
  <si>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</si>
  <si>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</si>
  <si>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</si>
  <si>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</si>
  <si>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</si>
  <si>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</si>
  <si>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</si>
  <si>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</si>
  <si>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</si>
  <si>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</si>
  <si>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</si>
  <si>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</si>
  <si>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</si>
  <si>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</si>
  <si>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</si>
  <si>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</si>
  <si>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</si>
  <si>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</si>
  <si>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</si>
  <si>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</si>
  <si>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</si>
  <si>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</si>
  <si>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</si>
  <si>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</si>
  <si>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</si>
  <si>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</si>
  <si>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</si>
  <si>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</si>
  <si>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</si>
  <si>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</si>
  <si>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</si>
  <si>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</si>
  <si>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</si>
  <si>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</si>
  <si>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</si>
  <si>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</si>
  <si>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</si>
  <si>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</si>
  <si>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</si>
  <si>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</si>
  <si>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</si>
  <si>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</si>
  <si>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</si>
  <si>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</si>
  <si>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</si>
  <si>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</si>
  <si>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</si>
  <si>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</si>
  <si>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</si>
  <si>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</si>
  <si>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</si>
  <si>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</si>
  <si>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</si>
  <si>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</si>
  <si>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</si>
  <si>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</si>
  <si>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</si>
  <si>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</si>
  <si>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</si>
  <si>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</si>
  <si>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</si>
  <si>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</si>
  <si>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</si>
  <si>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</si>
  <si>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</si>
  <si>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</si>
  <si>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</si>
  <si>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</si>
  <si>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</si>
  <si>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</si>
  <si>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</si>
  <si>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</si>
  <si>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</si>
  <si>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</si>
  <si>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</si>
  <si>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</si>
  <si>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</si>
  <si>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</si>
  <si>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</si>
  <si>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</si>
  <si>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</si>
  <si>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</si>
  <si>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</si>
  <si>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</si>
  <si>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</si>
  <si>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</si>
  <si>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</si>
  <si>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</si>
  <si>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</si>
  <si>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</si>
  <si>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</si>
  <si>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</si>
  <si>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</si>
  <si>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</si>
  <si>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</si>
  <si>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</si>
  <si>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</si>
  <si>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</si>
  <si>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</si>
  <si>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</si>
  <si>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</si>
  <si>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</si>
  <si>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</si>
  <si>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</si>
  <si>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</si>
  <si>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</si>
  <si>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</si>
  <si>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</si>
  <si>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</si>
  <si>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</si>
  <si>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</si>
  <si>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</si>
  <si>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</si>
  <si>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</si>
  <si>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</si>
  <si>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</si>
  <si>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</si>
  <si>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</si>
  <si>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</si>
  <si>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</si>
  <si>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</si>
  <si>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</si>
  <si>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</si>
  <si>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</si>
  <si>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</si>
  <si>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</si>
  <si>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</si>
  <si>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</si>
  <si>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</si>
  <si>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</si>
  <si>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</si>
  <si>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</si>
  <si>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</si>
  <si>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</si>
  <si>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</si>
  <si>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</si>
  <si>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</si>
  <si>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</si>
  <si>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</si>
  <si>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</si>
  <si>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</si>
  <si>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</si>
  <si>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</si>
  <si>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</si>
  <si>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</si>
  <si>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</si>
  <si>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</si>
  <si>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</si>
  <si>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</si>
  <si>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</si>
  <si>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</si>
  <si>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</si>
  <si>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</si>
  <si>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</si>
  <si>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</si>
  <si>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</si>
  <si>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</si>
  <si>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</si>
  <si>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</si>
  <si>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</si>
  <si>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</si>
  <si>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</si>
  <si>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</si>
  <si>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</si>
  <si>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</si>
  <si>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</si>
  <si>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</si>
  <si>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</si>
  <si>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</si>
  <si>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</si>
  <si>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</si>
  <si>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</si>
  <si>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</si>
  <si>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</si>
  <si>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</si>
  <si>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</si>
  <si>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</si>
  <si>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</si>
  <si>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</si>
  <si>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</si>
  <si>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</si>
  <si>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</si>
  <si>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</si>
  <si>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</si>
  <si>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</si>
  <si>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</si>
  <si>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</si>
  <si>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</si>
  <si>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</si>
  <si>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</si>
  <si>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</si>
  <si>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</si>
  <si>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</si>
  <si>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</si>
  <si>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</si>
  <si>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</si>
  <si>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</si>
  <si>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</si>
  <si>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</si>
  <si>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</si>
  <si>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</si>
  <si>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</si>
  <si>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</si>
  <si>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</si>
  <si>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</si>
  <si>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</si>
  <si>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</si>
  <si>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</si>
  <si>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</si>
  <si>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</si>
  <si>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</si>
  <si>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</si>
  <si>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</si>
  <si>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</si>
  <si>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</si>
  <si>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</si>
  <si>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</si>
  <si>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</si>
  <si>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</si>
  <si>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</si>
  <si>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</si>
  <si>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</si>
  <si>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</si>
  <si>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</si>
  <si>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</si>
  <si>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</si>
  <si>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</si>
  <si>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</si>
  <si>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</si>
  <si>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</si>
  <si>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</si>
  <si>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</si>
  <si>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</si>
  <si>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</si>
  <si>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</si>
  <si>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</si>
  <si>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</si>
  <si>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</si>
  <si>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</si>
  <si>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</si>
  <si>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</si>
  <si>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</si>
  <si>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</si>
  <si>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</si>
  <si>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</si>
  <si>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</si>
  <si>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</si>
  <si>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</si>
  <si>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</si>
  <si>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</si>
  <si>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</si>
  <si>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</si>
  <si>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</si>
  <si>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</si>
  <si>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</si>
  <si>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</si>
  <si>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</si>
  <si>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</si>
  <si>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</si>
  <si>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</si>
  <si>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</si>
  <si>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</si>
  <si>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</si>
  <si>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</si>
  <si>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</si>
  <si>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</si>
  <si>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</si>
  <si>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</si>
  <si>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</si>
  <si>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</si>
  <si>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</si>
  <si>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</si>
  <si>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</si>
  <si>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</si>
  <si>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</si>
  <si>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</si>
  <si>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</si>
  <si>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</si>
  <si>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</si>
  <si>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</si>
  <si>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</si>
  <si>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</si>
  <si>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</si>
  <si>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</si>
  <si>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</si>
  <si>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</si>
  <si>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</si>
  <si>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</si>
  <si>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</si>
  <si>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</si>
  <si>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</si>
  <si>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</si>
  <si>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</si>
  <si>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</si>
  <si>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</si>
  <si>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</si>
  <si>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</si>
  <si>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</si>
  <si>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</si>
  <si>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</si>
  <si>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</si>
  <si>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</si>
  <si>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</si>
  <si>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</si>
  <si>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</si>
  <si>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</si>
  <si>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</si>
  <si>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</si>
  <si>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</si>
  <si>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</si>
  <si>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</si>
  <si>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</si>
  <si>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</si>
  <si>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</si>
  <si>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</si>
  <si>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</si>
  <si>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</si>
  <si>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</si>
  <si>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</si>
  <si>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</si>
  <si>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</si>
  <si>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</si>
  <si>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</si>
  <si>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</si>
  <si>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</si>
  <si>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</si>
  <si>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</si>
  <si>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</si>
  <si>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</si>
  <si>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</si>
  <si>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</si>
  <si>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</si>
  <si>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</si>
  <si>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</si>
  <si>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</si>
  <si>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</si>
  <si>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</si>
  <si>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</si>
  <si>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</si>
  <si>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</si>
  <si>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</si>
  <si>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</si>
  <si>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</si>
  <si>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</si>
  <si>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</si>
  <si>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</si>
  <si>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</si>
  <si>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</si>
  <si>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</si>
  <si>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</si>
  <si>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</si>
  <si>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</si>
  <si>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</si>
  <si>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</si>
  <si>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</si>
  <si>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</si>
  <si>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</si>
  <si>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</si>
  <si>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</si>
  <si>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</si>
  <si>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</si>
  <si>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</si>
  <si>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</si>
  <si>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</si>
  <si>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</si>
  <si>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</si>
  <si>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</si>
  <si>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</si>
  <si>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</si>
  <si>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</si>
  <si>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</si>
  <si>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</si>
  <si>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</si>
  <si>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</si>
  <si>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</si>
  <si>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</si>
  <si>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</si>
  <si>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</si>
  <si>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</si>
  <si>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</si>
  <si>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</si>
  <si>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</si>
  <si>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</si>
  <si>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</si>
  <si>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</si>
  <si>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</si>
  <si>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</si>
  <si>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</si>
  <si>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</si>
  <si>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</si>
  <si>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</si>
  <si>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</si>
  <si>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</si>
  <si>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</si>
  <si>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</si>
  <si>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</si>
  <si>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</si>
  <si>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</si>
  <si>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</si>
  <si>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</si>
  <si>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</si>
  <si>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</si>
  <si>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</si>
  <si>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</si>
  <si>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</si>
  <si>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</si>
  <si>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</si>
  <si>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</si>
  <si>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</si>
  <si>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</si>
  <si>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</si>
  <si>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</si>
  <si>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</si>
  <si>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</si>
  <si>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</si>
  <si>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</si>
  <si>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</si>
  <si>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</si>
  <si>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</si>
  <si>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</si>
  <si>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</si>
  <si>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</si>
  <si>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</si>
  <si>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</si>
  <si>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</si>
  <si>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</si>
  <si>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</si>
  <si>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</si>
  <si>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</si>
  <si>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</si>
  <si>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</si>
  <si>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</si>
  <si>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</si>
  <si>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</si>
  <si>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</si>
  <si>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</si>
  <si>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</si>
  <si>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</si>
  <si>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</si>
  <si>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</si>
  <si>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</si>
  <si>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</si>
  <si>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</si>
  <si>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</si>
  <si>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</si>
  <si>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</si>
  <si>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</si>
  <si>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</si>
  <si>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</si>
  <si>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</si>
  <si>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</si>
  <si>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</si>
  <si>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</si>
  <si>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</si>
  <si>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</si>
  <si>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</si>
  <si>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</si>
  <si>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</si>
  <si>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</si>
  <si>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</si>
  <si>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</si>
  <si>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</si>
  <si>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</si>
  <si>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</si>
  <si>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</si>
  <si>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</si>
  <si>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</si>
  <si>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</si>
  <si>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</si>
  <si>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</si>
  <si>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</si>
  <si>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</si>
  <si>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</si>
  <si>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</si>
  <si>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</si>
  <si>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</si>
  <si>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</si>
  <si>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</si>
  <si>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</si>
  <si>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</si>
  <si>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</si>
  <si>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</si>
  <si>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</si>
  <si>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</si>
  <si>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</si>
  <si>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</si>
  <si>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</si>
  <si>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</si>
  <si>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</si>
  <si>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</si>
  <si>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</si>
  <si>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</si>
  <si>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</si>
  <si>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</si>
  <si>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</si>
  <si>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</si>
  <si>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</si>
  <si>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</si>
  <si>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</si>
  <si>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</si>
  <si>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</si>
  <si>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</si>
  <si>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</si>
  <si>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</si>
  <si>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</si>
  <si>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</si>
  <si>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</si>
  <si>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</si>
  <si>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</si>
  <si>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</si>
  <si>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</si>
  <si>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</si>
  <si>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</si>
  <si>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</si>
  <si>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</si>
  <si>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</si>
  <si>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</si>
  <si>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</si>
  <si>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</si>
  <si>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</si>
  <si>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</si>
  <si>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</si>
  <si>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</si>
  <si>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</si>
  <si>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</si>
  <si>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</si>
  <si>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</si>
  <si>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</si>
  <si>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</si>
  <si>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</si>
  <si>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</si>
  <si>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</si>
  <si>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</si>
  <si>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</si>
  <si>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</si>
  <si>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</si>
  <si>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</si>
  <si>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</si>
  <si>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</si>
  <si>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</si>
  <si>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</si>
  <si>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</si>
  <si>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</si>
  <si>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</si>
  <si>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</si>
  <si>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</si>
  <si>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</si>
  <si>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</si>
  <si>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</si>
  <si>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</si>
  <si>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</si>
  <si>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</si>
  <si>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</si>
  <si>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</si>
  <si>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</si>
  <si>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</si>
  <si>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</si>
  <si>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</si>
  <si>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</si>
  <si>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</si>
  <si>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</si>
  <si>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</si>
  <si>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</si>
  <si>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</si>
  <si>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</si>
  <si>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</si>
  <si>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</si>
  <si>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</si>
  <si>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</si>
  <si>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</si>
  <si>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</si>
  <si>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</si>
  <si>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</si>
  <si>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</si>
  <si>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</si>
  <si>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</si>
  <si>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</si>
  <si>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</si>
  <si>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</si>
  <si>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</si>
  <si>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</si>
  <si>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</si>
  <si>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</si>
  <si>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</si>
  <si>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</si>
  <si>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</si>
  <si>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</si>
  <si>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</si>
  <si>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</si>
  <si>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</si>
  <si>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</si>
  <si>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</si>
  <si>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</si>
  <si>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</si>
  <si>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</si>
  <si>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</si>
  <si>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</si>
  <si>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</si>
  <si>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</si>
  <si>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</si>
  <si>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</si>
  <si>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</si>
  <si>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</si>
  <si>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</si>
  <si>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</si>
  <si>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</si>
  <si>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</si>
  <si>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</si>
  <si>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</si>
  <si>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</si>
  <si>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</si>
  <si>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</si>
  <si>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</si>
  <si>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</si>
  <si>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</si>
  <si>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</si>
  <si>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</si>
  <si>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</si>
  <si>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</si>
  <si>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</si>
  <si>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</si>
  <si>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</si>
  <si>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</si>
  <si>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</si>
  <si>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</si>
  <si>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</si>
  <si>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</si>
  <si>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</si>
  <si>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</si>
  <si>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</si>
  <si>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</si>
  <si>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</si>
  <si>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</si>
  <si>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</si>
  <si>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</si>
  <si>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</si>
  <si>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</si>
  <si>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</si>
  <si>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</si>
  <si>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</si>
  <si>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</si>
  <si>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</si>
  <si>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</si>
  <si>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</si>
  <si>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</si>
  <si>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</si>
  <si>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</si>
  <si>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</si>
  <si>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</si>
  <si>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</si>
  <si>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</si>
  <si>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</si>
  <si>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</si>
  <si>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</si>
  <si>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</si>
  <si>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</si>
  <si>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</si>
  <si>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</si>
  <si>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</si>
  <si>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</si>
  <si>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</si>
  <si>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</si>
  <si>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</si>
  <si>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</si>
  <si>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</si>
  <si>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</si>
  <si>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</si>
  <si>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</si>
  <si>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</si>
  <si>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</si>
  <si>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</si>
  <si>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</si>
  <si>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</si>
  <si>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</si>
  <si>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</si>
  <si>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</si>
  <si>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</si>
  <si>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</si>
  <si>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</si>
  <si>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</si>
  <si>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</si>
  <si>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</si>
  <si>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</si>
  <si>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</si>
  <si>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</si>
  <si>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</si>
  <si>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</si>
  <si>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</si>
  <si>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</si>
  <si>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</si>
  <si>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</si>
  <si>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</si>
  <si>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</si>
  <si>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</si>
  <si>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</si>
  <si>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</si>
  <si>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</si>
  <si>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</si>
  <si>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</si>
  <si>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</si>
  <si>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</si>
  <si>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</si>
  <si>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</si>
  <si>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</si>
  <si>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</si>
  <si>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</si>
  <si>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</si>
  <si>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</si>
  <si>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</si>
  <si>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</si>
  <si>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</si>
  <si>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</si>
  <si>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</si>
  <si>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</si>
  <si>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</si>
  <si>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</si>
  <si>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</si>
  <si>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</si>
  <si>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</si>
  <si>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</si>
  <si>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</si>
  <si>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</si>
  <si>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</si>
  <si>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</si>
  <si>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</si>
  <si>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</si>
  <si>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</si>
  <si>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</si>
  <si>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</si>
  <si>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</si>
  <si>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</si>
  <si>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</si>
  <si>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</si>
  <si>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</si>
  <si>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</si>
  <si>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</si>
  <si>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</si>
  <si>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</si>
  <si>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</si>
  <si>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</si>
  <si>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</si>
  <si>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</si>
  <si>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</si>
  <si>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</si>
  <si>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</si>
  <si>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</si>
  <si>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</si>
  <si>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</si>
  <si>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</si>
  <si>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</si>
  <si>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</si>
  <si>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</si>
  <si>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</si>
  <si>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</si>
  <si>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</si>
  <si>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</si>
  <si>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</si>
  <si>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</si>
  <si>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</si>
  <si>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</si>
  <si>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</si>
  <si>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</si>
  <si>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</si>
  <si>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</si>
  <si>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</si>
  <si>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</si>
  <si>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</si>
  <si>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</si>
  <si>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</si>
  <si>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</si>
  <si>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</si>
  <si>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</si>
  <si>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</si>
  <si>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</si>
  <si>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</si>
  <si>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</si>
  <si>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</si>
  <si>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</si>
  <si>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</si>
  <si>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</si>
  <si>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</si>
  <si>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</si>
  <si>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</si>
  <si>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</si>
  <si>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</si>
  <si>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</si>
  <si>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</si>
  <si>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</si>
  <si>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</si>
  <si>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</si>
  <si>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</si>
  <si>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</si>
  <si>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</si>
  <si>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</si>
  <si>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</si>
  <si>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</si>
  <si>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</si>
  <si>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</si>
  <si>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</si>
  <si>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</si>
  <si>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</si>
  <si>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</si>
  <si>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</si>
  <si>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</si>
  <si>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</si>
  <si>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</si>
  <si>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</si>
  <si>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</si>
  <si>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</si>
  <si>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</si>
  <si>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</si>
  <si>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</si>
  <si>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</si>
  <si>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</si>
  <si>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</si>
  <si>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</si>
  <si>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</si>
  <si>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</si>
  <si>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</si>
  <si>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</si>
  <si>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</si>
  <si>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</si>
  <si>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</si>
  <si>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</si>
  <si>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</si>
  <si>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</si>
  <si>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</si>
  <si>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</si>
  <si>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</si>
  <si>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</si>
  <si>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</si>
  <si>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</si>
  <si>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</si>
  <si>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</si>
  <si>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</si>
  <si>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</si>
  <si>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</si>
  <si>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</si>
  <si>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</si>
  <si>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</si>
  <si>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</si>
  <si>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</si>
  <si>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</si>
  <si>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</si>
  <si>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</si>
  <si>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</si>
  <si>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</si>
  <si>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</si>
  <si>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</si>
  <si>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</si>
  <si>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</si>
  <si>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</si>
  <si>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</si>
  <si>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</si>
  <si>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</si>
  <si>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</si>
  <si>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</si>
  <si>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</si>
  <si>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</si>
  <si>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</si>
  <si>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</si>
  <si>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</si>
  <si>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</si>
  <si>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</si>
  <si>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</si>
  <si>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</si>
  <si>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</si>
  <si>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</si>
  <si>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</si>
  <si>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</si>
  <si>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</si>
  <si>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</si>
  <si>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</si>
  <si>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</si>
  <si>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</si>
  <si>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</si>
  <si>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</si>
  <si>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</si>
  <si>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</si>
  <si>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</si>
  <si>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</si>
  <si>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</si>
  <si>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</si>
  <si>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</si>
  <si>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</si>
  <si>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</si>
  <si>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</si>
  <si>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</si>
  <si>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</si>
  <si>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</si>
  <si>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</si>
  <si>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</si>
  <si>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</si>
  <si>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</si>
  <si>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</si>
  <si>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</si>
  <si>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</si>
  <si>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</si>
  <si>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</si>
  <si>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</si>
  <si>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</si>
  <si>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</si>
  <si>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</si>
  <si>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</si>
  <si>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</si>
  <si>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</si>
  <si>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</si>
  <si>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</si>
  <si>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</si>
  <si>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</si>
  <si>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</si>
  <si>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</si>
  <si>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</si>
  <si>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</si>
  <si>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</si>
  <si>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</si>
  <si>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</si>
  <si>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</si>
  <si>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</si>
  <si>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</si>
  <si>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</si>
  <si>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</si>
  <si>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</si>
  <si>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</si>
  <si>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</si>
  <si>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</si>
  <si>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</si>
  <si>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</si>
  <si>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</si>
  <si>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</si>
  <si>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</si>
  <si>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</si>
  <si>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</si>
  <si>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</si>
  <si>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</si>
  <si>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</si>
  <si>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</si>
  <si>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</si>
  <si>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</si>
  <si>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</si>
  <si>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</si>
  <si>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</si>
  <si>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</si>
  <si>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</si>
  <si>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</si>
  <si>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</si>
  <si>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</si>
  <si>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</si>
  <si>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</si>
  <si>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</si>
  <si>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</si>
  <si>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</si>
  <si>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</si>
  <si>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</si>
  <si>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</si>
  <si>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</si>
  <si>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</si>
  <si>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</si>
  <si>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</si>
  <si>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</si>
  <si>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</si>
  <si>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</si>
  <si>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</si>
  <si>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</si>
  <si>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</si>
  <si>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</si>
  <si>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</si>
  <si>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</si>
  <si>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</si>
  <si>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</si>
  <si>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</si>
  <si>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</si>
  <si>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</si>
  <si>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</si>
  <si>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</si>
  <si>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</si>
  <si>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</si>
  <si>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</si>
  <si>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</si>
  <si>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</si>
  <si>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</si>
  <si>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</si>
  <si>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</si>
  <si>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</si>
  <si>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</si>
  <si>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</si>
  <si>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</si>
  <si>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</si>
  <si>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</si>
  <si>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</si>
  <si>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</si>
  <si>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</si>
  <si>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</si>
  <si>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</si>
  <si>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</si>
  <si>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</si>
  <si>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</si>
  <si>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</si>
  <si>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</si>
  <si>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</si>
  <si>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</si>
  <si>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</si>
  <si>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</si>
  <si>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</si>
  <si>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</si>
  <si>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</si>
  <si>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</si>
  <si>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</si>
  <si>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</si>
  <si>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</si>
  <si>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</si>
  <si>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</si>
  <si>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</si>
  <si>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</si>
  <si>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</si>
  <si>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</si>
  <si>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</si>
  <si>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</si>
  <si>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</si>
  <si>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</si>
  <si>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</si>
  <si>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</si>
  <si>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</si>
  <si>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</si>
  <si>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</si>
  <si>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</si>
  <si>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</si>
  <si>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</si>
  <si>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</si>
  <si>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</si>
  <si>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</si>
  <si>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</si>
  <si>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</si>
  <si>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</si>
  <si>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</si>
  <si>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</si>
  <si>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</si>
  <si>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</si>
  <si>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</si>
  <si>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</si>
  <si>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</si>
  <si>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</si>
  <si>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</si>
  <si>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</si>
  <si>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</si>
  <si>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</si>
  <si>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</si>
  <si>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</si>
  <si>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</si>
  <si>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</si>
  <si>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</si>
  <si>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</si>
  <si>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</si>
  <si>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</si>
  <si>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</si>
  <si>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</si>
  <si>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</si>
  <si>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</si>
  <si>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</si>
  <si>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</si>
  <si>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</si>
  <si>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</si>
  <si>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</si>
  <si>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</si>
  <si>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</si>
  <si>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</si>
  <si>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</si>
  <si>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</si>
  <si>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</si>
  <si>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</si>
  <si>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</si>
  <si>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</si>
  <si>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</si>
  <si>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</si>
  <si>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</si>
  <si>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</si>
  <si>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</si>
  <si>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</si>
  <si>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</si>
  <si>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</si>
  <si>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</si>
  <si>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</si>
  <si>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</si>
  <si>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</si>
  <si>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</si>
  <si>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</si>
  <si>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</si>
  <si>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</si>
  <si>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</si>
  <si>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</si>
  <si>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</si>
  <si>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</si>
  <si>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</si>
  <si>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</si>
  <si>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</si>
  <si>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</si>
  <si>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</si>
  <si>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</si>
  <si>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</si>
  <si>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</si>
  <si>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</si>
  <si>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</si>
  <si>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</si>
  <si>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</si>
  <si>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</si>
  <si>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</si>
  <si>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</si>
  <si>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</si>
  <si>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</si>
  <si>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</si>
  <si>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</si>
  <si>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</si>
  <si>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</si>
  <si>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</si>
  <si>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</si>
  <si>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</si>
  <si>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</si>
  <si>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</si>
  <si>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</si>
  <si>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</si>
  <si>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</si>
  <si>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</si>
  <si>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</si>
  <si>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</si>
  <si>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</si>
  <si>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</si>
  <si>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</si>
  <si>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</si>
  <si>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</si>
  <si>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</si>
  <si>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</si>
  <si>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</si>
  <si>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</si>
  <si>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</si>
  <si>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</si>
  <si>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</si>
  <si>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</si>
  <si>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</si>
  <si>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</si>
  <si>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</si>
  <si>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</si>
  <si>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</si>
  <si>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</si>
  <si>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</si>
  <si>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</si>
  <si>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</si>
  <si>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</si>
  <si>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</si>
  <si>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</si>
  <si>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</si>
  <si>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</si>
  <si>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</si>
  <si>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</si>
  <si>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</si>
  <si>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</si>
  <si>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</si>
  <si>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</si>
  <si>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</si>
  <si>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</si>
  <si>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</si>
  <si>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</si>
  <si>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</si>
  <si>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</si>
  <si>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</si>
  <si>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</si>
  <si>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</si>
  <si>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</si>
  <si>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</si>
  <si>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</si>
  <si>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</si>
  <si>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</si>
  <si>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</si>
  <si>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</si>
  <si>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</si>
  <si>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</si>
  <si>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</si>
  <si>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</si>
  <si>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</si>
  <si>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</si>
  <si>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</si>
  <si>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</si>
  <si>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</si>
  <si>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</si>
  <si>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</si>
  <si>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</si>
  <si>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</si>
  <si>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</si>
  <si>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</si>
  <si>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</si>
  <si>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</si>
  <si>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</si>
  <si>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</si>
  <si>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</si>
  <si>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</si>
  <si>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</si>
  <si>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</si>
  <si>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</si>
  <si>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</si>
  <si>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</si>
  <si>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</si>
  <si>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</si>
  <si>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</si>
  <si>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</si>
  <si>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</si>
  <si>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</si>
  <si>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</si>
  <si>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</si>
  <si>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</si>
  <si>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</si>
  <si>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</si>
  <si>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</si>
  <si>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</si>
  <si>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</si>
  <si>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</si>
  <si>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</si>
  <si>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</si>
  <si>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</si>
  <si>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</si>
  <si>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</si>
  <si>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</si>
  <si>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</si>
  <si>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</si>
  <si>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</si>
  <si>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</si>
  <si>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</si>
  <si>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</si>
  <si>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</si>
  <si>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</si>
  <si>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</si>
  <si>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</si>
  <si>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</si>
  <si>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</si>
  <si>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</si>
  <si>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</si>
  <si>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</si>
  <si>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</si>
  <si>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</si>
  <si>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</si>
  <si>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</si>
  <si>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</si>
  <si>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</si>
  <si>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</si>
  <si>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</si>
  <si>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</si>
  <si>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</si>
  <si>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</si>
  <si>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</si>
  <si>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</si>
  <si>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</si>
  <si>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</si>
  <si>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</si>
  <si>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</si>
  <si>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</si>
  <si>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</si>
  <si>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</si>
  <si>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</si>
  <si>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</si>
  <si>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</si>
  <si>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</si>
  <si>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</si>
  <si>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</si>
  <si>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</si>
  <si>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</si>
  <si>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</si>
  <si>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</si>
  <si>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</si>
  <si>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</si>
  <si>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</si>
  <si>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</si>
  <si>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</si>
  <si>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</si>
  <si>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</si>
  <si>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</si>
  <si>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</si>
  <si>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</si>
  <si>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</si>
  <si>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</si>
  <si>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</si>
  <si>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</si>
  <si>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</si>
  <si>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</si>
  <si>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</si>
  <si>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</si>
  <si>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</si>
  <si>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</si>
  <si>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</si>
  <si>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</si>
  <si>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</si>
  <si>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</si>
  <si>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</si>
  <si>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</si>
  <si>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</si>
  <si>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</si>
  <si>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</si>
  <si>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</si>
  <si>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</si>
  <si>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</si>
  <si>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</si>
  <si>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</si>
  <si>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</si>
  <si>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</si>
  <si>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</si>
  <si>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</si>
  <si>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</si>
  <si>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</si>
  <si>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</si>
  <si>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</si>
  <si>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</si>
  <si>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</si>
  <si>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</si>
  <si>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</si>
  <si>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</si>
  <si>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</si>
  <si>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</si>
  <si>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</si>
  <si>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</si>
  <si>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</si>
  <si>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</si>
  <si>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</si>
  <si>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</si>
  <si>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</si>
  <si>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</si>
  <si>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</si>
  <si>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</si>
  <si>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</si>
  <si>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</si>
  <si>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</si>
  <si>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</si>
  <si>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</si>
  <si>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</si>
  <si>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</si>
  <si>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</si>
  <si>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</si>
  <si>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</si>
  <si>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</si>
  <si>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</si>
  <si>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</si>
  <si>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</si>
  <si>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</si>
  <si>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</si>
  <si>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</si>
  <si>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</si>
  <si>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</si>
  <si>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</si>
  <si>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</si>
  <si>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</si>
  <si>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</si>
  <si>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</si>
  <si>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</si>
  <si>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</si>
  <si>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</si>
  <si>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</si>
  <si>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</si>
  <si>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</si>
  <si>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</si>
  <si>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</si>
  <si>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</si>
  <si>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</si>
  <si>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</si>
  <si>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</si>
  <si>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</si>
  <si>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</si>
  <si>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</si>
  <si>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</si>
  <si>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</si>
  <si>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</si>
  <si>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</si>
  <si>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</si>
  <si>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</si>
  <si>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</si>
  <si>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</si>
  <si>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</si>
  <si>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</si>
  <si>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</si>
  <si>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</si>
  <si>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</si>
  <si>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</si>
  <si>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</si>
  <si>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</si>
  <si>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</si>
  <si>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</si>
  <si>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</si>
  <si>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</si>
  <si>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</si>
  <si>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</si>
  <si>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</si>
  <si>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</si>
  <si>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</si>
  <si>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</si>
  <si>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</si>
  <si>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</si>
  <si>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</si>
  <si>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</si>
  <si>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</si>
  <si>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</si>
  <si>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</si>
  <si>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</si>
  <si>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</si>
  <si>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</si>
  <si>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</si>
  <si>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</si>
  <si>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</si>
  <si>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</si>
  <si>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</si>
  <si>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</si>
  <si>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</si>
  <si>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</si>
  <si>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</si>
  <si>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</si>
  <si>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</si>
  <si>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</si>
  <si>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</si>
  <si>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</si>
  <si>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</si>
  <si>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</si>
  <si>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</si>
  <si>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</si>
  <si>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</si>
  <si>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</si>
  <si>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</si>
  <si>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</si>
  <si>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</si>
  <si>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</si>
  <si>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</si>
  <si>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</si>
  <si>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</si>
  <si>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</si>
  <si>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</si>
  <si>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</si>
  <si>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</si>
  <si>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</si>
  <si>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</si>
  <si>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</si>
  <si>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</si>
  <si>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</si>
  <si>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</si>
  <si>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</si>
  <si>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</si>
  <si>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</si>
  <si>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</si>
  <si>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</si>
  <si>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</si>
  <si>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</si>
  <si>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</si>
  <si>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</si>
  <si>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</si>
  <si>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</si>
  <si>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</si>
  <si>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</si>
  <si>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</si>
  <si>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</si>
  <si>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</si>
  <si>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</si>
  <si>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</si>
  <si>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</si>
  <si>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</si>
  <si>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</si>
  <si>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</si>
  <si>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</si>
  <si>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</si>
  <si>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</si>
  <si>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</si>
  <si>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</si>
  <si>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</si>
  <si>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</si>
  <si>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</si>
  <si>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</si>
  <si>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</si>
  <si>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</si>
  <si>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</si>
  <si>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</si>
  <si>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</si>
  <si>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</si>
  <si>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</si>
  <si>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</si>
  <si>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</si>
  <si>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</si>
  <si>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</si>
  <si>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</si>
  <si>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</si>
  <si>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</si>
  <si>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</si>
  <si>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</si>
  <si>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</si>
  <si>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</si>
  <si>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</si>
  <si>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</si>
  <si>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</si>
  <si>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</si>
  <si>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</si>
  <si>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</si>
  <si>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</si>
  <si>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</si>
  <si>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</si>
  <si>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</si>
  <si>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</si>
  <si>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</si>
  <si>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</si>
  <si>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</si>
  <si>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</si>
  <si>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</si>
  <si>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</si>
  <si>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</si>
  <si>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</si>
  <si>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</si>
  <si>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</si>
  <si>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</si>
  <si>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</si>
  <si>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</si>
  <si>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</si>
  <si>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</si>
  <si>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</si>
  <si>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</si>
  <si>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</si>
  <si>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</si>
  <si>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</si>
  <si>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</si>
  <si>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</si>
  <si>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</si>
  <si>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</si>
  <si>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</si>
  <si>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</si>
  <si>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</si>
  <si>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</si>
  <si>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</si>
  <si>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</si>
  <si>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</si>
  <si>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</si>
  <si>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</si>
  <si>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</si>
  <si>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</si>
  <si>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</si>
  <si>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</si>
  <si>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</si>
  <si>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</si>
  <si>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</si>
  <si>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</si>
  <si>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</si>
  <si>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</si>
  <si>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</si>
  <si>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</si>
  <si>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</si>
  <si>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</si>
  <si>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</si>
  <si>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</si>
  <si>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</si>
  <si>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</si>
  <si>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</si>
  <si>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</si>
  <si>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</si>
  <si>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</si>
  <si>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</si>
  <si>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</si>
  <si>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</si>
  <si>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</si>
  <si>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</si>
  <si>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</si>
  <si>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</si>
  <si>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</si>
  <si>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</si>
  <si>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</si>
  <si>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</si>
  <si>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</si>
  <si>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</si>
  <si>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</si>
  <si>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</si>
  <si>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</si>
  <si>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</si>
  <si>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</si>
  <si>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</si>
  <si>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</si>
  <si>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</si>
  <si>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</si>
  <si>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</si>
  <si>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</si>
  <si>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</si>
  <si>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</si>
  <si>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</si>
  <si>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</si>
  <si>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</si>
  <si>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</si>
  <si>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</si>
  <si>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</si>
  <si>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</si>
  <si>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</si>
  <si>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</si>
  <si>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</si>
  <si>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</si>
  <si>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</si>
  <si>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</si>
  <si>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</si>
  <si>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</si>
  <si>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</si>
  <si>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</si>
  <si>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</si>
  <si>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</si>
  <si>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</si>
  <si>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</si>
  <si>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</si>
  <si>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</si>
  <si>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</si>
  <si>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</si>
  <si>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</si>
  <si>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</si>
  <si>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</si>
  <si>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</si>
  <si>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</si>
  <si>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</si>
  <si>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</si>
  <si>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</si>
  <si>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</si>
  <si>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</si>
  <si>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</si>
  <si>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</si>
  <si>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</si>
  <si>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</si>
  <si>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</si>
  <si>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</si>
  <si>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</si>
  <si>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</si>
  <si>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</si>
  <si>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</si>
  <si>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</si>
  <si>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</si>
  <si>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</si>
  <si>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</si>
  <si>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</si>
  <si>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</si>
  <si>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</si>
  <si>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</si>
  <si>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</si>
  <si>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</si>
  <si>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</si>
  <si>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</si>
  <si>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</si>
  <si>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</si>
  <si>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</si>
  <si>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</si>
  <si>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</si>
  <si>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</si>
  <si>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</si>
  <si>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</si>
  <si>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</si>
  <si>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</si>
  <si>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</si>
  <si>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</si>
  <si>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</si>
  <si>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</si>
  <si>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</si>
  <si>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</si>
  <si>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</si>
  <si>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</si>
  <si>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</si>
  <si>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</si>
  <si>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</si>
  <si>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</si>
  <si>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</si>
  <si>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</si>
  <si>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</si>
  <si>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</si>
  <si>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</si>
  <si>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</si>
  <si>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</si>
  <si>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</si>
  <si>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</si>
  <si>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</si>
  <si>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</si>
  <si>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</si>
  <si>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</si>
  <si>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</si>
  <si>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</si>
  <si>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</si>
  <si>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</si>
  <si>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</si>
  <si>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</si>
  <si>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</si>
  <si>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</si>
  <si>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</si>
  <si>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</si>
  <si>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</si>
  <si>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</si>
  <si>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</si>
  <si>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</si>
  <si>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</si>
  <si>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</si>
  <si>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</si>
  <si>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</si>
  <si>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</si>
  <si>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</si>
  <si>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</si>
  <si>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</si>
  <si>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</si>
  <si>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</si>
  <si>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</si>
  <si>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</si>
  <si>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</si>
  <si>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</si>
  <si>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</si>
  <si>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</si>
  <si>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</si>
  <si>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</si>
  <si>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</si>
  <si>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</si>
  <si>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</si>
  <si>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</si>
  <si>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</si>
  <si>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</si>
  <si>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</si>
  <si>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</si>
  <si>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</si>
  <si>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</si>
  <si>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</si>
  <si>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</si>
  <si>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</si>
  <si>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</si>
  <si>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</si>
  <si>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</si>
  <si>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</si>
  <si>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</si>
  <si>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</si>
  <si>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</si>
  <si>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</si>
  <si>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</si>
  <si>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</si>
  <si>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</si>
  <si>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</si>
  <si>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</si>
  <si>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</si>
  <si>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</si>
  <si>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</si>
  <si>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</si>
  <si>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</si>
  <si>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</si>
  <si>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</si>
  <si>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</si>
  <si>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</si>
  <si>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</si>
  <si>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</si>
  <si>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</si>
  <si>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</si>
  <si>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</si>
  <si>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</si>
  <si>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</si>
  <si>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</si>
  <si>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</si>
  <si>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</si>
  <si>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</si>
  <si>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</si>
  <si>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</si>
  <si>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</si>
  <si>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</si>
  <si>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</si>
  <si>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</si>
  <si>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</si>
  <si>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</si>
  <si>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</si>
  <si>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</si>
  <si>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</si>
  <si>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</si>
  <si>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</si>
  <si>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</si>
  <si>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</si>
  <si>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</si>
  <si>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</si>
  <si>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</si>
  <si>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</si>
  <si>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</si>
  <si>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</si>
  <si>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</si>
  <si>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</si>
  <si>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</si>
  <si>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</si>
  <si>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</si>
  <si>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</si>
  <si>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</si>
  <si>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</si>
  <si>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</si>
  <si>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</si>
  <si>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</si>
  <si>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</si>
  <si>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</si>
  <si>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</si>
  <si>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</si>
  <si>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</si>
  <si>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</si>
  <si>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</si>
  <si>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</si>
  <si>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</si>
  <si>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</si>
  <si>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</si>
  <si>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</si>
  <si>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</si>
  <si>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</si>
  <si>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</si>
  <si>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</si>
  <si>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</si>
  <si>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</si>
  <si>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</si>
  <si>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</si>
  <si>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</si>
  <si>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</si>
  <si>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</si>
  <si>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</si>
  <si>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</si>
  <si>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</si>
  <si>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</si>
  <si>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</si>
  <si>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</si>
  <si>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</si>
  <si>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</si>
  <si>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</si>
  <si>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</si>
  <si>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</si>
  <si>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</si>
  <si>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</si>
  <si>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</si>
  <si>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</si>
  <si>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</si>
  <si>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</si>
  <si>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</si>
  <si>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</si>
  <si>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</si>
  <si>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</si>
  <si>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</si>
  <si>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</si>
  <si>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</si>
  <si>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</si>
  <si>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</si>
  <si>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</si>
  <si>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</si>
  <si>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</si>
  <si>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</si>
  <si>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</si>
  <si>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</si>
  <si>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</si>
  <si>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</si>
  <si>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</si>
  <si>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</si>
  <si>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</si>
  <si>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</si>
  <si>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</si>
  <si>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</si>
  <si>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</si>
  <si>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</si>
  <si>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</si>
  <si>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</si>
  <si>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</si>
  <si>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</si>
  <si>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</si>
  <si>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</si>
  <si>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</si>
  <si>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</si>
  <si>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</si>
  <si>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</si>
  <si>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</si>
  <si>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</si>
  <si>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</si>
  <si>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</si>
  <si>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</si>
  <si>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</si>
  <si>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</si>
  <si>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</si>
  <si>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</si>
  <si>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</si>
  <si>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</si>
  <si>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</si>
  <si>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</si>
  <si>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</si>
  <si>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</si>
  <si>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</si>
  <si>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</si>
  <si>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</si>
  <si>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</si>
  <si>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</si>
  <si>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</si>
  <si>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</si>
  <si>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</si>
  <si>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</si>
  <si>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</si>
  <si>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</si>
  <si>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</si>
  <si>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</si>
  <si>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</si>
  <si>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</si>
  <si>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</si>
  <si>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</si>
  <si>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</si>
  <si>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</si>
  <si>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</si>
  <si>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</si>
  <si>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</si>
  <si>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</si>
  <si>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</si>
  <si>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</si>
  <si>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</si>
  <si>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</si>
  <si>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</si>
  <si>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</si>
  <si>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</si>
  <si>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</si>
  <si>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</si>
  <si>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</si>
  <si>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</si>
  <si>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</si>
  <si>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</si>
  <si>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</si>
  <si>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</si>
  <si>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</si>
  <si>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</si>
  <si>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</si>
  <si>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</si>
  <si>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</si>
  <si>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</si>
  <si>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</si>
  <si>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</si>
  <si>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</si>
  <si>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</si>
  <si>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</si>
  <si>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</si>
  <si>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</si>
  <si>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</si>
  <si>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</si>
  <si>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</si>
  <si>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</si>
  <si>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</si>
  <si>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</si>
  <si>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</si>
  <si>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</si>
  <si>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</si>
  <si>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</si>
  <si>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</si>
  <si>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</si>
  <si>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</si>
  <si>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</si>
  <si>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</si>
  <si>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</si>
  <si>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</si>
  <si>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</si>
  <si>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</si>
  <si>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</si>
  <si>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</si>
  <si>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</si>
  <si>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</si>
  <si>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</si>
  <si>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</si>
  <si>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</si>
  <si>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</si>
  <si>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</si>
  <si>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</si>
  <si>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</si>
  <si>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</si>
  <si>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</si>
  <si>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</si>
  <si>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</si>
  <si>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</si>
  <si>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</si>
  <si>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</si>
  <si>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</si>
  <si>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</si>
  <si>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</si>
  <si>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</si>
  <si>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</si>
  <si>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</si>
  <si>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</si>
  <si>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</si>
  <si>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</si>
  <si>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</si>
  <si>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</si>
  <si>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</si>
  <si>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</si>
  <si>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</si>
  <si>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</si>
  <si>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</si>
  <si>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</si>
  <si>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</si>
  <si>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</si>
  <si>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</si>
  <si>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</si>
  <si>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</si>
  <si>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</si>
  <si>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</si>
  <si>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</si>
  <si>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</si>
  <si>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</si>
  <si>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</si>
  <si>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</si>
  <si>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</si>
  <si>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</si>
  <si>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</si>
  <si>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</si>
  <si>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</si>
  <si>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</si>
  <si>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</si>
  <si>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</si>
  <si>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</si>
  <si>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</si>
  <si>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</si>
  <si>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</si>
  <si>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</si>
  <si>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</si>
  <si>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</si>
  <si>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</si>
  <si>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</si>
  <si>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</si>
  <si>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</si>
  <si>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</si>
  <si>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</si>
  <si>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</si>
  <si>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</si>
  <si>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</si>
  <si>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</si>
  <si>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</si>
  <si>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</si>
  <si>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</si>
  <si>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</si>
  <si>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</si>
  <si>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</si>
  <si>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</si>
  <si>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</si>
  <si>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</si>
  <si>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</si>
  <si>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</si>
  <si>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</si>
  <si>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</si>
  <si>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</si>
  <si>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</si>
  <si>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</si>
  <si>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</si>
  <si>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</si>
  <si>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</si>
  <si>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</si>
  <si>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</si>
  <si>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</si>
  <si>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</si>
  <si>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</si>
  <si>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</si>
  <si>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</si>
  <si>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</si>
  <si>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</si>
  <si>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</si>
  <si>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</si>
  <si>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</si>
  <si>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</si>
  <si>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</si>
  <si>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</si>
  <si>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</si>
  <si>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</si>
  <si>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</si>
  <si>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</si>
  <si>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</si>
  <si>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</si>
  <si>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</si>
  <si>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</si>
  <si>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</si>
  <si>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</si>
  <si>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</si>
  <si>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</si>
  <si>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</si>
  <si>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</si>
  <si>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</si>
  <si>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</si>
  <si>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</si>
  <si>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</si>
  <si>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</si>
  <si>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</si>
  <si>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</si>
  <si>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</si>
  <si>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</si>
  <si>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</si>
  <si>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</si>
  <si>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</si>
  <si>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</si>
  <si>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</si>
  <si>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</si>
  <si>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</si>
  <si>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</si>
  <si>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</si>
  <si>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</si>
  <si>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</si>
  <si>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</si>
  <si>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</si>
  <si>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</si>
  <si>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</si>
  <si>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</si>
  <si>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</si>
  <si>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</si>
  <si>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</si>
  <si>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</si>
  <si>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</si>
  <si>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</si>
  <si>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</si>
  <si>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</si>
  <si>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</si>
  <si>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</si>
  <si>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</si>
  <si>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</si>
  <si>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</si>
  <si>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</si>
  <si>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</si>
  <si>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</si>
  <si>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</si>
  <si>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</si>
  <si>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</si>
  <si>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</si>
  <si>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</si>
  <si>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</si>
  <si>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</si>
  <si>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</si>
  <si>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</si>
  <si>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</si>
  <si>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</si>
  <si>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</si>
  <si>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</si>
  <si>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</si>
  <si>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</si>
  <si>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</si>
  <si>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</si>
  <si>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</si>
  <si>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</si>
  <si>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</si>
  <si>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</si>
  <si>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</si>
  <si>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</si>
  <si>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</si>
  <si>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</si>
  <si>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</si>
  <si>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</si>
  <si>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</si>
  <si>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</si>
  <si>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</si>
  <si>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</si>
  <si>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</si>
  <si>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</si>
  <si>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</si>
  <si>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</si>
  <si>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</si>
  <si>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</si>
  <si>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</si>
  <si>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</si>
  <si>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</si>
  <si>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</si>
  <si>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</si>
  <si>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</si>
  <si>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</si>
  <si>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</si>
  <si>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</si>
  <si>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</si>
  <si>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</si>
  <si>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</si>
  <si>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</si>
  <si>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</si>
  <si>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</si>
  <si>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</si>
  <si>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</si>
  <si>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</si>
  <si>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</si>
  <si>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</si>
  <si>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</si>
  <si>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</si>
  <si>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</si>
  <si>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</si>
  <si>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</si>
  <si>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</si>
  <si>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</si>
  <si>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</si>
  <si>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</si>
  <si>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</si>
  <si>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</si>
  <si>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</si>
  <si>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</si>
  <si>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</si>
  <si>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</si>
  <si>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</si>
  <si>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</si>
  <si>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</si>
  <si>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</si>
  <si>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</si>
  <si>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</si>
  <si>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</si>
  <si>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</si>
  <si>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</si>
  <si>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</si>
  <si>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</si>
  <si>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</si>
  <si>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</si>
  <si>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</si>
  <si>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</si>
  <si>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</si>
  <si>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</si>
  <si>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</si>
  <si>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</si>
  <si>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</si>
  <si>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</si>
  <si>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</si>
  <si>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</si>
  <si>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</si>
  <si>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</si>
  <si>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</si>
  <si>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</si>
  <si>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</si>
  <si>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</si>
  <si>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</si>
  <si>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</si>
  <si>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</si>
  <si>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</si>
  <si>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</si>
  <si>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</si>
  <si>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</si>
  <si>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</si>
  <si>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</si>
  <si>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</si>
  <si>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</si>
  <si>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</si>
  <si>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</si>
  <si>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</si>
  <si>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</si>
  <si>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</si>
  <si>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</si>
  <si>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</si>
  <si>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</si>
  <si>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</si>
  <si>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</si>
  <si>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</si>
  <si>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</si>
  <si>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</si>
  <si>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</si>
  <si>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</si>
  <si>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</si>
  <si>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</si>
  <si>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</si>
  <si>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</si>
  <si>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</si>
  <si>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</si>
  <si>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</si>
  <si>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</si>
  <si>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</si>
  <si>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</si>
  <si>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</si>
  <si>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</si>
  <si>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</si>
  <si>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</si>
  <si>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</si>
  <si>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</si>
  <si>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</si>
  <si>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</si>
  <si>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</si>
  <si>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</si>
  <si>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</si>
  <si>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</si>
  <si>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</si>
  <si>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</si>
  <si>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</si>
  <si>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</si>
  <si>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</si>
  <si>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</si>
  <si>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</si>
  <si>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</si>
  <si>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</si>
  <si>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</si>
  <si>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</si>
  <si>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</si>
  <si>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</si>
  <si>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</si>
  <si>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</si>
  <si>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</si>
  <si>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</si>
  <si>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</si>
  <si>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</si>
  <si>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</si>
  <si>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</si>
  <si>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</si>
  <si>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</si>
  <si>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</si>
  <si>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</si>
  <si>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</si>
  <si>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</si>
  <si>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</si>
  <si>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</si>
  <si>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</si>
  <si>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</si>
  <si>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</si>
  <si>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</si>
  <si>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</si>
  <si>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</si>
  <si>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</si>
  <si>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</si>
  <si>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</si>
  <si>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</si>
  <si>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</si>
  <si>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</si>
  <si>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</si>
  <si>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</si>
  <si>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</si>
  <si>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</si>
  <si>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</si>
  <si>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</si>
  <si>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</si>
  <si>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</si>
  <si>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</si>
  <si>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</si>
  <si>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</si>
  <si>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</si>
  <si>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</si>
  <si>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</si>
  <si>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</si>
  <si>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</si>
  <si>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</si>
  <si>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</si>
  <si>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</si>
  <si>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</si>
  <si>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</si>
  <si>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</si>
  <si>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</si>
  <si>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</si>
  <si>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</si>
  <si>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</si>
  <si>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</si>
  <si>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</si>
  <si>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</si>
  <si>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</si>
  <si>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</si>
  <si>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</si>
  <si>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</si>
  <si>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</si>
  <si>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</si>
  <si>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</si>
  <si>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</si>
  <si>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</si>
  <si>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</si>
  <si>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</si>
  <si>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</si>
  <si>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</si>
  <si>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</si>
  <si>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</si>
  <si>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</si>
  <si>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</si>
  <si>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</si>
  <si>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</si>
  <si>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</si>
  <si>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</si>
  <si>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</si>
  <si>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</si>
  <si>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</si>
  <si>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</si>
  <si>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</si>
  <si>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</si>
  <si>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</si>
  <si>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</si>
  <si>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</si>
  <si>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</si>
  <si>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</si>
  <si>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</si>
  <si>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</si>
  <si>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</si>
  <si>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</si>
  <si>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</si>
  <si>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</si>
  <si>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</si>
  <si>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</si>
  <si>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</si>
  <si>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</si>
  <si>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</si>
  <si>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</si>
  <si>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</si>
  <si>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</si>
  <si>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</si>
  <si>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</si>
  <si>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</si>
  <si>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</si>
  <si>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</si>
  <si>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</si>
  <si>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</si>
  <si>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</si>
  <si>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</si>
  <si>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</si>
  <si>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</si>
  <si>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</si>
  <si>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</si>
  <si>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</si>
  <si>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</si>
  <si>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</si>
  <si>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</si>
  <si>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</si>
  <si>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</si>
  <si>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</si>
  <si>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</si>
  <si>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</si>
  <si>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</si>
  <si>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</si>
  <si>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</si>
  <si>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</si>
  <si>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</si>
  <si>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</si>
  <si>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</si>
  <si>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</si>
  <si>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</si>
  <si>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</si>
  <si>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</si>
  <si>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</si>
  <si>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</si>
  <si>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</si>
  <si>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</si>
  <si>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</si>
  <si>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</si>
  <si>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</si>
  <si>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</si>
  <si>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</si>
  <si>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</si>
  <si>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</si>
  <si>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</si>
  <si>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</si>
  <si>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</si>
  <si>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</si>
  <si>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</si>
  <si>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</si>
  <si>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</si>
  <si>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</si>
  <si>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</si>
  <si>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</si>
  <si>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</si>
  <si>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</si>
  <si>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</si>
  <si>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</si>
  <si>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</si>
  <si>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</si>
  <si>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</si>
  <si>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</si>
  <si>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</si>
  <si>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</si>
  <si>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</si>
  <si>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</si>
  <si>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</si>
  <si>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</si>
  <si>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</si>
  <si>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</si>
  <si>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</si>
  <si>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</si>
  <si>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</si>
  <si>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</si>
  <si>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</si>
  <si>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</si>
  <si>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</si>
  <si>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</si>
  <si>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</si>
  <si>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</si>
  <si>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</si>
  <si>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</si>
  <si>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</si>
  <si>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</si>
  <si>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</si>
  <si>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</si>
  <si>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</si>
  <si>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</si>
  <si>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</si>
  <si>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</si>
  <si>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</si>
  <si>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</si>
  <si>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</si>
  <si>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</si>
  <si>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</si>
  <si>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</si>
  <si>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</si>
  <si>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</si>
  <si>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</si>
  <si>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</si>
  <si>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</si>
  <si>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</si>
  <si>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</si>
  <si>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</si>
  <si>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</si>
  <si>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</si>
  <si>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</si>
  <si>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</si>
  <si>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</si>
  <si>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</si>
  <si>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</si>
  <si>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</si>
  <si>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</si>
  <si>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</si>
  <si>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</si>
  <si>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</si>
  <si>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</si>
  <si>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</si>
  <si>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</si>
  <si>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</si>
  <si>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</si>
  <si>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</si>
  <si>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</si>
  <si>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</si>
  <si>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</si>
  <si>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</si>
  <si>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</si>
  <si>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</si>
  <si>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</si>
  <si>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</si>
  <si>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</si>
  <si>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</si>
  <si>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</si>
  <si>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</si>
  <si>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</si>
  <si>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</si>
  <si>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</si>
  <si>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</si>
  <si>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</si>
  <si>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</si>
  <si>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</si>
  <si>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</si>
  <si>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</si>
  <si>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</si>
  <si>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</si>
  <si>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</si>
  <si>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</si>
  <si>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</si>
  <si>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</si>
  <si>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</si>
  <si>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</si>
  <si>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</si>
  <si>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</si>
  <si>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</si>
  <si>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</si>
  <si>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</si>
  <si>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</si>
  <si>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</si>
  <si>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</si>
  <si>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</si>
  <si>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</si>
  <si>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</si>
  <si>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</si>
  <si>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</si>
  <si>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</si>
  <si>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</si>
  <si>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</si>
  <si>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</si>
  <si>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</si>
  <si>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</si>
  <si>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</si>
  <si>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</si>
  <si>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</si>
  <si>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</si>
  <si>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</si>
  <si>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</si>
  <si>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</si>
  <si>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</si>
  <si>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</si>
  <si>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</si>
  <si>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</si>
  <si>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</si>
  <si>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</si>
  <si>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</si>
  <si>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</si>
  <si>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</si>
  <si>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</si>
  <si>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</si>
  <si>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</si>
  <si>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</si>
  <si>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</si>
  <si>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</si>
  <si>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</si>
  <si>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</si>
  <si>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</si>
  <si>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</si>
  <si>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</si>
  <si>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</si>
  <si>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</si>
  <si>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</si>
  <si>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</si>
  <si>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</si>
  <si>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</si>
  <si>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</si>
  <si>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</si>
  <si>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</si>
  <si>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</si>
  <si>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</si>
  <si>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</si>
  <si>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</si>
  <si>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</si>
  <si>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</si>
  <si>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</si>
  <si>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</si>
  <si>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</si>
  <si>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</si>
  <si>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</si>
  <si>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</si>
  <si>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</si>
  <si>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</si>
  <si>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</si>
  <si>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</si>
  <si>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</si>
  <si>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</si>
  <si>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</si>
  <si>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</si>
  <si>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</si>
  <si>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</si>
  <si>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</si>
  <si>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</si>
  <si>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</si>
  <si>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</si>
  <si>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</si>
  <si>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</si>
  <si>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</si>
  <si>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</si>
  <si>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</si>
  <si>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</si>
  <si>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</si>
  <si>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</si>
  <si>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</si>
  <si>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</si>
  <si>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</si>
  <si>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</si>
  <si>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</si>
  <si>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</si>
  <si>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</si>
  <si>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</si>
  <si>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</si>
  <si>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</si>
  <si>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</si>
  <si>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</si>
  <si>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</si>
  <si>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</si>
  <si>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</si>
  <si>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</si>
  <si>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</si>
  <si>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</si>
  <si>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</si>
  <si>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</si>
  <si>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</si>
  <si>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</si>
  <si>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</si>
  <si>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</si>
  <si>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</si>
  <si>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</si>
  <si>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</si>
  <si>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</si>
  <si>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</si>
  <si>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</si>
  <si>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</si>
  <si>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</si>
  <si>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</si>
  <si>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</si>
  <si>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</si>
  <si>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</si>
  <si>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</si>
  <si>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</si>
  <si>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</si>
  <si>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</si>
  <si>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</si>
  <si>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</si>
  <si>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</si>
  <si>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</si>
  <si>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</si>
  <si>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</si>
  <si>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</si>
  <si>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</si>
  <si>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</si>
  <si>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</si>
  <si>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</si>
  <si>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</si>
  <si>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</si>
  <si>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</si>
  <si>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</si>
  <si>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</si>
  <si>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</si>
  <si>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</si>
  <si>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</si>
  <si>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</si>
  <si>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</si>
  <si>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</si>
  <si>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</si>
  <si>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</si>
  <si>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</si>
  <si>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</si>
  <si>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</si>
  <si>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</si>
  <si>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</si>
  <si>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</si>
  <si>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</si>
  <si>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</si>
  <si>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</si>
  <si>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</si>
  <si>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</si>
  <si>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</si>
  <si>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</si>
  <si>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</si>
  <si>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</si>
  <si>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</si>
  <si>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</si>
  <si>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</si>
  <si>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</si>
  <si>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</si>
  <si>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</si>
  <si>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</si>
  <si>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</si>
  <si>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</si>
  <si>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</si>
  <si>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</si>
  <si>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</si>
  <si>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</si>
  <si>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</si>
  <si>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</si>
  <si>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</si>
  <si>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</si>
  <si>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</si>
  <si>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</si>
  <si>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</si>
  <si>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</si>
  <si>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</si>
  <si>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</si>
  <si>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</si>
  <si>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</si>
  <si>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</si>
  <si>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</si>
  <si>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</si>
  <si>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</si>
  <si>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</si>
  <si>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</si>
  <si>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</si>
  <si>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</si>
  <si>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</si>
  <si>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</si>
  <si>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</si>
  <si>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</si>
  <si>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</si>
  <si>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</si>
  <si>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</si>
  <si>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</si>
  <si>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</si>
  <si>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</si>
  <si>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</si>
  <si>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</si>
  <si>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</si>
  <si>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</si>
  <si>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</si>
  <si>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</si>
  <si>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</si>
  <si>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</si>
  <si>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</si>
  <si>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</si>
  <si>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</si>
  <si>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</si>
  <si>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</si>
  <si>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</si>
  <si>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</si>
  <si>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</si>
  <si>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</si>
  <si>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</si>
  <si>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</si>
  <si>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</si>
  <si>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</si>
  <si>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</si>
  <si>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</si>
  <si>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</si>
  <si>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</si>
  <si>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</si>
  <si>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</si>
  <si>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</si>
  <si>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</si>
  <si>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</si>
  <si>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</si>
  <si>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</si>
  <si>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</si>
  <si>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</si>
  <si>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</si>
  <si>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</si>
  <si>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</si>
  <si>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</si>
  <si>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</si>
  <si>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</si>
  <si>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</si>
  <si>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</si>
  <si>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</si>
  <si>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</si>
  <si>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</si>
  <si>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</si>
  <si>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</si>
  <si>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</si>
  <si>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</si>
  <si>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</si>
  <si>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</si>
  <si>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</si>
  <si>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</si>
  <si>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</si>
  <si>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</si>
  <si>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</si>
  <si>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</si>
  <si>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</si>
  <si>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</si>
  <si>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</si>
  <si>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</si>
  <si>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</si>
  <si>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</si>
  <si>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</si>
  <si>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</si>
  <si>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</si>
  <si>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</si>
  <si>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</si>
  <si>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</si>
  <si>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</si>
  <si>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</si>
  <si>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</si>
  <si>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</si>
  <si>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</si>
  <si>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</si>
  <si>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</si>
  <si>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</si>
  <si>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</si>
  <si>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</si>
  <si>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</si>
  <si>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</si>
  <si>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</si>
  <si>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</si>
  <si>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</si>
  <si>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</si>
  <si>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</si>
  <si>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</si>
  <si>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</si>
  <si>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</si>
  <si>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</si>
  <si>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</si>
  <si>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</si>
  <si>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</si>
  <si>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</si>
  <si>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</si>
  <si>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</si>
  <si>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</si>
  <si>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</si>
  <si>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</si>
  <si>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</si>
  <si>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</si>
  <si>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</si>
  <si>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</si>
  <si>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</si>
  <si>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</si>
  <si>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</si>
  <si>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</si>
  <si>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</si>
  <si>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</si>
  <si>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</si>
  <si>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</si>
  <si>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</si>
  <si>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</si>
  <si>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</si>
  <si>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</si>
  <si>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</si>
  <si>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</si>
  <si>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</si>
  <si>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</si>
  <si>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</si>
  <si>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</si>
  <si>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</si>
  <si>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</si>
  <si>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</si>
  <si>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</si>
  <si>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</si>
  <si>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</si>
  <si>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</si>
  <si>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</si>
  <si>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</si>
  <si>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</si>
  <si>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</si>
  <si>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</si>
  <si>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</si>
  <si>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</si>
  <si>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</si>
  <si>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</si>
  <si>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</si>
  <si>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</si>
  <si>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</si>
  <si>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</si>
  <si>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</si>
  <si>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</si>
  <si>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</si>
  <si>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</si>
  <si>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</si>
  <si>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</si>
  <si>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</si>
  <si>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</si>
  <si>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</si>
  <si>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</si>
  <si>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</si>
  <si>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</si>
  <si>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</si>
  <si>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</si>
  <si>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</si>
  <si>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</si>
  <si>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</si>
  <si>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</si>
  <si>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</si>
  <si>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</si>
  <si>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</si>
  <si>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</si>
  <si>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</si>
  <si>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</si>
  <si>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</si>
  <si>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</si>
  <si>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</si>
  <si>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</si>
  <si>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</si>
  <si>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</si>
  <si>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</si>
  <si>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</si>
  <si>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</si>
  <si>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</si>
  <si>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</si>
  <si>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</si>
  <si>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</si>
  <si>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</si>
  <si>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</si>
  <si>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</si>
  <si>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</si>
  <si>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</si>
  <si>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</si>
  <si>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</si>
  <si>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</si>
  <si>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</si>
  <si>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</si>
  <si>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</si>
  <si>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</si>
  <si>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</si>
  <si>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</si>
  <si>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</si>
  <si>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</si>
  <si>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</si>
  <si>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</si>
  <si>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</si>
  <si>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</si>
  <si>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</si>
  <si>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</si>
  <si>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</si>
  <si>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</si>
  <si>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</si>
  <si>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</si>
  <si>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</si>
  <si>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</si>
  <si>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</si>
  <si>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</si>
  <si>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</si>
  <si>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</si>
  <si>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</si>
  <si>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</si>
  <si>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</si>
  <si>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</si>
  <si>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</si>
  <si>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</si>
  <si>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</si>
  <si>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</si>
  <si>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</si>
  <si>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</si>
  <si>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</si>
  <si>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</si>
  <si>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</si>
  <si>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</si>
  <si>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</si>
  <si>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</si>
  <si>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</si>
  <si>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</si>
  <si>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</si>
  <si>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</si>
  <si>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</si>
  <si>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</si>
  <si>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</si>
  <si>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</si>
  <si>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</si>
  <si>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</si>
  <si>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</si>
  <si>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</si>
  <si>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</si>
  <si>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</si>
  <si>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</si>
  <si>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</si>
  <si>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</si>
  <si>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</si>
  <si>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</si>
  <si>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</si>
  <si>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</si>
  <si>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</si>
  <si>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</si>
  <si>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</si>
  <si>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</si>
  <si>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</si>
  <si>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</si>
  <si>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</si>
  <si>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</si>
  <si>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</si>
  <si>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</si>
  <si>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</si>
  <si>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</si>
  <si>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</si>
  <si>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</si>
  <si>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</si>
  <si>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</si>
  <si>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</si>
  <si>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</si>
  <si>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</si>
  <si>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</si>
  <si>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</si>
  <si>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</si>
  <si>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</si>
  <si>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</si>
  <si>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</si>
  <si>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</si>
  <si>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</si>
  <si>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</si>
  <si>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</si>
  <si>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</si>
  <si>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</si>
  <si>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</si>
  <si>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</si>
  <si>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</si>
  <si>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</si>
  <si>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</si>
  <si>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</si>
  <si>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</si>
  <si>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</si>
  <si>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</si>
  <si>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</si>
  <si>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</si>
  <si>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</si>
  <si>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</si>
  <si>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</si>
  <si>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</si>
  <si>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</si>
  <si>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</si>
  <si>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</si>
  <si>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</si>
  <si>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</si>
  <si>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</si>
  <si>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</si>
  <si>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</si>
  <si>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</si>
  <si>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</si>
  <si>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</si>
  <si>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</si>
  <si>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</si>
  <si>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</si>
  <si>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</si>
  <si>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</si>
  <si>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</si>
  <si>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</si>
  <si>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</si>
  <si>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</si>
  <si>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</si>
  <si>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</si>
  <si>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</si>
  <si>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</si>
  <si>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</si>
  <si>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</si>
  <si>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</si>
  <si>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</si>
  <si>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</si>
  <si>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</si>
  <si>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</si>
  <si>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</si>
  <si>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</si>
  <si>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</si>
  <si>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</si>
  <si>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</si>
  <si>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</si>
  <si>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</si>
  <si>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</si>
  <si>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</si>
  <si>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</si>
  <si>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</si>
  <si>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</si>
  <si>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</si>
  <si>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</si>
  <si>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</si>
  <si>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</si>
  <si>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</si>
  <si>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</si>
  <si>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</si>
  <si>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</si>
  <si>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</si>
  <si>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</si>
  <si>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</si>
  <si>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</si>
  <si>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</si>
  <si>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</si>
  <si>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</si>
  <si>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</si>
  <si>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</si>
  <si>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</si>
  <si>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</si>
  <si>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</si>
  <si>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</si>
  <si>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</si>
  <si>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</si>
  <si>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</si>
  <si>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</si>
  <si>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</si>
  <si>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</si>
  <si>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</si>
  <si>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</si>
  <si>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</si>
  <si>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</si>
  <si>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</si>
  <si>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</si>
  <si>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</si>
  <si>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</si>
  <si>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</si>
  <si>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</si>
  <si>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</si>
  <si>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</si>
  <si>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</si>
  <si>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</si>
  <si>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</si>
  <si>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</si>
  <si>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</si>
  <si>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</si>
  <si>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</si>
  <si>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</si>
  <si>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</si>
  <si>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</si>
  <si>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</si>
  <si>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</si>
  <si>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</si>
  <si>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</si>
  <si>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</si>
  <si>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</si>
  <si>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</si>
  <si>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</si>
  <si>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</si>
  <si>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</si>
  <si>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</si>
  <si>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</si>
  <si>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</si>
  <si>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</si>
  <si>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</si>
  <si>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</si>
  <si>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</si>
  <si>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</si>
  <si>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</si>
  <si>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</si>
  <si>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</si>
  <si>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</si>
  <si>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</si>
  <si>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</si>
  <si>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</si>
  <si>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</si>
  <si>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</si>
  <si>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</si>
  <si>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</si>
  <si>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</si>
  <si>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</si>
  <si>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</si>
  <si>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</si>
  <si>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</si>
  <si>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</si>
  <si>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</si>
  <si>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</si>
  <si>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</si>
  <si>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</si>
  <si>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</si>
  <si>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</si>
  <si>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</si>
  <si>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</si>
  <si>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</si>
  <si>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</si>
  <si>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</si>
  <si>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</si>
  <si>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</si>
  <si>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</si>
  <si>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</si>
  <si>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</si>
  <si>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</si>
  <si>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</si>
  <si>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</si>
  <si>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</si>
  <si>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</si>
  <si>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</si>
  <si>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</si>
  <si>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</si>
  <si>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</si>
  <si>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</si>
  <si>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</si>
  <si>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</si>
  <si>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</si>
  <si>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</si>
  <si>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</si>
  <si>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</si>
  <si>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</si>
  <si>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</si>
  <si>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</si>
  <si>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</si>
  <si>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</si>
  <si>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</si>
  <si>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</si>
  <si>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</si>
  <si>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</si>
  <si>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</si>
  <si>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</si>
  <si>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</si>
  <si>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</si>
  <si>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</si>
  <si>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</si>
  <si>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</si>
  <si>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</si>
  <si>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</si>
  <si>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</si>
  <si>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</si>
  <si>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</si>
  <si>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</si>
  <si>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</si>
  <si>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</si>
  <si>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</si>
  <si>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</si>
  <si>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</si>
  <si>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</si>
  <si>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</si>
  <si>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</si>
  <si>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</si>
  <si>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</si>
  <si>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</si>
  <si>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</si>
  <si>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</si>
  <si>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</si>
  <si>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</si>
  <si>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</si>
  <si>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</si>
  <si>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</si>
  <si>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</si>
  <si>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</si>
  <si>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</si>
  <si>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</si>
  <si>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</si>
  <si>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</si>
  <si>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</si>
  <si>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</si>
  <si>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</si>
  <si>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</si>
  <si>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</si>
  <si>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</si>
  <si>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</si>
  <si>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</si>
  <si>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</si>
  <si>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</si>
  <si>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</si>
  <si>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</si>
  <si>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</si>
  <si>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</si>
  <si>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</si>
  <si>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</si>
  <si>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</si>
  <si>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</si>
  <si>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</si>
  <si>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</si>
  <si>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</si>
  <si>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</si>
  <si>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</si>
  <si>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</si>
  <si>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</si>
  <si>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</si>
  <si>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</si>
  <si>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</si>
  <si>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</si>
  <si>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</si>
  <si>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</si>
  <si>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</si>
  <si>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</si>
  <si>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</si>
  <si>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</si>
  <si>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</si>
  <si>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</si>
  <si>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</si>
  <si>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</si>
  <si>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</si>
  <si>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</si>
  <si>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</si>
  <si>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</si>
  <si>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</si>
  <si>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</si>
  <si>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</si>
  <si>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</si>
  <si>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</si>
  <si>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</si>
  <si>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</si>
  <si>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</si>
  <si>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</si>
  <si>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</si>
  <si>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</si>
  <si>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</si>
  <si>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</si>
  <si>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</si>
  <si>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</si>
  <si>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</si>
  <si>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</si>
  <si>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</si>
  <si>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</si>
  <si>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</si>
  <si>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</si>
  <si>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</si>
  <si>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</si>
  <si>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</si>
  <si>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</si>
  <si>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</si>
  <si>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</si>
  <si>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</si>
  <si>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</si>
  <si>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</si>
  <si>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</si>
  <si>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</si>
  <si>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</si>
  <si>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</si>
  <si>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</si>
  <si>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</si>
  <si>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</si>
  <si>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</si>
  <si>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</si>
  <si>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</si>
  <si>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</si>
  <si>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</si>
  <si>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</si>
  <si>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</si>
  <si>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</si>
  <si>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</si>
  <si>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</si>
  <si>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</si>
  <si>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</si>
  <si>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</si>
  <si>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</si>
  <si>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</si>
  <si>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</si>
  <si>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</si>
  <si>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</si>
  <si>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</si>
  <si>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</si>
  <si>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</si>
  <si>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</si>
  <si>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</si>
  <si>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</si>
  <si>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</si>
  <si>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</si>
  <si>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</si>
  <si>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</si>
  <si>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</si>
  <si>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</si>
  <si>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</si>
  <si>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</si>
  <si>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</si>
  <si>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</si>
  <si>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</si>
  <si>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</si>
  <si>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</si>
  <si>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</si>
  <si>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</si>
  <si>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</si>
  <si>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</si>
  <si>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</si>
  <si>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</si>
  <si>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</si>
  <si>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</si>
  <si>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</si>
  <si>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</si>
  <si>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</si>
  <si>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</si>
  <si>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</si>
  <si>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</si>
  <si>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</si>
  <si>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</si>
  <si>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</si>
  <si>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</si>
  <si>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</si>
  <si>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</si>
  <si>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</si>
  <si>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</si>
  <si>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</si>
  <si>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</si>
  <si>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</si>
  <si>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</si>
  <si>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</si>
  <si>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</si>
  <si>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</si>
  <si>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</si>
  <si>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</si>
  <si>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</si>
  <si>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</si>
  <si>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</si>
  <si>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</si>
  <si>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</si>
  <si>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</si>
  <si>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</si>
  <si>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</si>
  <si>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</si>
  <si>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</si>
  <si>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</si>
  <si>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</si>
  <si>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</si>
  <si>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</si>
  <si>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</si>
  <si>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</si>
  <si>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</si>
  <si>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</si>
  <si>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</si>
  <si>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</si>
  <si>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</si>
  <si>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</si>
  <si>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</si>
  <si>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</si>
  <si>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</si>
  <si>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</si>
  <si>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</si>
  <si>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</si>
  <si>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</si>
  <si>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</si>
  <si>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</si>
  <si>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</si>
  <si>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</si>
  <si>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</si>
  <si>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</si>
  <si>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</si>
  <si>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</si>
  <si>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</si>
  <si>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</si>
  <si>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</si>
  <si>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</si>
  <si>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</si>
  <si>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</si>
  <si>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</si>
  <si>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</si>
  <si>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</si>
  <si>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</si>
  <si>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</si>
  <si>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</si>
  <si>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</si>
  <si>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</si>
  <si>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</si>
  <si>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</si>
  <si>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</si>
  <si>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</si>
  <si>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</si>
  <si>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</si>
  <si>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</si>
  <si>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</si>
  <si>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</si>
  <si>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</si>
  <si>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</si>
  <si>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</si>
  <si>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</si>
  <si>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</si>
  <si>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</si>
  <si>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</si>
  <si>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</si>
  <si>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</si>
  <si>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</si>
  <si>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</si>
  <si>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</si>
  <si>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</si>
  <si>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</si>
  <si>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</si>
  <si>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</si>
  <si>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</si>
  <si>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</si>
  <si>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</si>
  <si>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</si>
  <si>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</si>
  <si>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</si>
  <si>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</si>
  <si>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</si>
  <si>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</si>
  <si>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</si>
  <si>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</si>
  <si>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</si>
  <si>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</si>
  <si>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</si>
  <si>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</si>
  <si>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</si>
  <si>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</si>
  <si>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</si>
  <si>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</si>
  <si>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</si>
  <si>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</si>
  <si>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</si>
  <si>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</si>
  <si>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</si>
  <si>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</si>
  <si>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</si>
  <si>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</si>
  <si>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</si>
  <si>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</si>
  <si>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</si>
  <si>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</si>
  <si>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</si>
  <si>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</si>
  <si>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</si>
  <si>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</si>
  <si>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</si>
  <si>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</si>
  <si>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</si>
  <si>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</si>
  <si>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</si>
  <si>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</si>
  <si>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</si>
  <si>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</si>
  <si>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</si>
  <si>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</si>
  <si>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</si>
  <si>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</si>
  <si>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</si>
  <si>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</si>
  <si>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</si>
  <si>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</si>
  <si>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</si>
  <si>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</si>
  <si>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</si>
  <si>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</si>
  <si>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</si>
  <si>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</si>
  <si>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</si>
  <si>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</si>
  <si>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</si>
  <si>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</si>
  <si>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</si>
  <si>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</si>
  <si>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</si>
  <si>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</si>
  <si>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</si>
  <si>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</si>
  <si>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</si>
  <si>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</si>
  <si>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</si>
  <si>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</si>
  <si>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</si>
  <si>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</si>
  <si>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</si>
  <si>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</si>
  <si>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</si>
  <si>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</si>
  <si>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</si>
  <si>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</si>
  <si>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</si>
  <si>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</si>
  <si>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</si>
  <si>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</si>
  <si>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</si>
  <si>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</si>
  <si>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</si>
  <si>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</si>
  <si>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</si>
  <si>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</si>
  <si>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</si>
  <si>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</si>
  <si>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</si>
  <si>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</si>
  <si>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</si>
  <si>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</si>
  <si>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</si>
  <si>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</si>
  <si>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</si>
  <si>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</si>
  <si>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</si>
  <si>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</si>
  <si>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</si>
  <si>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</si>
  <si>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</si>
  <si>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</si>
  <si>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</si>
  <si>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</si>
  <si>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</si>
  <si>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</si>
  <si>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</si>
  <si>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</si>
  <si>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</si>
  <si>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</si>
  <si>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</si>
  <si>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</si>
  <si>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</si>
  <si>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</si>
  <si>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</si>
  <si>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</si>
  <si>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</si>
  <si>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</si>
  <si>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</si>
  <si>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</si>
  <si>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</si>
  <si>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</si>
  <si>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</si>
  <si>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</si>
  <si>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</si>
  <si>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</si>
  <si>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</si>
  <si>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</si>
  <si>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</si>
  <si>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</si>
  <si>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</si>
  <si>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</si>
  <si>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</si>
  <si>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</si>
  <si>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</si>
  <si>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</si>
  <si>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</si>
  <si>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</si>
  <si>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</si>
  <si>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</si>
  <si>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</si>
  <si>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</si>
  <si>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</si>
  <si>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</si>
  <si>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</si>
  <si>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</si>
  <si>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</si>
  <si>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</si>
  <si>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</si>
  <si>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</si>
  <si>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</si>
  <si>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</si>
  <si>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</si>
  <si>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</si>
  <si>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</si>
  <si>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</si>
  <si>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</si>
  <si>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</si>
  <si>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</si>
  <si>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</si>
  <si>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</si>
  <si>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</si>
  <si>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</si>
  <si>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</si>
  <si>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</si>
  <si>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</si>
  <si>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</si>
  <si>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</si>
  <si>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</si>
  <si>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</si>
  <si>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</si>
  <si>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</si>
  <si>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</si>
  <si>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</si>
  <si>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</si>
  <si>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</si>
  <si>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</si>
  <si>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</si>
  <si>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</si>
  <si>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</si>
  <si>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</si>
  <si>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</si>
  <si>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</si>
  <si>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</si>
  <si>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</si>
  <si>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</si>
  <si>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</si>
  <si>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</si>
  <si>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</si>
  <si>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</si>
  <si>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</si>
  <si>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</si>
  <si>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</si>
  <si>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</si>
  <si>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</si>
  <si>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</si>
  <si>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</si>
  <si>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</si>
  <si>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</si>
  <si>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</si>
  <si>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</si>
  <si>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</si>
  <si>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</si>
  <si>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</si>
  <si>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</si>
  <si>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</si>
  <si>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</si>
  <si>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</si>
  <si>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</si>
  <si>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</si>
  <si>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</si>
  <si>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</si>
  <si>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</si>
  <si>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</si>
  <si>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</si>
  <si>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</si>
  <si>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</si>
  <si>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</si>
  <si>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</si>
  <si>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</si>
  <si>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</si>
  <si>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</si>
  <si>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</si>
  <si>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</si>
  <si>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</si>
  <si>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</si>
  <si>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</si>
  <si>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</si>
  <si>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</si>
  <si>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</si>
  <si>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</si>
  <si>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</si>
  <si>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</si>
  <si>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</si>
  <si>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</si>
  <si>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</si>
  <si>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</si>
  <si>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</si>
  <si>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</si>
  <si>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</si>
  <si>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</si>
  <si>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</si>
  <si>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</si>
  <si>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</si>
  <si>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</si>
  <si>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</si>
  <si>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</si>
  <si>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</si>
  <si>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</si>
  <si>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</si>
  <si>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</si>
  <si>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</si>
  <si>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</si>
  <si>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</si>
  <si>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</si>
  <si>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</si>
  <si>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</si>
  <si>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</si>
  <si>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</si>
  <si>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</si>
  <si>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</si>
  <si>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</si>
  <si>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</si>
  <si>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</si>
  <si>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</si>
  <si>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</si>
  <si>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</si>
  <si>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</si>
  <si>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</si>
  <si>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</si>
  <si>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</si>
  <si>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</si>
  <si>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</si>
  <si>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</si>
  <si>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</si>
  <si>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</si>
  <si>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</si>
  <si>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</si>
  <si>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</si>
  <si>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</si>
  <si>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</si>
  <si>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</si>
  <si>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</si>
  <si>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</si>
  <si>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</si>
  <si>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</si>
  <si>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</si>
  <si>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</si>
  <si>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</si>
  <si>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</si>
  <si>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</si>
  <si>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</si>
  <si>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</si>
  <si>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</si>
  <si>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</si>
  <si>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</si>
  <si>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</si>
  <si>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</si>
  <si>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</si>
  <si>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</si>
  <si>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</si>
  <si>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</si>
  <si>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</si>
  <si>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</si>
  <si>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</si>
  <si>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</si>
  <si>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</si>
  <si>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</si>
  <si>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</si>
  <si>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</si>
  <si>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</si>
  <si>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</si>
  <si>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</si>
  <si>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</si>
  <si>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</si>
  <si>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</si>
  <si>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</si>
  <si>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</si>
  <si>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</si>
  <si>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</si>
  <si>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</si>
  <si>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</si>
  <si>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</si>
  <si>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</si>
  <si>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</si>
  <si>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</si>
  <si>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</si>
  <si>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</si>
  <si>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</si>
  <si>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</si>
  <si>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</si>
  <si>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</si>
  <si>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</si>
  <si>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</si>
  <si>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</si>
  <si>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</si>
  <si>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</si>
  <si>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</si>
  <si>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</si>
  <si>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</si>
  <si>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</si>
  <si>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</si>
  <si>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</si>
  <si>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</si>
  <si>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</si>
  <si>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</si>
  <si>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</si>
  <si>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</si>
  <si>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</si>
  <si>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</si>
  <si>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</si>
  <si>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</si>
  <si>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</si>
  <si>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</si>
  <si>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</si>
  <si>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</si>
  <si>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</si>
  <si>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</si>
  <si>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</si>
  <si>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</si>
  <si>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</si>
  <si>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</si>
  <si>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</si>
  <si>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</si>
  <si>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</si>
  <si>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</si>
  <si>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</si>
  <si>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</si>
  <si>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</si>
  <si>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</si>
  <si>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</si>
  <si>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</si>
  <si>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</si>
  <si>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</si>
  <si>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</si>
  <si>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</si>
  <si>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</si>
  <si>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</si>
  <si>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</si>
  <si>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</si>
  <si>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</si>
  <si>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</si>
  <si>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</si>
  <si>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</si>
  <si>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</si>
  <si>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</si>
  <si>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</si>
  <si>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</si>
  <si>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</si>
  <si>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</si>
  <si>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</si>
  <si>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</si>
  <si>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</si>
  <si>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</si>
  <si>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</si>
  <si>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</si>
  <si>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</si>
  <si>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</si>
  <si>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</si>
  <si>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</si>
  <si>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</si>
  <si>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</si>
  <si>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</si>
  <si>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</si>
  <si>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</si>
  <si>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</si>
  <si>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</si>
  <si>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</si>
  <si>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</si>
  <si>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</si>
  <si>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</si>
  <si>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</si>
  <si>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</si>
  <si>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</si>
  <si>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</si>
  <si>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</si>
  <si>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</si>
  <si>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</si>
  <si>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</si>
  <si>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</si>
  <si>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</si>
  <si>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</si>
  <si>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</si>
  <si>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</si>
  <si>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</si>
  <si>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</si>
  <si>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</si>
  <si>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</si>
  <si>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</si>
  <si>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</si>
  <si>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</si>
  <si>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</si>
  <si>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</si>
  <si>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</si>
  <si>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</si>
  <si>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</si>
  <si>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</si>
  <si>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</si>
  <si>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</si>
  <si>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</si>
  <si>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</si>
  <si>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</si>
  <si>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</si>
  <si>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</si>
  <si>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</si>
  <si>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</si>
  <si>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</si>
  <si>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</si>
  <si>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</si>
  <si>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</si>
  <si>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</si>
  <si>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</si>
  <si>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</si>
  <si>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</si>
  <si>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</si>
  <si>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</si>
  <si>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</si>
  <si>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</si>
  <si>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</si>
  <si>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</si>
  <si>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</si>
  <si>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</si>
  <si>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</si>
  <si>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</si>
  <si>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</si>
  <si>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</si>
  <si>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</si>
  <si>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</si>
  <si>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</si>
  <si>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</si>
  <si>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</si>
  <si>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</si>
  <si>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</si>
  <si>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</si>
  <si>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</si>
  <si>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</si>
  <si>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</si>
  <si>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</si>
  <si>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</si>
  <si>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</si>
  <si>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</si>
  <si>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</si>
  <si>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</si>
  <si>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</si>
  <si>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</si>
  <si>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</si>
  <si>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</si>
  <si>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</si>
  <si>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</si>
  <si>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</si>
  <si>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</si>
  <si>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</si>
  <si>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</si>
  <si>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</si>
  <si>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</si>
  <si>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</si>
  <si>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</si>
  <si>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</si>
  <si>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</si>
  <si>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</si>
  <si>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</si>
  <si>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</si>
  <si>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</si>
  <si>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</si>
  <si>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</si>
  <si>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</si>
  <si>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</si>
  <si>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</si>
  <si>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</si>
  <si>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</si>
  <si>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</si>
  <si>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</si>
  <si>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</si>
  <si>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</si>
  <si>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</si>
  <si>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</si>
  <si>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</si>
  <si>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</si>
  <si>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</si>
  <si>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</si>
  <si>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</si>
  <si>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</si>
  <si>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</si>
  <si>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</si>
  <si>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</si>
  <si>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</si>
  <si>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</si>
  <si>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</si>
  <si>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</si>
  <si>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</si>
  <si>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</si>
  <si>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</si>
  <si>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</si>
  <si>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</si>
  <si>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</si>
  <si>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</si>
  <si>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</si>
  <si>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</si>
  <si>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</si>
  <si>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</si>
  <si>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</si>
  <si>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</si>
  <si>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</si>
  <si>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</si>
  <si>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</si>
  <si>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</si>
  <si>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</si>
  <si>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</si>
  <si>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</si>
  <si>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</si>
  <si>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</si>
  <si>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</si>
  <si>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</si>
  <si>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</si>
  <si>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</si>
  <si>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</si>
  <si>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</si>
  <si>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</si>
  <si>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</si>
  <si>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</si>
  <si>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</si>
  <si>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</si>
  <si>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</si>
  <si>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</si>
  <si>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</si>
  <si>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</si>
  <si>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</si>
  <si>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</si>
  <si>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</si>
  <si>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</si>
  <si>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</si>
  <si>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</si>
  <si>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</si>
  <si>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</si>
  <si>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</si>
  <si>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</si>
  <si>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</si>
  <si>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</si>
  <si>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</si>
  <si>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</si>
  <si>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</si>
  <si>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</si>
  <si>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</si>
  <si>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</si>
  <si>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</si>
  <si>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</si>
  <si>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</si>
  <si>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</si>
  <si>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</si>
  <si>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</si>
  <si>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</si>
  <si>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</si>
  <si>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</si>
  <si>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</si>
  <si>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</si>
  <si>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</si>
  <si>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</si>
  <si>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</si>
  <si>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</si>
  <si>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</si>
  <si>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</si>
  <si>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</si>
  <si>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</si>
  <si>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</si>
  <si>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</si>
  <si>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</si>
  <si>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</si>
  <si>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</si>
  <si>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</si>
  <si>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</si>
  <si>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</si>
  <si>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</si>
  <si>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</si>
  <si>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</si>
  <si>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</si>
  <si>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</si>
  <si>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</si>
  <si>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</si>
  <si>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</si>
  <si>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</si>
  <si>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</si>
  <si>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</si>
  <si>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</si>
  <si>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</si>
  <si>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</si>
  <si>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</si>
  <si>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</si>
  <si>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</si>
  <si>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</si>
  <si>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</si>
  <si>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</si>
  <si>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</si>
  <si>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</si>
  <si>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</si>
  <si>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</si>
  <si>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</si>
  <si>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</si>
  <si>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</si>
  <si>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</si>
  <si>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</si>
  <si>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</si>
  <si>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</si>
  <si>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</si>
  <si>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</si>
  <si>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</si>
  <si>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</si>
  <si>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</si>
  <si>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</si>
  <si>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</si>
  <si>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</si>
  <si>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</si>
  <si>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</si>
  <si>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</si>
  <si>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</si>
  <si>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</si>
  <si>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</si>
  <si>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</si>
  <si>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</si>
  <si>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</si>
  <si>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</si>
  <si>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</si>
  <si>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</si>
  <si>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</si>
  <si>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</si>
  <si>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</si>
  <si>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</si>
  <si>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</si>
  <si>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</si>
  <si>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</si>
  <si>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</si>
  <si>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</si>
  <si>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</si>
  <si>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</si>
  <si>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</si>
  <si>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</si>
  <si>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</si>
  <si>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</si>
  <si>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</si>
  <si>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</si>
  <si>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</si>
  <si>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</si>
  <si>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</si>
  <si>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</si>
  <si>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</si>
  <si>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</si>
  <si>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</si>
  <si>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</si>
  <si>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</si>
  <si>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</si>
  <si>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</si>
  <si>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</si>
  <si>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</si>
  <si>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</si>
  <si>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</si>
  <si>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</si>
  <si>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</si>
  <si>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</si>
  <si>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</si>
  <si>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</si>
  <si>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</si>
  <si>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</si>
  <si>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</si>
  <si>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</si>
  <si>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</si>
  <si>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</si>
  <si>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</si>
  <si>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</si>
  <si>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</si>
  <si>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</si>
  <si>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</si>
  <si>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</si>
  <si>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</si>
  <si>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</si>
  <si>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</si>
  <si>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</si>
  <si>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</si>
  <si>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</si>
  <si>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</si>
  <si>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</si>
  <si>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</si>
  <si>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</si>
  <si>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</si>
  <si>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</si>
  <si>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</si>
  <si>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</si>
  <si>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</si>
  <si>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</si>
  <si>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</si>
  <si>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</si>
  <si>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</si>
  <si>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</si>
  <si>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</si>
  <si>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</si>
  <si>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</si>
  <si>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</si>
  <si>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</si>
  <si>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</si>
  <si>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</si>
  <si>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</si>
  <si>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</si>
  <si>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</si>
  <si>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</si>
  <si>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</si>
  <si>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</si>
  <si>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</si>
  <si>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</si>
  <si>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</si>
  <si>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</si>
  <si>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</si>
  <si>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</si>
  <si>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</si>
  <si>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</si>
  <si>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</si>
  <si>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</si>
  <si>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</si>
  <si>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</si>
  <si>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</si>
  <si>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</si>
  <si>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</si>
  <si>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</si>
  <si>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</si>
  <si>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</si>
  <si>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</si>
  <si>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</si>
  <si>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</si>
  <si>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</si>
  <si>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</si>
  <si>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</si>
  <si>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</si>
  <si>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</si>
  <si>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</si>
  <si>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</si>
  <si>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</si>
  <si>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</si>
  <si>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</si>
  <si>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</si>
  <si>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</si>
  <si>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</si>
  <si>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</si>
  <si>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</si>
  <si>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</si>
  <si>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</si>
  <si>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</si>
  <si>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</si>
  <si>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</si>
  <si>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</si>
  <si>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</si>
  <si>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</si>
  <si>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</si>
  <si>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</si>
  <si>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</si>
  <si>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</si>
  <si>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</si>
  <si>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</si>
  <si>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</si>
  <si>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</si>
  <si>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</si>
  <si>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</si>
  <si>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</si>
  <si>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</si>
  <si>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</si>
  <si>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</si>
  <si>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</si>
  <si>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</si>
  <si>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</si>
  <si>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</si>
  <si>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</si>
  <si>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</si>
  <si>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</si>
  <si>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</si>
  <si>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</si>
  <si>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</si>
  <si>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</si>
  <si>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</si>
  <si>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</si>
  <si>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</si>
  <si>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</si>
  <si>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</si>
  <si>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</si>
  <si>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</si>
  <si>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</si>
  <si>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</si>
  <si>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</si>
  <si>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</si>
  <si>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</si>
  <si>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</si>
  <si>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</si>
  <si>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</si>
  <si>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</si>
  <si>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</si>
  <si>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</si>
  <si>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</si>
  <si>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</si>
  <si>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</si>
  <si>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</si>
  <si>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</si>
  <si>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</si>
  <si>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</si>
  <si>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</si>
  <si>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</si>
  <si>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</si>
  <si>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</si>
  <si>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</si>
  <si>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</si>
  <si>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</si>
  <si>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</si>
  <si>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</si>
  <si>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</si>
  <si>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</si>
  <si>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</si>
  <si>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</si>
  <si>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</si>
  <si>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</si>
  <si>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</si>
  <si>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</si>
  <si>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</si>
  <si>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</si>
  <si>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</si>
  <si>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</si>
  <si>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</si>
  <si>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</si>
  <si>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</si>
  <si>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</si>
  <si>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</si>
  <si>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</si>
  <si>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</si>
  <si>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</si>
  <si>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</si>
  <si>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</si>
  <si>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</si>
  <si>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</si>
  <si>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</si>
  <si>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</si>
  <si>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</si>
  <si>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</si>
  <si>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</si>
  <si>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</si>
  <si>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</si>
  <si>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</si>
  <si>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</si>
  <si>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</si>
  <si>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</si>
  <si>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</si>
  <si>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</si>
  <si>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</si>
  <si>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</si>
  <si>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</si>
  <si>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</si>
  <si>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</si>
  <si>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</si>
  <si>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</si>
  <si>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</si>
  <si>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</si>
  <si>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</si>
  <si>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</si>
  <si>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</si>
  <si>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</si>
  <si>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</si>
  <si>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</si>
  <si>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</si>
  <si>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</si>
  <si>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</si>
  <si>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</si>
  <si>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</si>
  <si>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</si>
  <si>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</si>
  <si>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</si>
  <si>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</si>
  <si>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</si>
  <si>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</si>
  <si>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</si>
  <si>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</si>
  <si>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</si>
  <si>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</si>
  <si>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</si>
  <si>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</si>
  <si>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</si>
  <si>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</si>
  <si>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</si>
  <si>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</si>
  <si>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</si>
  <si>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</si>
  <si>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</si>
  <si>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</si>
  <si>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</si>
  <si>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</si>
  <si>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</si>
  <si>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</si>
  <si>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</si>
  <si>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</si>
  <si>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</si>
  <si>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</si>
  <si>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</si>
  <si>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</si>
  <si>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</si>
  <si>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</si>
  <si>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</si>
  <si>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</si>
  <si>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</si>
  <si>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</si>
  <si>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</si>
  <si>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</si>
  <si>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</si>
  <si>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</si>
  <si>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</si>
  <si>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</si>
  <si>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</si>
  <si>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</si>
  <si>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</si>
  <si>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</si>
  <si>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</si>
  <si>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</si>
  <si>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</si>
  <si>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</si>
  <si>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</si>
  <si>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</si>
  <si>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</si>
  <si>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</si>
  <si>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</si>
  <si>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</si>
  <si>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</si>
  <si>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</si>
  <si>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</si>
  <si>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</si>
  <si>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</si>
  <si>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</si>
  <si>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</si>
  <si>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</si>
  <si>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</si>
  <si>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</si>
  <si>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</si>
  <si>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</si>
  <si>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</si>
  <si>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</si>
  <si>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</si>
  <si>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</si>
  <si>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</si>
  <si>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</si>
  <si>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</si>
  <si>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</si>
  <si>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</si>
  <si>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</si>
  <si>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</si>
  <si>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</si>
  <si>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</si>
  <si>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</si>
  <si>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</si>
  <si>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</si>
  <si>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</si>
  <si>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</si>
  <si>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</si>
  <si>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</si>
  <si>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</si>
  <si>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</si>
  <si>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</si>
  <si>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</si>
  <si>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</si>
  <si>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</si>
  <si>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</si>
  <si>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</si>
  <si>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</si>
  <si>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</si>
  <si>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</si>
  <si>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</si>
  <si>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</si>
  <si>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</si>
  <si>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</si>
  <si>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</si>
  <si>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</si>
  <si>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</si>
  <si>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</si>
  <si>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</si>
  <si>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</si>
  <si>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</si>
  <si>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</si>
  <si>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</si>
  <si>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</si>
  <si>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</si>
  <si>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</si>
  <si>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</si>
  <si>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</si>
  <si>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</si>
  <si>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</si>
  <si>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</si>
  <si>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</si>
  <si>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</si>
  <si>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</si>
  <si>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</si>
  <si>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</si>
  <si>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</si>
  <si>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</si>
  <si>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</si>
  <si>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</si>
  <si>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</si>
  <si>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</si>
  <si>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</si>
  <si>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</si>
  <si>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</si>
  <si>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</si>
  <si>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</si>
  <si>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</si>
  <si>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</si>
  <si>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</si>
  <si>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</si>
  <si>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</si>
  <si>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</si>
  <si>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</si>
  <si>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</si>
  <si>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</si>
  <si>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</si>
  <si>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</si>
  <si>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</si>
  <si>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</si>
  <si>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</si>
  <si>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</si>
  <si>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</si>
  <si>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</si>
  <si>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</si>
  <si>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</si>
  <si>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</si>
  <si>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</si>
  <si>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</si>
  <si>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</si>
  <si>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</si>
  <si>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</si>
  <si>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</si>
  <si>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</si>
  <si>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</si>
  <si>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</si>
  <si>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</si>
  <si>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</si>
  <si>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</si>
  <si>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</si>
  <si>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</si>
  <si>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</si>
  <si>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</si>
  <si>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</si>
  <si>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</si>
  <si>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</si>
  <si>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</si>
  <si>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</si>
  <si>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</si>
  <si>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</si>
  <si>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</si>
  <si>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</si>
  <si>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</si>
  <si>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</si>
  <si>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</si>
  <si>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</si>
  <si>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</si>
  <si>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</si>
  <si>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</si>
  <si>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</si>
  <si>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</si>
  <si>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</si>
  <si>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</si>
  <si>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</si>
  <si>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</si>
  <si>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</si>
  <si>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</si>
  <si>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</si>
  <si>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</si>
  <si>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</si>
  <si>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</si>
  <si>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</si>
  <si>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</si>
  <si>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</si>
  <si>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</si>
  <si>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</si>
  <si>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</si>
  <si>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</si>
  <si>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</si>
  <si>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</si>
  <si>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</si>
  <si>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</si>
  <si>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</si>
  <si>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</si>
  <si>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</si>
  <si>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</si>
  <si>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</si>
  <si>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</si>
  <si>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</si>
  <si>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</si>
  <si>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</si>
  <si>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</si>
  <si>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</si>
  <si>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</si>
  <si>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</si>
  <si>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</si>
  <si>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</si>
  <si>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</si>
  <si>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</si>
  <si>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</si>
  <si>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</si>
  <si>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</si>
  <si>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</si>
  <si>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</si>
  <si>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</si>
  <si>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</si>
  <si>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</si>
  <si>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</si>
  <si>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</si>
  <si>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</si>
  <si>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</si>
  <si>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</si>
  <si>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</si>
  <si>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</si>
  <si>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</si>
  <si>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</si>
  <si>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</si>
  <si>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</si>
  <si>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</si>
  <si>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</si>
  <si>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</si>
  <si>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</si>
  <si>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</si>
  <si>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</si>
  <si>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</si>
  <si>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</si>
  <si>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</si>
  <si>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</si>
  <si>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</si>
  <si>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</si>
  <si>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</si>
  <si>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</si>
  <si>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</si>
  <si>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</si>
  <si>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</si>
  <si>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</si>
  <si>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</si>
  <si>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</si>
  <si>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</si>
  <si>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</si>
  <si>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</si>
  <si>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</si>
  <si>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</si>
  <si>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</si>
  <si>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</si>
  <si>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</si>
  <si>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</si>
  <si>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</si>
  <si>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</si>
  <si>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</si>
  <si>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</si>
  <si>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</si>
  <si>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</si>
  <si>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</si>
  <si>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</si>
  <si>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</si>
  <si>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</si>
  <si>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</si>
  <si>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</si>
  <si>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</si>
  <si>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</si>
  <si>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</si>
  <si>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</si>
  <si>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</si>
  <si>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</si>
  <si>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</si>
  <si>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</si>
  <si>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</si>
  <si>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</si>
  <si>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</si>
  <si>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</si>
  <si>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</si>
  <si>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</si>
  <si>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</si>
  <si>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</si>
  <si>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</si>
  <si>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</si>
  <si>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</si>
  <si>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</si>
  <si>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</si>
  <si>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</si>
  <si>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</si>
  <si>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</si>
  <si>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</si>
  <si>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</si>
  <si>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</si>
  <si>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</si>
  <si>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</si>
  <si>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</si>
  <si>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</si>
  <si>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</si>
  <si>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</si>
  <si>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</si>
  <si>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</si>
  <si>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</si>
  <si>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</si>
  <si>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</si>
  <si>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</si>
  <si>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</si>
  <si>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</si>
  <si>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</si>
  <si>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</si>
  <si>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</si>
  <si>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</si>
  <si>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</si>
  <si>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</si>
  <si>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</si>
  <si>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</si>
  <si>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</si>
  <si>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</si>
  <si>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</si>
  <si>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</si>
  <si>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</si>
  <si>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</si>
  <si>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</si>
  <si>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</si>
  <si>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</si>
  <si>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</si>
  <si>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</si>
  <si>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</si>
  <si>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</si>
  <si>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</si>
  <si>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</si>
  <si>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</si>
  <si>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</si>
  <si>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</si>
  <si>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</si>
  <si>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</si>
  <si>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</si>
  <si>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</si>
  <si>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</si>
  <si>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</si>
  <si>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</si>
  <si>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</si>
  <si>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</si>
  <si>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</si>
  <si>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</si>
  <si>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</si>
  <si>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</si>
  <si>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</si>
  <si>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</si>
  <si>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</si>
  <si>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</si>
  <si>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</si>
  <si>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</si>
  <si>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</si>
  <si>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</si>
  <si>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</si>
  <si>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</si>
  <si>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</si>
  <si>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</si>
  <si>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</si>
  <si>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</si>
  <si>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</si>
  <si>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</si>
  <si>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</si>
  <si>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</si>
  <si>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</si>
  <si>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</si>
  <si>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</si>
  <si>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</si>
  <si>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</si>
  <si>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</si>
  <si>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</si>
  <si>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</si>
  <si>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</si>
  <si>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</si>
  <si>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</si>
  <si>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</si>
  <si>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</si>
  <si>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</si>
  <si>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</si>
  <si>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</si>
  <si>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</si>
  <si>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</si>
  <si>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</si>
  <si>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</si>
  <si>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</si>
  <si>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</si>
  <si>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</si>
  <si>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</si>
  <si>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</si>
  <si>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</si>
  <si>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</si>
  <si>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</si>
  <si>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</si>
  <si>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</si>
  <si>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</si>
  <si>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</si>
  <si>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</si>
  <si>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</si>
  <si>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</si>
  <si>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</si>
  <si>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</si>
  <si>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</si>
  <si>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</si>
  <si>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</si>
  <si>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</si>
  <si>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</si>
  <si>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</si>
  <si>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</si>
  <si>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</si>
  <si>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</si>
  <si>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</si>
  <si>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</si>
  <si>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</si>
  <si>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</si>
  <si>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</si>
  <si>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</si>
  <si>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</si>
  <si>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</si>
  <si>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</si>
  <si>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</si>
  <si>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</si>
  <si>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</si>
  <si>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</si>
  <si>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</si>
  <si>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</si>
  <si>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</si>
  <si>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</si>
  <si>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</si>
  <si>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</si>
  <si>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</si>
  <si>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</si>
  <si>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</si>
  <si>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</si>
  <si>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</si>
  <si>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</si>
  <si>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</si>
  <si>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</si>
  <si>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</si>
  <si>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</si>
  <si>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</si>
  <si>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</si>
  <si>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</si>
  <si>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</si>
  <si>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</si>
  <si>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</si>
  <si>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</si>
  <si>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</si>
  <si>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</si>
  <si>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</si>
  <si>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</si>
  <si>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</si>
  <si>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</si>
  <si>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</si>
  <si>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</si>
  <si>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</si>
  <si>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</si>
  <si>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</si>
  <si>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</si>
  <si>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</si>
  <si>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</si>
  <si>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</si>
  <si>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</si>
  <si>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</si>
  <si>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</si>
  <si>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</si>
  <si>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</si>
  <si>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</si>
  <si>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</si>
  <si>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</si>
  <si>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</si>
  <si>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</si>
  <si>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</si>
  <si>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</si>
  <si>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</si>
  <si>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</si>
  <si>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</si>
  <si>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</si>
  <si>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</si>
  <si>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</si>
  <si>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</si>
  <si>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</si>
  <si>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</si>
  <si>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</si>
  <si>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</si>
  <si>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</si>
  <si>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</si>
  <si>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</si>
  <si>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</si>
  <si>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</si>
  <si>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</si>
  <si>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</si>
  <si>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</si>
  <si>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</si>
  <si>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</si>
  <si>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</si>
  <si>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</si>
  <si>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</si>
  <si>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</si>
  <si>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</si>
  <si>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</si>
  <si>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</si>
  <si>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</si>
  <si>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</si>
  <si>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</si>
  <si>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</si>
  <si>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</si>
  <si>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</si>
  <si>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</si>
  <si>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</si>
  <si>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</si>
  <si>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</si>
  <si>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</si>
  <si>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</si>
  <si>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</si>
  <si>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</si>
  <si>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</si>
  <si>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</si>
  <si>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</si>
  <si>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</si>
  <si>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</si>
  <si>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</si>
  <si>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</si>
  <si>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</si>
  <si>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</si>
  <si>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</si>
  <si>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</si>
  <si>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</si>
  <si>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</si>
  <si>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</si>
  <si>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</si>
  <si>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</si>
  <si>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</si>
  <si>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</si>
  <si>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</si>
  <si>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</si>
  <si>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</si>
  <si>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</si>
  <si>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</si>
  <si>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</si>
  <si>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</si>
  <si>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</si>
  <si>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</si>
  <si>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</si>
  <si>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</si>
  <si>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</si>
  <si>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</si>
  <si>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</si>
  <si>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</si>
  <si>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</si>
  <si>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</si>
  <si>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</si>
  <si>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</si>
  <si>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</si>
  <si>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</si>
  <si>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</si>
  <si>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</si>
  <si>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</si>
  <si>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</si>
  <si>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</si>
  <si>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</si>
  <si>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</si>
  <si>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</si>
  <si>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</si>
  <si>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</si>
  <si>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</si>
  <si>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</si>
  <si>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</si>
  <si>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</si>
  <si>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</si>
  <si>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</si>
  <si>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</si>
  <si>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</si>
  <si>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</si>
  <si>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</si>
  <si>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</si>
  <si>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</si>
  <si>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</si>
  <si>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</si>
  <si>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</si>
  <si>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</si>
  <si>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</si>
  <si>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</si>
  <si>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</si>
  <si>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</si>
  <si>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</si>
  <si>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</si>
  <si>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</si>
  <si>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</si>
  <si>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</si>
  <si>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</si>
  <si>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</si>
  <si>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</si>
  <si>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</si>
  <si>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</si>
  <si>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</si>
  <si>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</si>
  <si>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</si>
  <si>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</si>
  <si>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</si>
  <si>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</si>
  <si>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</si>
  <si>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</si>
  <si>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</si>
  <si>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</si>
  <si>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</si>
  <si>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</si>
  <si>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</si>
  <si>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</si>
  <si>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</si>
  <si>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</si>
  <si>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</si>
  <si>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</si>
  <si>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</si>
  <si>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</si>
  <si>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</si>
  <si>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</si>
  <si>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</si>
  <si>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</si>
  <si>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</si>
  <si>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</si>
  <si>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</si>
  <si>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</si>
  <si>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</si>
  <si>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</si>
  <si>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</si>
  <si>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</si>
  <si>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</si>
  <si>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</si>
  <si>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</si>
  <si>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</si>
  <si>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</si>
  <si>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</si>
  <si>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</si>
  <si>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</si>
  <si>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</si>
  <si>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</si>
  <si>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</si>
  <si>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</si>
  <si>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</si>
  <si>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</si>
  <si>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</si>
  <si>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</si>
  <si>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</si>
  <si>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</si>
  <si>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</si>
  <si>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</si>
  <si>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</si>
  <si>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</si>
  <si>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</si>
  <si>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</si>
  <si>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</si>
  <si>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</si>
  <si>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</si>
  <si>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</si>
  <si>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</si>
  <si>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</si>
  <si>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</si>
  <si>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</si>
  <si>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</si>
  <si>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</si>
  <si>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</si>
  <si>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</si>
  <si>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</si>
  <si>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</si>
  <si>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</si>
  <si>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</si>
  <si>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</si>
  <si>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</si>
  <si>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</si>
  <si>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</si>
  <si>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</si>
  <si>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</si>
  <si>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</si>
  <si>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</si>
  <si>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</si>
  <si>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</si>
  <si>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</si>
  <si>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</si>
  <si>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</si>
  <si>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</si>
  <si>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</si>
  <si>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</si>
  <si>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</si>
  <si>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</si>
  <si>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</si>
  <si>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</si>
  <si>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</si>
  <si>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</si>
  <si>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</si>
  <si>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</si>
  <si>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</si>
  <si>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</si>
  <si>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</si>
  <si>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</si>
  <si>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</si>
  <si>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</si>
  <si>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</si>
  <si>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</si>
  <si>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</si>
  <si>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</si>
  <si>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</si>
  <si>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</si>
  <si>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</si>
  <si>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</si>
  <si>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</si>
  <si>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</si>
  <si>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</si>
  <si>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</si>
  <si>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</si>
  <si>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</si>
  <si>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</si>
  <si>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</si>
  <si>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</si>
  <si>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</si>
  <si>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</si>
  <si>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</si>
  <si>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</si>
  <si>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</si>
  <si>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</si>
  <si>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</si>
  <si>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</si>
  <si>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</si>
  <si>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</si>
  <si>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</si>
  <si>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</si>
  <si>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</si>
  <si>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</si>
  <si>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</si>
  <si>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</si>
  <si>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</si>
  <si>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</si>
  <si>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</si>
  <si>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</si>
  <si>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</si>
  <si>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</si>
  <si>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</si>
  <si>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</si>
  <si>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</si>
  <si>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</si>
  <si>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</si>
  <si>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</si>
  <si>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</si>
  <si>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</si>
  <si>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</si>
  <si>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</si>
  <si>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</si>
  <si>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</si>
  <si>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</si>
  <si>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</si>
  <si>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</si>
  <si>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</si>
  <si>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</si>
  <si>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</si>
  <si>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</si>
  <si>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</si>
  <si>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</si>
  <si>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</si>
  <si>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</si>
  <si>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</si>
  <si>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</si>
  <si>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</si>
  <si>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</si>
  <si>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</si>
  <si>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</si>
  <si>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</si>
  <si>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</si>
  <si>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</si>
  <si>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</si>
  <si>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</si>
  <si>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</si>
  <si>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</si>
  <si>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</si>
  <si>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</si>
  <si>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</si>
  <si>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</si>
  <si>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</si>
  <si>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</si>
  <si>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</si>
  <si>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</si>
  <si>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</si>
  <si>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</si>
  <si>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</si>
  <si>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</si>
  <si>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</si>
  <si>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</si>
  <si>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</si>
  <si>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</si>
  <si>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</si>
  <si>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</si>
  <si>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</si>
  <si>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</si>
  <si>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</si>
  <si>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</si>
  <si>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</si>
  <si>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</si>
  <si>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</si>
  <si>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</si>
  <si>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</si>
  <si>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</si>
  <si>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</si>
  <si>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</si>
  <si>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</si>
  <si>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</si>
  <si>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</si>
  <si>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</si>
  <si>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</si>
  <si>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</si>
  <si>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</si>
  <si>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</si>
  <si>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</si>
  <si>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</si>
  <si>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</si>
  <si>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</si>
  <si>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</si>
  <si>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</si>
  <si>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</si>
  <si>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</si>
  <si>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</si>
  <si>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</si>
  <si>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</si>
  <si>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</si>
  <si>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</si>
  <si>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</si>
  <si>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</si>
  <si>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</si>
  <si>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</si>
  <si>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</si>
  <si>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</si>
  <si>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</si>
  <si>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</si>
  <si>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</si>
  <si>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</si>
  <si>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</si>
  <si>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</si>
  <si>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</si>
  <si>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</si>
  <si>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</si>
  <si>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</si>
  <si>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</si>
  <si>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</si>
  <si>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</si>
  <si>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</si>
  <si>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</si>
  <si>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</si>
  <si>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</si>
  <si>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</si>
  <si>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</si>
  <si>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</si>
  <si>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</si>
  <si>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</si>
  <si>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</si>
  <si>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</si>
  <si>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</si>
  <si>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</si>
  <si>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</si>
  <si>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</si>
  <si>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</si>
  <si>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</si>
  <si>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</si>
  <si>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</si>
  <si>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</si>
  <si>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</si>
  <si>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</si>
  <si>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</si>
  <si>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</si>
  <si>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</si>
  <si>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</si>
  <si>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</si>
  <si>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</si>
  <si>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</si>
  <si>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</si>
  <si>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</si>
  <si>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</si>
  <si>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</si>
  <si>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</si>
  <si>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</si>
  <si>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</si>
  <si>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</si>
  <si>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</si>
  <si>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</si>
  <si>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</si>
  <si>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</si>
  <si>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</si>
  <si>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</si>
  <si>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</si>
  <si>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</si>
  <si>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</si>
  <si>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</si>
  <si>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</si>
  <si>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</si>
  <si>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</si>
  <si>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</si>
  <si>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</si>
  <si>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</si>
  <si>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</si>
  <si>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</si>
  <si>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</si>
  <si>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</si>
  <si>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</si>
  <si>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</si>
  <si>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</si>
  <si>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</si>
  <si>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</si>
  <si>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</si>
  <si>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</si>
  <si>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</si>
  <si>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</si>
  <si>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</si>
  <si>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</si>
  <si>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</si>
  <si>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</si>
  <si>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</si>
  <si>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</si>
  <si>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</si>
  <si>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</si>
  <si>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</si>
  <si>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</si>
  <si>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</si>
  <si>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</si>
  <si>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</si>
  <si>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</si>
  <si>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</si>
  <si>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</si>
  <si>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</si>
  <si>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</si>
  <si>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</si>
  <si>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</si>
  <si>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</si>
  <si>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</si>
  <si>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</si>
  <si>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</si>
  <si>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</si>
  <si>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</si>
  <si>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</si>
  <si>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</si>
  <si>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</si>
  <si>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</si>
  <si>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</si>
  <si>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</si>
  <si>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</si>
  <si>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</si>
  <si>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</si>
  <si>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</si>
  <si>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</si>
  <si>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</si>
  <si>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</si>
  <si>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</si>
  <si>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</si>
  <si>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</si>
  <si>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</si>
  <si>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</si>
  <si>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</si>
  <si>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</si>
  <si>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</si>
  <si>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</si>
  <si>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</si>
  <si>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</si>
  <si>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</si>
  <si>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</si>
  <si>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</si>
  <si>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</si>
  <si>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</si>
  <si>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</si>
  <si>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</si>
  <si>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</si>
  <si>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</si>
  <si>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</si>
  <si>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</si>
  <si>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</si>
  <si>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</si>
  <si>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</si>
  <si>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</si>
  <si>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</si>
  <si>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</si>
  <si>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</si>
  <si>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</si>
  <si>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</si>
  <si>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</si>
  <si>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</si>
  <si>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</si>
  <si>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</si>
  <si>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</si>
  <si>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</si>
  <si>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</si>
  <si>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</si>
  <si>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</si>
  <si>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</si>
  <si>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</si>
  <si>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</si>
  <si>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</si>
  <si>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</si>
  <si>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</si>
  <si>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</si>
  <si>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</si>
  <si>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</si>
  <si>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</si>
  <si>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</si>
  <si>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</si>
  <si>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</si>
  <si>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</si>
  <si>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</si>
  <si>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</si>
  <si>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</si>
  <si>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</si>
  <si>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</si>
  <si>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</si>
  <si>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</si>
  <si>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</si>
  <si>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</si>
  <si>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</si>
  <si>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</si>
  <si>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</si>
  <si>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</si>
  <si>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</si>
  <si>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</si>
  <si>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</si>
  <si>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</si>
  <si>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</si>
  <si>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</si>
  <si>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</si>
  <si>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</si>
  <si>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</si>
  <si>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</si>
  <si>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</si>
  <si>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</si>
  <si>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</si>
  <si>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</si>
  <si>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</si>
  <si>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</si>
  <si>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</si>
  <si>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</si>
  <si>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</si>
  <si>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</si>
  <si>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</si>
  <si>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</si>
  <si>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</si>
  <si>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</si>
  <si>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</si>
  <si>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</si>
  <si>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</si>
  <si>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</si>
  <si>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</si>
  <si>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</si>
  <si>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</si>
  <si>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</si>
  <si>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</si>
  <si>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</si>
  <si>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</si>
  <si>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</si>
  <si>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</si>
  <si>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</si>
  <si>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</si>
  <si>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</si>
  <si>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</si>
  <si>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</si>
  <si>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</si>
  <si>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</si>
  <si>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</si>
  <si>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</si>
  <si>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</si>
  <si>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</si>
  <si>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</si>
  <si>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</si>
  <si>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</si>
  <si>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</si>
  <si>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</si>
  <si>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</si>
  <si>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</si>
  <si>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</si>
  <si>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</si>
  <si>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</si>
  <si>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</si>
  <si>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</si>
  <si>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</si>
  <si>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</si>
  <si>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</si>
  <si>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</si>
  <si>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</si>
  <si>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</si>
  <si>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</si>
  <si>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</si>
  <si>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</si>
  <si>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</si>
  <si>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</si>
  <si>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</si>
  <si>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</si>
  <si>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</si>
  <si>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</si>
  <si>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</si>
  <si>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</si>
  <si>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</si>
  <si>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</si>
  <si>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</si>
  <si>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</si>
  <si>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</si>
  <si>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</si>
  <si>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</si>
  <si>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</si>
  <si>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</si>
  <si>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</si>
  <si>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</si>
  <si>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</si>
  <si>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</si>
  <si>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</si>
  <si>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</si>
  <si>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</si>
  <si>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</si>
  <si>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</si>
  <si>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</si>
  <si>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</si>
  <si>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</si>
  <si>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</si>
  <si>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</si>
  <si>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</si>
  <si>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</si>
  <si>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</si>
  <si>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</si>
  <si>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</si>
  <si>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</si>
  <si>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</si>
  <si>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</si>
  <si>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</si>
  <si>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</si>
  <si>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</si>
  <si>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</si>
  <si>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</si>
  <si>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</si>
  <si>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</si>
  <si>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</si>
  <si>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</si>
  <si>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</si>
  <si>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</si>
  <si>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</si>
  <si>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</si>
  <si>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</si>
  <si>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</si>
  <si>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</si>
  <si>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</si>
  <si>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</si>
  <si>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</si>
  <si>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</si>
  <si>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</si>
  <si>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</si>
  <si>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</si>
  <si>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</si>
  <si>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</si>
  <si>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</si>
  <si>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</si>
  <si>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</si>
  <si>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</si>
  <si>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</si>
  <si>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</si>
  <si>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</si>
  <si>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</si>
  <si>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</si>
  <si>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</si>
  <si>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</si>
  <si>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</si>
  <si>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</si>
  <si>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</si>
  <si>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</si>
  <si>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</si>
  <si>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</si>
  <si>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</si>
  <si>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</si>
  <si>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</si>
  <si>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</si>
  <si>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</si>
  <si>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</si>
  <si>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</si>
  <si>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</si>
  <si>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</si>
  <si>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</si>
  <si>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</si>
  <si>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</si>
  <si>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</si>
  <si>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</si>
  <si>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</si>
  <si>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</si>
  <si>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</si>
  <si>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</si>
  <si>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</si>
  <si>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</si>
  <si>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</si>
  <si>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</si>
  <si>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</si>
  <si>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</si>
  <si>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</si>
  <si>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</si>
  <si>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</si>
  <si>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</si>
  <si>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</si>
  <si>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</si>
  <si>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</si>
  <si>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</si>
  <si>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</si>
  <si>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</si>
  <si>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</si>
  <si>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</si>
  <si>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</si>
  <si>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</si>
  <si>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</si>
  <si>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</si>
  <si>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</si>
  <si>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</si>
  <si>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</si>
  <si>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</si>
  <si>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</si>
  <si>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</si>
  <si>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</si>
  <si>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</si>
  <si>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</si>
  <si>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</si>
  <si>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</si>
  <si>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</si>
  <si>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</si>
  <si>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</si>
  <si>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</si>
  <si>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</si>
  <si>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</si>
  <si>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</si>
  <si>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</si>
  <si>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</si>
  <si>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</si>
  <si>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</si>
  <si>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</si>
  <si>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</si>
  <si>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</si>
  <si>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</si>
  <si>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</si>
  <si>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</si>
  <si>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</si>
  <si>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</si>
  <si>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</si>
  <si>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</si>
  <si>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</si>
  <si>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</si>
  <si>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</si>
  <si>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</si>
  <si>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</si>
  <si>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</si>
  <si>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</si>
  <si>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</si>
  <si>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</si>
  <si>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</si>
  <si>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</si>
  <si>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</si>
  <si>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</si>
  <si>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</si>
  <si>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</si>
  <si>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</si>
  <si>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</si>
  <si>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</si>
  <si>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</si>
  <si>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</si>
  <si>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</si>
  <si>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</si>
  <si>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</si>
  <si>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</si>
  <si>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</si>
  <si>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</si>
  <si>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</si>
  <si>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</si>
  <si>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</si>
  <si>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</si>
  <si>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</si>
  <si>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</si>
  <si>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</si>
  <si>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</si>
  <si>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</si>
  <si>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</si>
  <si>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</si>
  <si>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</si>
  <si>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</si>
  <si>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</si>
  <si>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</si>
  <si>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</si>
  <si>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</si>
  <si>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</si>
  <si>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</si>
  <si>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</si>
  <si>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</si>
  <si>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</si>
  <si>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</si>
  <si>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</si>
  <si>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</si>
  <si>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</si>
  <si>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</si>
  <si>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</si>
  <si>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</si>
  <si>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</si>
  <si>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</si>
  <si>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</si>
  <si>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</si>
  <si>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</si>
  <si>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</si>
  <si>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</si>
  <si>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</si>
  <si>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</si>
  <si>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</si>
  <si>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</si>
  <si>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</si>
  <si>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</si>
  <si>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</si>
  <si>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</si>
  <si>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</si>
  <si>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</si>
  <si>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</si>
  <si>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</si>
  <si>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</si>
  <si>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</si>
  <si>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</si>
  <si>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</si>
  <si>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</si>
  <si>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</si>
  <si>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</si>
  <si>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</si>
  <si>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</si>
  <si>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</si>
  <si>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</si>
  <si>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</si>
  <si>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</si>
  <si>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</si>
  <si>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</si>
  <si>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</si>
  <si>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</si>
  <si>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</si>
  <si>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</si>
  <si>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</si>
  <si>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</si>
  <si>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</si>
  <si>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</si>
  <si>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</si>
  <si>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</si>
  <si>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</si>
  <si>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</si>
  <si>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</si>
  <si>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</si>
  <si>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</si>
  <si>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</si>
  <si>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</si>
  <si>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</si>
  <si>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</si>
  <si>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</si>
  <si>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</si>
  <si>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</si>
  <si>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</si>
  <si>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</si>
  <si>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</si>
  <si>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</si>
  <si>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</si>
  <si>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</si>
  <si>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</si>
  <si>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</si>
  <si>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</si>
  <si>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</si>
  <si>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</si>
  <si>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</si>
  <si>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</si>
  <si>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</si>
  <si>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</si>
  <si>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</si>
  <si>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</si>
  <si>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</si>
  <si>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</si>
  <si>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</si>
  <si>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</si>
  <si>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</si>
  <si>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</si>
  <si>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</si>
  <si>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</si>
  <si>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</si>
  <si>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</si>
  <si>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</si>
  <si>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</si>
  <si>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</si>
  <si>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</si>
  <si>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</si>
  <si>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</si>
  <si>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</si>
  <si>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</si>
  <si>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</si>
  <si>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</si>
  <si>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</si>
  <si>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</si>
  <si>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</si>
  <si>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</si>
  <si>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</si>
  <si>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</si>
  <si>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</si>
  <si>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</si>
  <si>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</si>
  <si>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</si>
  <si>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</si>
  <si>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</si>
  <si>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</si>
  <si>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</si>
  <si>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</si>
  <si>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</si>
  <si>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</si>
  <si>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</si>
  <si>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</si>
  <si>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</si>
  <si>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</si>
  <si>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</si>
  <si>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</si>
  <si>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</si>
  <si>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</si>
  <si>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</si>
  <si>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</si>
  <si>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</si>
  <si>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</si>
  <si>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</si>
  <si>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</si>
  <si>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</si>
  <si>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</si>
  <si>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</si>
  <si>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</si>
  <si>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</si>
  <si>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</si>
  <si>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</si>
  <si>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</si>
  <si>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</si>
  <si>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</si>
  <si>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</si>
  <si>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</si>
  <si>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</si>
  <si>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</si>
  <si>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</si>
  <si>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</si>
  <si>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</si>
  <si>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</si>
  <si>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</si>
  <si>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</si>
  <si>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</si>
  <si>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</si>
  <si>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</si>
  <si>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</si>
  <si>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</si>
  <si>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</si>
  <si>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</si>
  <si>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</si>
  <si>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</si>
  <si>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</si>
  <si>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</si>
  <si>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</si>
  <si>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</si>
  <si>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</si>
  <si>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</si>
  <si>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</si>
  <si>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</si>
  <si>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</si>
  <si>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</si>
  <si>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</si>
  <si>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</si>
  <si>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</si>
  <si>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</si>
  <si>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</si>
  <si>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</si>
  <si>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</si>
  <si>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</si>
  <si>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</si>
  <si>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</si>
  <si>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</si>
  <si>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</si>
  <si>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</si>
  <si>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</si>
  <si>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</si>
  <si>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</si>
  <si>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</si>
  <si>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</si>
  <si>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</si>
  <si>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</si>
  <si>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</si>
  <si>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</si>
  <si>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</si>
  <si>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</si>
  <si>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</si>
  <si>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</si>
  <si>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</si>
  <si>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</si>
  <si>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</si>
  <si>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</si>
  <si>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</si>
  <si>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</si>
  <si>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</si>
  <si>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</si>
  <si>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</si>
  <si>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</si>
  <si>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</si>
  <si>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</si>
  <si>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</si>
  <si>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</si>
  <si>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</si>
  <si>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</si>
  <si>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</si>
  <si>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</si>
  <si>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</si>
  <si>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</si>
  <si>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</si>
  <si>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</si>
  <si>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</si>
  <si>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</si>
  <si>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</si>
  <si>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</si>
  <si>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</si>
  <si>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</si>
  <si>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</si>
  <si>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</si>
  <si>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</si>
  <si>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</si>
  <si>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</si>
  <si>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</si>
  <si>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</si>
  <si>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</si>
  <si>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</si>
  <si>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</si>
  <si>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</si>
  <si>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</si>
  <si>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</si>
  <si>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</si>
  <si>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</si>
  <si>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</si>
  <si>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</si>
  <si>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</si>
  <si>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</si>
  <si>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</si>
  <si>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</si>
  <si>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</si>
  <si>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</si>
  <si>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</si>
  <si>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</si>
  <si>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</si>
  <si>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</si>
  <si>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</si>
  <si>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</si>
  <si>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</si>
  <si>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</si>
  <si>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</si>
  <si>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</si>
  <si>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</si>
  <si>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</si>
  <si>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</si>
  <si>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</si>
  <si>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</si>
  <si>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</si>
  <si>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</si>
  <si>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</si>
  <si>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</si>
  <si>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</si>
  <si>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</si>
  <si>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</si>
  <si>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</si>
  <si>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</si>
  <si>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</si>
  <si>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</si>
  <si>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</si>
  <si>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</si>
  <si>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</si>
  <si>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</si>
  <si>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</si>
  <si>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</si>
  <si>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</si>
  <si>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</si>
  <si>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</si>
  <si>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</si>
  <si>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</si>
  <si>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</si>
  <si>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</si>
  <si>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</si>
  <si>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</si>
  <si>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</si>
  <si>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</si>
  <si>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</si>
  <si>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</si>
  <si>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</si>
  <si>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</si>
  <si>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</si>
  <si>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</si>
  <si>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</si>
  <si>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</si>
  <si>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</si>
  <si>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</si>
  <si>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</si>
  <si>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</si>
  <si>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</si>
  <si>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</si>
  <si>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</si>
  <si>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</si>
  <si>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</si>
  <si>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</si>
  <si>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</si>
  <si>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</si>
  <si>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</si>
  <si>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</si>
  <si>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</si>
  <si>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</si>
  <si>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</si>
  <si>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</si>
  <si>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</si>
  <si>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</si>
  <si>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</si>
  <si>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</si>
  <si>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</si>
  <si>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</si>
  <si>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</si>
  <si>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</si>
  <si>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</si>
  <si>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</si>
  <si>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</si>
  <si>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</si>
  <si>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</si>
  <si>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</si>
  <si>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</si>
  <si>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</si>
  <si>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</si>
  <si>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</si>
  <si>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</si>
  <si>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</si>
  <si>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</si>
  <si>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</si>
  <si>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</si>
  <si>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</si>
  <si>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</si>
  <si>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</si>
  <si>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</si>
  <si>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</si>
  <si>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</si>
  <si>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</si>
  <si>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</si>
  <si>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</si>
  <si>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</si>
  <si>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</si>
  <si>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</si>
  <si>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</si>
  <si>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</si>
  <si>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</si>
  <si>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</si>
  <si>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</si>
  <si>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</si>
  <si>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</si>
  <si>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</si>
  <si>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</si>
  <si>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</si>
  <si>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</si>
  <si>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</si>
  <si>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</si>
  <si>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</si>
  <si>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</si>
  <si>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</si>
  <si>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</si>
  <si>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</si>
  <si>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</si>
  <si>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</si>
  <si>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</si>
  <si>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</si>
  <si>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</si>
  <si>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</si>
  <si>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</si>
  <si>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</si>
  <si>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</si>
  <si>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</si>
  <si>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</si>
  <si>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</si>
  <si>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</si>
  <si>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</si>
  <si>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</si>
  <si>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</si>
  <si>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</si>
  <si>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</si>
  <si>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</si>
  <si>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</si>
  <si>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</si>
  <si>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</si>
  <si>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</si>
  <si>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</si>
  <si>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</si>
  <si>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</si>
  <si>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</si>
  <si>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</si>
  <si>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</si>
  <si>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</si>
  <si>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</si>
  <si>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</si>
  <si>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</si>
  <si>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</si>
  <si>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</si>
  <si>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</si>
  <si>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</si>
  <si>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</si>
  <si>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</si>
  <si>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</si>
  <si>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</si>
  <si>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</si>
  <si>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</si>
  <si>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</si>
  <si>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</si>
  <si>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</si>
  <si>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</si>
  <si>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</si>
  <si>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</si>
  <si>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</si>
  <si>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</si>
  <si>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</si>
  <si>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</si>
  <si>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</si>
  <si>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</si>
  <si>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</si>
  <si>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</si>
  <si>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</si>
  <si>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</si>
  <si>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</si>
  <si>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</si>
  <si>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</si>
  <si>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</si>
  <si>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</si>
  <si>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</si>
  <si>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</si>
  <si>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</si>
  <si>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</si>
  <si>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</si>
  <si>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</si>
  <si>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</si>
  <si>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</si>
  <si>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</si>
  <si>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</si>
  <si>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</si>
  <si>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</si>
  <si>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</si>
  <si>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</si>
  <si>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</si>
  <si>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</si>
  <si>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</si>
  <si>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</si>
  <si>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</si>
  <si>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</si>
  <si>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</si>
  <si>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</si>
  <si>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</si>
  <si>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</si>
  <si>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</si>
  <si>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</si>
  <si>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</si>
  <si>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</si>
  <si>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</si>
  <si>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</si>
  <si>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</si>
  <si>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</si>
  <si>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</si>
  <si>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</si>
  <si>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</si>
  <si>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</si>
  <si>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</si>
  <si>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</si>
  <si>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</si>
  <si>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</si>
  <si>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</si>
  <si>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</si>
  <si>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</si>
  <si>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</si>
  <si>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</si>
  <si>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</si>
  <si>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</si>
  <si>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</si>
  <si>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</si>
  <si>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</si>
  <si>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</si>
  <si>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</si>
  <si>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</si>
  <si>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</si>
  <si>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</si>
  <si>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</si>
  <si>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</si>
  <si>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</si>
  <si>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</si>
  <si>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</si>
  <si>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</si>
  <si>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</si>
  <si>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</si>
  <si>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</si>
  <si>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</si>
  <si>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</si>
  <si>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</si>
  <si>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</si>
  <si>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</si>
  <si>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</si>
  <si>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</si>
  <si>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</si>
  <si>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</si>
  <si>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</si>
  <si>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</si>
  <si>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</si>
  <si>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</si>
  <si>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</si>
  <si>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</si>
  <si>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</si>
  <si>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</si>
  <si>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</si>
  <si>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</si>
  <si>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</si>
  <si>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</si>
  <si>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</si>
  <si>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</si>
  <si>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</si>
  <si>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</si>
  <si>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</si>
  <si>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</si>
  <si>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</si>
  <si>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</si>
  <si>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</si>
  <si>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</si>
  <si>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</si>
  <si>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</si>
  <si>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</si>
  <si>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</si>
  <si>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</si>
  <si>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</si>
  <si>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</si>
  <si>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</si>
  <si>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</si>
  <si>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</si>
  <si>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</si>
  <si>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</si>
  <si>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</si>
  <si>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</si>
  <si>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</si>
  <si>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</si>
  <si>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</si>
  <si>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</si>
  <si>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</si>
  <si>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</si>
  <si>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</si>
  <si>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</si>
  <si>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</si>
  <si>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</si>
  <si>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</si>
  <si>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</si>
  <si>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</si>
  <si>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</si>
  <si>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</si>
  <si>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</si>
  <si>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</si>
  <si>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</si>
  <si>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</si>
  <si>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</si>
  <si>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</si>
  <si>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</si>
  <si>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</si>
  <si>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</si>
  <si>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</si>
  <si>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</si>
  <si>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</si>
  <si>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</si>
  <si>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</si>
  <si>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</si>
  <si>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</si>
  <si>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</si>
  <si>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</si>
  <si>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</si>
  <si>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</si>
  <si>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</si>
  <si>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</si>
  <si>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</si>
  <si>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</si>
  <si>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</si>
  <si>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</si>
  <si>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</si>
  <si>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</si>
  <si>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</si>
  <si>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</si>
  <si>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</si>
  <si>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</si>
  <si>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</si>
  <si>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</si>
  <si>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</si>
  <si>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</si>
  <si>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</si>
  <si>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</si>
  <si>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</si>
  <si>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</si>
  <si>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</si>
  <si>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</si>
  <si>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</si>
  <si>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</si>
  <si>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</si>
  <si>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</si>
  <si>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</si>
  <si>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</si>
  <si>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</si>
  <si>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</si>
  <si>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</si>
  <si>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</si>
  <si>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</si>
  <si>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</si>
  <si>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</si>
  <si>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</si>
  <si>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</si>
  <si>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</si>
  <si>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</si>
  <si>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</si>
  <si>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</si>
  <si>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</si>
  <si>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</si>
  <si>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</si>
  <si>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</si>
  <si>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</si>
  <si>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</si>
  <si>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</si>
  <si>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</si>
  <si>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</si>
  <si>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</si>
  <si>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</si>
  <si>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</si>
  <si>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</si>
  <si>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</si>
  <si>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</si>
  <si>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</si>
  <si>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</si>
  <si>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</si>
  <si>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</si>
  <si>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</si>
  <si>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</si>
  <si>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</si>
  <si>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</si>
  <si>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</si>
  <si>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</si>
  <si>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</si>
  <si>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</si>
  <si>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</si>
  <si>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</si>
  <si>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</si>
  <si>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</si>
  <si>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</si>
  <si>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</si>
  <si>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</si>
  <si>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</si>
  <si>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</si>
  <si>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</si>
  <si>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</si>
  <si>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</si>
  <si>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</si>
  <si>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</si>
  <si>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</si>
  <si>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</si>
  <si>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</si>
  <si>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</si>
  <si>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</si>
  <si>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</si>
  <si>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</si>
  <si>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</si>
  <si>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</si>
  <si>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</si>
  <si>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</si>
  <si>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</si>
  <si>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</si>
  <si>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</si>
  <si>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</si>
  <si>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</si>
  <si>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</si>
  <si>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</si>
  <si>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</si>
  <si>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</si>
  <si>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</si>
  <si>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</si>
  <si>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</si>
  <si>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</si>
  <si>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</si>
  <si>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</si>
  <si>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</si>
  <si>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</si>
  <si>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</si>
  <si>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</si>
  <si>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</si>
  <si>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</si>
  <si>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</si>
  <si>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</si>
  <si>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</si>
  <si>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</si>
  <si>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</si>
  <si>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</si>
  <si>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</si>
  <si>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</si>
  <si>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</si>
  <si>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</si>
  <si>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</si>
  <si>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</si>
  <si>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</si>
  <si>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</si>
  <si>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</si>
  <si>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</si>
  <si>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</si>
  <si>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</si>
  <si>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</si>
  <si>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</si>
  <si>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</si>
  <si>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</si>
  <si>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</si>
  <si>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</si>
  <si>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</si>
  <si>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</si>
  <si>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</si>
  <si>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</si>
  <si>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</si>
  <si>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</si>
  <si>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</si>
  <si>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</si>
  <si>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</si>
  <si>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</si>
  <si>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</si>
  <si>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</si>
  <si>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</si>
  <si>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</si>
  <si>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</si>
  <si>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</si>
  <si>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</si>
  <si>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</si>
  <si>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</si>
  <si>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</si>
  <si>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</si>
  <si>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</si>
  <si>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</si>
  <si>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</si>
  <si>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</si>
  <si>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</si>
  <si>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</si>
  <si>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</si>
  <si>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</si>
  <si>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</si>
  <si>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</si>
  <si>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</si>
  <si>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</si>
  <si>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</si>
  <si>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</si>
  <si>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</si>
  <si>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</si>
  <si>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</si>
  <si>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</si>
  <si>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</si>
  <si>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</si>
  <si>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</si>
  <si>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</si>
  <si>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</si>
  <si>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</si>
  <si>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</si>
  <si>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</si>
  <si>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</si>
  <si>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</si>
  <si>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</si>
  <si>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</si>
  <si>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</si>
  <si>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</si>
  <si>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</si>
  <si>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</si>
  <si>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</si>
  <si>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</si>
  <si>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</si>
  <si>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</si>
  <si>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</si>
  <si>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</si>
  <si>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</si>
  <si>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</si>
  <si>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</si>
  <si>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</si>
  <si>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</si>
  <si>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</si>
  <si>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</si>
  <si>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</si>
  <si>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</si>
  <si>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</si>
  <si>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</si>
  <si>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</si>
  <si>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</si>
  <si>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</si>
  <si>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</si>
  <si>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</si>
  <si>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</si>
  <si>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</si>
  <si>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</si>
  <si>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</si>
  <si>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</si>
  <si>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</si>
  <si>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</si>
  <si>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</si>
  <si>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</si>
  <si>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</si>
  <si>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</si>
  <si>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</si>
  <si>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</si>
  <si>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</si>
  <si>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</si>
  <si>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</si>
  <si>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</si>
  <si>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</si>
  <si>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</si>
  <si>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</si>
  <si>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</si>
  <si>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</si>
  <si>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</si>
  <si>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</si>
  <si>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</si>
  <si>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</si>
  <si>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</si>
  <si>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</si>
  <si>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</si>
  <si>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</si>
  <si>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</si>
  <si>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</si>
  <si>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</si>
  <si>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</si>
  <si>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</si>
  <si>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</si>
  <si>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</si>
  <si>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</si>
  <si>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</si>
  <si>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</si>
  <si>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</si>
  <si>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</si>
  <si>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</si>
  <si>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</si>
  <si>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</si>
  <si>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</si>
  <si>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</si>
  <si>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</si>
  <si>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</si>
  <si>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</si>
  <si>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</si>
  <si>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</si>
  <si>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</si>
  <si>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</si>
  <si>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</si>
  <si>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</si>
  <si>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</si>
  <si>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</si>
  <si>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</si>
  <si>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</si>
  <si>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</si>
  <si>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</si>
  <si>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</si>
  <si>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</si>
  <si>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</si>
  <si>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</si>
  <si>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</si>
  <si>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</si>
  <si>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</si>
  <si>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</si>
  <si>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</si>
  <si>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</si>
  <si>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</si>
  <si>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</si>
  <si>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</si>
  <si>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</si>
  <si>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</si>
  <si>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</si>
  <si>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</si>
  <si>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</si>
  <si>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</si>
  <si>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</si>
  <si>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</si>
  <si>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</si>
  <si>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</si>
  <si>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</si>
  <si>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</si>
  <si>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</si>
  <si>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</si>
  <si>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</si>
  <si>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</si>
  <si>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</si>
  <si>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</si>
  <si>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</si>
  <si>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</si>
  <si>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</si>
  <si>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</si>
  <si>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</si>
  <si>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</si>
  <si>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</si>
  <si>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</si>
  <si>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</si>
  <si>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</si>
  <si>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</si>
  <si>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</si>
  <si>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</si>
  <si>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</si>
  <si>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</si>
  <si>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</si>
  <si>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</si>
  <si>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</si>
  <si>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</si>
  <si>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</si>
  <si>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</si>
  <si>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</si>
  <si>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</si>
  <si>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</si>
  <si>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</si>
  <si>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</si>
  <si>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</si>
  <si>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</si>
  <si>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</si>
  <si>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</si>
  <si>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</si>
  <si>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</si>
  <si>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</si>
  <si>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</si>
  <si>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</si>
  <si>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</si>
  <si>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</si>
  <si>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</si>
  <si>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</si>
  <si>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</si>
  <si>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</si>
  <si>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</si>
  <si>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</si>
  <si>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</si>
  <si>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</si>
  <si>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</si>
  <si>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</si>
  <si>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</si>
  <si>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</si>
  <si>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</si>
  <si>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</si>
  <si>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</si>
  <si>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</si>
  <si>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</si>
  <si>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</si>
  <si>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</si>
  <si>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</si>
  <si>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</si>
  <si>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</si>
  <si>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</si>
  <si>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</si>
  <si>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</si>
  <si>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</si>
  <si>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</si>
  <si>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</si>
  <si>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</si>
  <si>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</si>
  <si>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</si>
  <si>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</si>
  <si>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</si>
  <si>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</si>
  <si>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</si>
  <si>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</si>
  <si>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</si>
  <si>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</si>
  <si>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</si>
  <si>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</si>
  <si>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</si>
  <si>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</si>
  <si>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</si>
  <si>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</si>
  <si>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</si>
  <si>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</si>
  <si>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</si>
  <si>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</si>
  <si>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</si>
  <si>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</si>
  <si>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</si>
  <si>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</si>
  <si>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</si>
  <si>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</si>
  <si>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</si>
  <si>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</si>
  <si>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</si>
  <si>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</si>
  <si>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</si>
  <si>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</si>
  <si>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</si>
  <si>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</si>
  <si>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</si>
  <si>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</si>
  <si>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</si>
  <si>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</si>
  <si>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</si>
  <si>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</si>
  <si>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</si>
  <si>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</si>
  <si>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</si>
  <si>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</si>
  <si>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</si>
  <si>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</si>
  <si>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</si>
  <si>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</si>
  <si>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</si>
  <si>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</si>
  <si>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</si>
  <si>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</si>
  <si>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</si>
  <si>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</si>
  <si>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</si>
  <si>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</si>
  <si>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</si>
  <si>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</si>
  <si>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</si>
  <si>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</si>
  <si>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</si>
  <si>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</si>
  <si>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</si>
  <si>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</si>
  <si>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</si>
  <si>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</si>
  <si>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</si>
  <si>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</si>
  <si>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</si>
  <si>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</si>
  <si>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</si>
  <si>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</si>
  <si>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</si>
  <si>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</si>
  <si>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</si>
  <si>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</si>
  <si>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</si>
  <si>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</si>
  <si>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</si>
  <si>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</si>
  <si>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</si>
  <si>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</si>
  <si>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</si>
  <si>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</si>
  <si>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</si>
  <si>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</si>
  <si>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</si>
  <si>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</si>
  <si>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</si>
  <si>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</si>
  <si>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</si>
  <si>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</si>
  <si>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</si>
  <si>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</si>
  <si>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</si>
  <si>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</si>
  <si>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</si>
  <si>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</si>
  <si>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</si>
  <si>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</si>
  <si>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</si>
  <si>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</si>
  <si>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</si>
  <si>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</si>
  <si>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</si>
  <si>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</si>
  <si>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</si>
  <si>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</si>
  <si>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</si>
  <si>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</si>
  <si>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</si>
  <si>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</si>
  <si>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</si>
  <si>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</si>
  <si>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</si>
  <si>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</si>
  <si>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</si>
  <si>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</si>
  <si>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</si>
  <si>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</si>
  <si>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</si>
  <si>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</si>
  <si>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</si>
  <si>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</si>
  <si>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</si>
  <si>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</si>
  <si>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</si>
  <si>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</si>
  <si>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</si>
  <si>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</si>
  <si>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</si>
  <si>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</si>
  <si>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</si>
  <si>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</si>
  <si>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</si>
  <si>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</si>
  <si>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</si>
  <si>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</si>
  <si>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</si>
  <si>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</si>
  <si>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</si>
  <si>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</si>
  <si>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</si>
  <si>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</si>
  <si>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</si>
  <si>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</si>
  <si>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</si>
  <si>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</si>
  <si>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</si>
  <si>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</si>
  <si>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</si>
  <si>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</si>
  <si>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</si>
  <si>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</si>
  <si>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</si>
  <si>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</si>
  <si>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</si>
  <si>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</si>
  <si>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</si>
  <si>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</si>
  <si>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</si>
  <si>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</si>
  <si>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</si>
  <si>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</si>
  <si>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</si>
  <si>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</si>
  <si>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</si>
  <si>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</si>
  <si>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</si>
  <si>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</si>
  <si>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</si>
  <si>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</si>
  <si>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</si>
  <si>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</si>
  <si>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</si>
  <si>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</si>
  <si>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</si>
  <si>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</si>
  <si>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</si>
  <si>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</si>
  <si>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</si>
  <si>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</si>
  <si>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</si>
  <si>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</si>
  <si>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</si>
  <si>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</si>
  <si>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</si>
  <si>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</si>
  <si>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</si>
  <si>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</si>
  <si>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</si>
  <si>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</si>
  <si>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</si>
  <si>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</si>
  <si>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</si>
  <si>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</si>
  <si>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</si>
  <si>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</si>
  <si>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</si>
  <si>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</si>
  <si>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</si>
  <si>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</si>
  <si>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</si>
  <si>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</si>
  <si>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</si>
  <si>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</si>
  <si>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</si>
  <si>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</si>
  <si>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</si>
  <si>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</si>
  <si>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</si>
  <si>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</si>
  <si>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</si>
  <si>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</si>
  <si>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</si>
  <si>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</si>
  <si>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</si>
  <si>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</si>
  <si>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</si>
  <si>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</si>
  <si>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</si>
  <si>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</si>
  <si>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</si>
  <si>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</si>
  <si>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</si>
  <si>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</si>
  <si>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</si>
  <si>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</si>
  <si>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</si>
  <si>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</si>
  <si>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</si>
  <si>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</si>
  <si>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</si>
  <si>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</si>
  <si>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</si>
  <si>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</si>
  <si>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</si>
  <si>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</si>
  <si>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</si>
  <si>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</si>
  <si>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</si>
  <si>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</si>
  <si>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</si>
  <si>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</si>
  <si>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</si>
  <si>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</si>
  <si>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</si>
  <si>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</si>
  <si>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</si>
  <si>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</si>
  <si>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</si>
  <si>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</si>
  <si>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</si>
  <si>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</si>
  <si>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</si>
  <si>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</si>
  <si>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</si>
  <si>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</si>
  <si>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</si>
  <si>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</si>
  <si>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</si>
  <si>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</si>
  <si>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</si>
  <si>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</si>
  <si>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</si>
  <si>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</si>
  <si>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</si>
  <si>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</si>
  <si>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</si>
  <si>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</si>
  <si>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</si>
  <si>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</si>
  <si>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</si>
  <si>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</si>
  <si>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</si>
  <si>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</si>
  <si>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</si>
  <si>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</si>
  <si>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</si>
  <si>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</si>
  <si>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</si>
  <si>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</si>
  <si>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</si>
  <si>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</si>
  <si>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</si>
  <si>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</si>
  <si>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</si>
  <si>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</si>
  <si>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</si>
  <si>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</si>
  <si>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</si>
  <si>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</si>
  <si>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</si>
  <si>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</si>
  <si>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</si>
  <si>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</si>
  <si>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</si>
  <si>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</si>
  <si>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</si>
  <si>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</si>
  <si>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</si>
  <si>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</si>
  <si>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</si>
  <si>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</si>
  <si>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</si>
  <si>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</si>
  <si>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</si>
  <si>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</si>
  <si>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</si>
  <si>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</si>
  <si>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</si>
  <si>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</si>
  <si>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</si>
  <si>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</si>
  <si>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</si>
  <si>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</si>
  <si>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</si>
  <si>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</si>
  <si>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</si>
  <si>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</si>
  <si>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</si>
  <si>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</si>
  <si>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</si>
  <si>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</si>
  <si>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</si>
  <si>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</si>
  <si>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</si>
  <si>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</si>
  <si>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</si>
  <si>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</si>
  <si>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</si>
  <si>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</si>
  <si>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</si>
  <si>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</si>
  <si>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</si>
  <si>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</si>
  <si>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</si>
  <si>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</si>
  <si>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</si>
  <si>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</si>
  <si>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</si>
  <si>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</si>
  <si>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</si>
  <si>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</si>
  <si>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</si>
  <si>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</si>
  <si>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</si>
  <si>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</si>
  <si>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</si>
  <si>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</si>
  <si>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</si>
  <si>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</si>
  <si>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</si>
  <si>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</si>
  <si>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</si>
  <si>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</si>
  <si>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</si>
  <si>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</si>
  <si>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</si>
  <si>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</si>
  <si>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</si>
  <si>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</si>
  <si>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</si>
  <si>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</si>
  <si>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</si>
  <si>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</si>
  <si>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</si>
  <si>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</si>
  <si>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</si>
  <si>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</si>
  <si>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</si>
  <si>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</si>
  <si>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</si>
  <si>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</si>
  <si>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</si>
  <si>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</si>
  <si>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</si>
  <si>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</si>
  <si>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</si>
  <si>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</si>
  <si>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</si>
  <si>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</si>
  <si>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</si>
  <si>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</si>
  <si>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</si>
  <si>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</si>
  <si>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</si>
  <si>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</si>
  <si>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</si>
  <si>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</si>
  <si>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</si>
  <si>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</si>
  <si>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</si>
  <si>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</si>
  <si>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</si>
  <si>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</si>
  <si>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</si>
  <si>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</si>
  <si>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</si>
  <si>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</si>
  <si>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</si>
  <si>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</si>
  <si>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</si>
  <si>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</si>
  <si>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</si>
  <si>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</si>
  <si>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</si>
  <si>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</si>
  <si>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</si>
  <si>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</si>
  <si>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</si>
  <si>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</si>
  <si>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</si>
  <si>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</si>
  <si>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</si>
  <si>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</si>
  <si>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</si>
  <si>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</si>
  <si>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</si>
  <si>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</si>
  <si>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</si>
  <si>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</si>
  <si>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</si>
  <si>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</si>
  <si>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</si>
  <si>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</si>
  <si>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</si>
  <si>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</si>
  <si>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</si>
  <si>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</si>
  <si>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</si>
  <si>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</si>
  <si>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</si>
  <si>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</si>
  <si>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</si>
  <si>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</si>
  <si>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</si>
  <si>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</si>
  <si>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</si>
  <si>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</si>
  <si>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</si>
  <si>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</si>
  <si>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</si>
  <si>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</si>
  <si>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</si>
  <si>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</si>
  <si>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</si>
  <si>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</si>
  <si>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</si>
  <si>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</si>
  <si>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</si>
  <si>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</si>
  <si>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</si>
  <si>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</si>
  <si>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</si>
  <si>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</si>
  <si>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</si>
  <si>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</si>
  <si>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</si>
  <si>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</si>
  <si>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</si>
  <si>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</si>
  <si>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</si>
  <si>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</si>
  <si>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</si>
  <si>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</si>
  <si>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</si>
  <si>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</si>
  <si>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</si>
  <si>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</si>
  <si>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</si>
  <si>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</si>
  <si>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</si>
  <si>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</si>
  <si>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</si>
  <si>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</si>
  <si>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</si>
  <si>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</si>
  <si>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</si>
  <si>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</si>
  <si>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</si>
  <si>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</si>
  <si>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</si>
  <si>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</si>
  <si>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</si>
  <si>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</si>
  <si>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</si>
  <si>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</si>
  <si>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</si>
  <si>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</si>
  <si>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</si>
  <si>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</si>
  <si>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</si>
  <si>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</si>
  <si>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</si>
  <si>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</si>
  <si>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</si>
  <si>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</si>
  <si>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</si>
  <si>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</si>
  <si>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</si>
  <si>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</si>
  <si>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</si>
  <si>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</si>
  <si>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</si>
  <si>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</si>
  <si>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</si>
  <si>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</si>
  <si>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</si>
  <si>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</si>
  <si>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</si>
  <si>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</si>
  <si>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</si>
  <si>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</si>
  <si>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</si>
  <si>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</si>
  <si>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</si>
  <si>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</si>
  <si>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</si>
  <si>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</si>
  <si>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</si>
  <si>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</si>
  <si>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</si>
  <si>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</si>
  <si>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</si>
  <si>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</si>
  <si>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</si>
  <si>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</si>
  <si>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</si>
  <si>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</si>
  <si>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</si>
  <si>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</si>
  <si>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</si>
  <si>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</si>
  <si>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</si>
  <si>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</si>
  <si>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</si>
  <si>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</si>
  <si>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</si>
  <si>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</si>
  <si>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</si>
  <si>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</si>
  <si>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</si>
  <si>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</si>
  <si>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</si>
  <si>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</si>
  <si>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</si>
  <si>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</si>
  <si>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</si>
  <si>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</si>
  <si>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</si>
  <si>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</si>
  <si>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</si>
  <si>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</si>
  <si>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</si>
  <si>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</si>
  <si>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</si>
  <si>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</si>
  <si>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</si>
  <si>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</si>
  <si>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</si>
  <si>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</si>
  <si>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</si>
  <si>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</si>
  <si>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</si>
  <si>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</si>
  <si>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</si>
  <si>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</si>
  <si>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</si>
  <si>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</si>
  <si>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</si>
  <si>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</si>
  <si>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</si>
  <si>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</si>
  <si>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</si>
  <si>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</si>
  <si>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</si>
  <si>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</si>
  <si>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</si>
  <si>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</si>
  <si>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</si>
  <si>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</si>
  <si>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</si>
  <si>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</si>
  <si>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</si>
  <si>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</si>
  <si>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</si>
  <si>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</si>
  <si>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</si>
  <si>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</si>
  <si>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</si>
  <si>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</si>
  <si>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</si>
  <si>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</si>
  <si>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</si>
  <si>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</si>
  <si>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</si>
  <si>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</si>
  <si>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</si>
  <si>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</si>
  <si>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</si>
  <si>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</si>
  <si>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</si>
  <si>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</si>
  <si>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</si>
  <si>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</si>
  <si>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</si>
  <si>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</si>
  <si>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</si>
  <si>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</si>
  <si>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</si>
  <si>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</si>
  <si>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</si>
  <si>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</si>
  <si>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</si>
  <si>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</si>
  <si>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</si>
  <si>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</si>
  <si>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</si>
  <si>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</si>
  <si>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</si>
  <si>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</si>
  <si>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</si>
  <si>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</si>
  <si>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</si>
  <si>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</si>
  <si>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</si>
  <si>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</si>
  <si>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</si>
  <si>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</si>
  <si>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</si>
  <si>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</si>
  <si>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</si>
  <si>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</si>
  <si>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</si>
  <si>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</si>
  <si>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</si>
  <si>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</si>
  <si>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</si>
  <si>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</si>
  <si>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</si>
  <si>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</si>
  <si>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</si>
  <si>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</si>
  <si>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</si>
  <si>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</si>
  <si>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</si>
  <si>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</si>
  <si>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</si>
  <si>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</si>
  <si>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</si>
  <si>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</si>
  <si>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</si>
  <si>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</si>
  <si>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</si>
  <si>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</si>
  <si>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</si>
  <si>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</si>
  <si>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</si>
  <si>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</si>
  <si>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</si>
  <si>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</si>
  <si>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</si>
  <si>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</si>
  <si>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</si>
  <si>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</si>
  <si>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</si>
  <si>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</si>
  <si>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</si>
  <si>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</si>
  <si>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</si>
  <si>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</si>
  <si>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</si>
  <si>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</si>
  <si>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</si>
  <si>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</si>
  <si>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</si>
  <si>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</si>
  <si>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</si>
  <si>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</si>
  <si>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</si>
  <si>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</si>
  <si>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</si>
  <si>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</si>
  <si>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</si>
  <si>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</si>
  <si>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</si>
  <si>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</si>
  <si>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</si>
  <si>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</si>
  <si>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</si>
  <si>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</si>
  <si>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</si>
  <si>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</si>
  <si>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</si>
  <si>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</si>
  <si>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</si>
  <si>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</si>
  <si>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</si>
  <si>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</si>
  <si>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</si>
  <si>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</si>
  <si>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</si>
  <si>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</si>
  <si>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</si>
  <si>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</si>
  <si>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</si>
  <si>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</si>
  <si>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</si>
  <si>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</si>
  <si>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</si>
  <si>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</si>
  <si>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</si>
  <si>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</si>
  <si>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</si>
  <si>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</si>
  <si>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</si>
  <si>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</si>
  <si>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</si>
  <si>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</si>
  <si>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</si>
  <si>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</si>
  <si>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</si>
  <si>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</si>
  <si>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</si>
  <si>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</si>
  <si>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</si>
  <si>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</si>
  <si>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</si>
  <si>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</si>
  <si>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</si>
  <si>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</si>
  <si>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</si>
  <si>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</si>
  <si>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</si>
  <si>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</si>
  <si>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</si>
  <si>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</si>
  <si>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</si>
  <si>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</si>
  <si>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</si>
  <si>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</si>
  <si>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</si>
  <si>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</si>
  <si>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</si>
  <si>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</si>
  <si>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</si>
  <si>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</si>
  <si>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</si>
  <si>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</si>
  <si>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</si>
  <si>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</si>
  <si>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</si>
  <si>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</si>
  <si>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</si>
  <si>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</si>
  <si>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</si>
  <si>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</si>
  <si>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</si>
  <si>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</si>
  <si>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</si>
  <si>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</si>
  <si>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</si>
  <si>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</si>
  <si>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</si>
  <si>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</si>
  <si>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</si>
  <si>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</si>
  <si>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</si>
  <si>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</si>
  <si>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</si>
  <si>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</si>
  <si>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</si>
  <si>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</si>
  <si>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</si>
  <si>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</si>
  <si>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</si>
  <si>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</si>
  <si>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</si>
  <si>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</si>
  <si>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</si>
  <si>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</si>
  <si>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</si>
  <si>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</si>
  <si>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</si>
  <si>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</si>
  <si>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</si>
  <si>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</si>
  <si>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</si>
  <si>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 CREATED</t>
  </si>
  <si>
    <t>MONTH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</si>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</sst>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7">
    <dxf>
      <font>
        <strike val="0"/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0432FF"/>
      <color rgb="FFE99085"/>
      <color rgb="FF00FA00"/>
      <color rgb="FFFF2600"/>
      <color rgb="FFFC4F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Status based on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99085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0"/>
          <c:order val="2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75308976"/>
        <c:axId val="1704514128"/>
      </c:barChart>
      <c:catAx>
        <c:axId val="16753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14128"/>
        <c:crosses val="autoZero"/>
        <c:auto val="1"/>
        <c:lblAlgn val="ctr"/>
        <c:lblOffset val="100"/>
        <c:noMultiLvlLbl val="0"/>
      </c:catAx>
      <c:valAx>
        <c:axId val="17045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30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Status</a:t>
            </a:r>
            <a:r>
              <a:rPr lang="en-US" b="1" baseline="0"/>
              <a:t> based on SubCategory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SubCategory!$D$5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SubCategory!$C$5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99085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0"/>
          <c:order val="2"/>
          <c:tx>
            <c:strRef>
              <c:f>SubCategory!$B$5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SubCategory!$E$5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04546384"/>
        <c:axId val="1704548400"/>
      </c:barChart>
      <c:catAx>
        <c:axId val="170454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48400"/>
        <c:crosses val="autoZero"/>
        <c:auto val="1"/>
        <c:lblAlgn val="ctr"/>
        <c:lblOffset val="100"/>
        <c:noMultiLvlLbl val="0"/>
      </c:catAx>
      <c:valAx>
        <c:axId val="170454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4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based on Month Created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'State to Month'!$E$5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'State to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to Month'!$E$6:$E$17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212.0</c:v>
                </c:pt>
                <c:pt idx="6">
                  <c:v>193.0</c:v>
                </c:pt>
                <c:pt idx="7">
                  <c:v>167.0</c:v>
                </c:pt>
                <c:pt idx="8">
                  <c:v>148.0</c:v>
                </c:pt>
                <c:pt idx="9">
                  <c:v>182.0</c:v>
                </c:pt>
                <c:pt idx="10">
                  <c:v>182.0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'State to Month'!$B$5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to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to Month'!$B$6:$B$17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'State to Month'!$C$5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99085"/>
              </a:solidFill>
              <a:round/>
            </a:ln>
            <a:effectLst/>
          </c:spPr>
          <c:marker>
            <c:symbol val="none"/>
          </c:marker>
          <c:cat>
            <c:strRef>
              <c:f>'State to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to Month'!$C$6:$C$17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'State to Month'!$D$5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to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to Month'!$D$6:$D$17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695008"/>
        <c:axId val="1263564752"/>
      </c:lineChart>
      <c:catAx>
        <c:axId val="12636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564752"/>
        <c:crosses val="autoZero"/>
        <c:auto val="1"/>
        <c:lblAlgn val="ctr"/>
        <c:lblOffset val="100"/>
        <c:noMultiLvlLbl val="0"/>
      </c:catAx>
      <c:valAx>
        <c:axId val="12635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9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Perecentage Successful</c:v>
                </c:pt>
              </c:strCache>
            </c:strRef>
          </c:tx>
          <c:spPr>
            <a:ln w="22225" cap="rnd" cmpd="sng" algn="ctr">
              <a:solidFill>
                <a:srgbClr val="0432FF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0.468058968058968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0.468058968058968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0.0638820638820639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262246416"/>
        <c:axId val="1262248192"/>
      </c:lineChart>
      <c:catAx>
        <c:axId val="126224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248192"/>
        <c:crosses val="autoZero"/>
        <c:auto val="1"/>
        <c:lblAlgn val="ctr"/>
        <c:lblOffset val="100"/>
        <c:noMultiLvlLbl val="0"/>
      </c:catAx>
      <c:valAx>
        <c:axId val="1262248192"/>
        <c:scaling>
          <c:orientation val="minMax"/>
          <c:min val="0.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2464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584200</xdr:colOff>
      <xdr:row>0</xdr:row>
      <xdr:rowOff>12700</xdr:rowOff>
    </xdr:from>
    <xdr:to>
      <xdr:col>17</xdr:col>
      <xdr:colOff>800100</xdr:colOff>
      <xdr:row>25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6350</xdr:rowOff>
    </xdr:from>
    <xdr:to>
      <xdr:col>20</xdr:col>
      <xdr:colOff>800100</xdr:colOff>
      <xdr:row>34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1</xdr:row>
      <xdr:rowOff>107950</xdr:rowOff>
    </xdr:from>
    <xdr:to>
      <xdr:col>14</xdr:col>
      <xdr:colOff>304800</xdr:colOff>
      <xdr:row>35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703382</xdr:colOff>
      <xdr:row>14</xdr:row>
      <xdr:rowOff>107460</xdr:rowOff>
    </xdr:from>
    <xdr:to>
      <xdr:col>14</xdr:col>
      <xdr:colOff>820616</xdr:colOff>
      <xdr:row>38</xdr:row>
      <xdr:rowOff>185615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297.619107523147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documentary"/>
        <s v="theater/plays"/>
        <s v="technology/wearables"/>
        <s v="publishing/nonfiction"/>
        <s v="music/rock"/>
        <s v="music/metal"/>
        <s v="music/electronic music"/>
        <s v="photography/photobooks"/>
        <s v="publishing/radio &amp; podcasts"/>
        <s v="music/pop"/>
        <s v="music/indie rock"/>
        <s v="technology/hardware"/>
        <s v="games/tabletop games"/>
        <s v="food/small batch"/>
        <s v="music/classical music"/>
        <s v="technology/space exploration"/>
        <s v="technology/makerspaces"/>
        <s v="theater/spaces"/>
        <s v="theater/musical"/>
        <s v="music/faith"/>
        <s v="film &amp; video/drama"/>
        <s v="film &amp; video/animation"/>
        <s v="technology/web"/>
        <s v="publishing/fiction"/>
        <s v="music/jazz"/>
        <s v="games/video games"/>
        <s v="games/mobile games"/>
        <s v="food/food trucks"/>
        <s v="publishing/translations"/>
        <s v="photography/nature"/>
        <s v="photography/places"/>
        <s v="technology/gadgets"/>
        <s v="photography/people"/>
        <s v="food/restaurants"/>
        <s v="publishing/children's books"/>
        <s v="film &amp; video/science fiction"/>
        <s v="journalism/audio"/>
        <s v="music/world music"/>
        <s v="publishing/art books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01.931243287036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3:55:13" maxDate="2017-03-15T11:30:07"/>
    </cacheField>
    <cacheField name="Date Ended Conversion" numFmtId="14">
      <sharedItems containsSemiMixedTypes="0" containsNonDate="0" containsDate="1" containsString="0" minDate="2009-08-10T15:26:00" maxDate="2017-05-03T15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"/>
    <n v="107.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"/>
    <n v="112.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"/>
    <n v="113.46153846153845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"/>
    <n v="102.592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"/>
    <n v="113.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"/>
    <n v="103.71999999999998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"/>
    <n v="305.46000000000004"/>
    <n v="68.488789237668158"/>
    <x v="0"/>
    <x v="2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2"/>
    <n v="134.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"/>
    <n v="101.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"/>
    <n v="112.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"/>
    <n v="105.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"/>
    <n v="125.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"/>
    <n v="184.56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"/>
    <n v="100.73333333333335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"/>
    <n v="116.94725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2"/>
    <n v="106.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"/>
    <n v="139.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"/>
    <n v="106.72648571428572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"/>
    <n v="191.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"/>
    <n v="131.93789333333334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"/>
    <n v="106.4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"/>
    <n v="107.4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"/>
    <n v="240"/>
    <n v="41.379310344827587"/>
    <x v="0"/>
    <x v="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2"/>
    <n v="118.08108"/>
    <n v="30.654485981308412"/>
    <x v="0"/>
    <x v="2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2"/>
    <n v="118.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"/>
    <n v="111.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"/>
    <n v="145.5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2"/>
    <n v="131.62883248730967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"/>
    <n v="111.4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2"/>
    <n v="147.23376999999999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"/>
    <n v="152.60869565217391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"/>
    <n v="104.67999999999999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"/>
    <n v="177.43366666666668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"/>
    <n v="107.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"/>
    <n v="1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"/>
    <n v="108.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"/>
    <n v="147.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"/>
    <n v="110.38153846153847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"/>
    <n v="150.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"/>
    <n v="157.31829411764707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"/>
    <n v="156.14400000000001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"/>
    <n v="120.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"/>
    <n v="101.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2"/>
    <n v="114.27249999999999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"/>
    <n v="104.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"/>
    <n v="228.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"/>
    <n v="109.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2"/>
    <n v="176.29999999999998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"/>
    <n v="103.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"/>
    <n v="104.82000000000001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"/>
    <n v="106.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"/>
    <n v="120.02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"/>
    <n v="101.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"/>
    <n v="101.38461538461539"/>
    <n v="201.22137404580153"/>
    <x v="0"/>
    <x v="2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2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"/>
    <n v="133.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"/>
    <n v="118.72620000000001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"/>
    <n v="100.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"/>
    <n v="108.93241269841269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"/>
    <n v="178.95250000000001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"/>
    <n v="101.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2"/>
    <n v="118.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2"/>
    <n v="100.46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2"/>
    <n v="137.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2"/>
    <n v="231.64705882352939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"/>
    <n v="130.33333333333331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2"/>
    <n v="292.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2"/>
    <n v="111.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2"/>
    <n v="105.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2"/>
    <n v="118.94444444444446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2"/>
    <n v="104.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2"/>
    <n v="104.10165000000001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"/>
    <n v="111.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"/>
    <n v="104.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2"/>
    <n v="385.15000000000003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2"/>
    <n v="101.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2"/>
    <n v="113.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2"/>
    <n v="100.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2"/>
    <n v="283.3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2"/>
    <n v="112.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2"/>
    <n v="106.58000000000001"/>
    <n v="134.91139240506328"/>
    <x v="0"/>
    <x v="2"/>
  </r>
  <r>
    <n v="321"/>
    <s v="An Impossible Project"/>
    <s v="The more digital the world, the more analog our dreams._x000d_A feature documentary shot on 35mm film."/>
    <n v="35000"/>
    <n v="35932"/>
    <x v="0"/>
    <x v="7"/>
    <s v="EUR"/>
    <n v="1478605386"/>
    <n v="1475577786"/>
    <b v="1"/>
    <n v="337"/>
    <b v="1"/>
    <x v="2"/>
    <n v="102.66285714285715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"/>
    <n v="107.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2"/>
    <n v="123.07407407407408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"/>
    <n v="101.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2"/>
    <n v="104.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2"/>
    <n v="112.92973333333333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2"/>
    <n v="136.4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2"/>
    <n v="103.61439999999999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2"/>
    <n v="105.5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"/>
    <n v="101.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2"/>
    <n v="106.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2"/>
    <n v="113.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2"/>
    <n v="125.22750000000001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2"/>
    <n v="101.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2"/>
    <n v="102.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2"/>
    <n v="116.83911999999998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2"/>
    <n v="101.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2"/>
    <n v="110.13360000000002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"/>
    <n v="108.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2"/>
    <n v="125.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2"/>
    <n v="106.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2"/>
    <n v="100.36639999999998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"/>
    <n v="102.02863333333335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"/>
    <n v="102.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2"/>
    <n v="123.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2"/>
    <n v="170.28880000000001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"/>
    <n v="111.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2"/>
    <n v="1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2"/>
    <n v="106.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2"/>
    <n v="114.75999999999999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2"/>
    <n v="127.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2"/>
    <n v="116.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2"/>
    <n v="108.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2"/>
    <n v="103.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2"/>
    <n v="116.25714285714285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2"/>
    <n v="102.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2"/>
    <n v="1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2"/>
    <n v="103.08800000000001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"/>
    <n v="104.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2"/>
    <n v="101.375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2"/>
    <n v="111.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2"/>
    <n v="124.15933781686496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2"/>
    <n v="101.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2"/>
    <n v="110.16142857142856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2"/>
    <n v="103.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2"/>
    <n v="101.31578947368421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2"/>
    <n v="103.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2"/>
    <n v="104.11200000000001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2"/>
    <n v="110.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2"/>
    <n v="122.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2"/>
    <n v="114.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2"/>
    <n v="125.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2"/>
    <n v="106.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"/>
    <n v="130.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"/>
    <n v="120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2"/>
    <n v="105.9591836734694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2"/>
    <n v="114.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2"/>
    <n v="111.76666666666665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2"/>
    <n v="116.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"/>
    <n v="141.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"/>
    <n v="104.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2"/>
    <n v="255.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2"/>
    <n v="206.70670670670671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"/>
    <n v="112.105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2"/>
    <n v="105.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2"/>
    <n v="100.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2"/>
    <n v="213.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2"/>
    <n v="126.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2"/>
    <n v="181.53547058823528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2"/>
    <n v="100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2"/>
    <n v="100.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2"/>
    <n v="100.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2"/>
    <n v="110.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2"/>
    <n v="111.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"/>
    <n v="108.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2"/>
    <n v="106.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2"/>
    <n v="103.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2"/>
    <n v="125.16000000000001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2"/>
    <n v="106.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"/>
    <n v="112.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2"/>
    <n v="103.812"/>
    <n v="711.04109589041093"/>
    <x v="0"/>
    <x v="2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"/>
    <n v="141.65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"/>
    <n v="105.25999999999999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2"/>
    <n v="103.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"/>
    <n v="107.65957446808511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"/>
    <n v="107.70464285714286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"/>
    <n v="101.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2"/>
    <n v="101.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2"/>
    <n v="136.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2"/>
    <n v="128.29999999999998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2"/>
    <n v="101.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2"/>
    <n v="126.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"/>
    <n v="105.0859375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2"/>
    <n v="102.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2"/>
    <n v="102.14714285714285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"/>
    <n v="120.21700000000001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2"/>
    <n v="100.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2"/>
    <n v="100.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2"/>
    <n v="100.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n v="102.1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n v="104.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n v="114.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n v="120.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n v="108.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n v="113.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n v="100.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n v="115.65217391304347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"/>
    <n v="130.41666666666666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n v="107.78267254038178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n v="100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n v="123.25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n v="100.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x v="3"/>
    <n v="104.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n v="102.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n v="118.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n v="120.5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n v="302.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n v="100.64400000000001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4"/>
    <n v="144.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4"/>
    <n v="119.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4"/>
    <n v="1460.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4"/>
    <n v="105.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4"/>
    <n v="300.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4"/>
    <n v="278.7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4"/>
    <n v="131.87625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4"/>
    <n v="107.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4"/>
    <n v="126.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4"/>
    <n v="139.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4"/>
    <n v="112.4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4"/>
    <n v="100.52799999999999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4"/>
    <n v="100.46666666666665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4"/>
    <n v="141.446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4"/>
    <n v="267.29166666666669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4"/>
    <n v="146.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4"/>
    <n v="213.56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4"/>
    <n v="125.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4"/>
    <n v="104.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4"/>
    <n v="100.56666666666668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n v="143.94736842105263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n v="122.10975609756099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n v="132.024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n v="109.38000000000001"/>
    <n v="54.69"/>
    <x v="3"/>
    <x v="5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5"/>
    <n v="105.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n v="100.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n v="101.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n v="155.51428571428571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n v="105.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n v="130.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n v="132.19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n v="1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n v="160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n v="120.48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5"/>
    <n v="125.52941176470588"/>
    <n v="187.19298245614036"/>
    <x v="3"/>
    <x v="5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5"/>
    <n v="114.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n v="315.13888888888891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n v="122.39999999999999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n v="106.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n v="158.33333333333331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n v="107.4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n v="102.25999999999999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n v="110.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n v="1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n v="102.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n v="179.09909909909908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n v="111.08135252761969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5"/>
    <n v="100.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n v="100.25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n v="105.56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n v="102.58775877587757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n v="118.5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5"/>
    <n v="111.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n v="1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n v="103.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n v="101.9076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n v="117.71428571428571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n v="2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n v="1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n v="101.92000000000002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6"/>
    <n v="1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6"/>
    <n v="133.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6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6"/>
    <n v="148.13333333333333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6"/>
    <n v="102.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6"/>
    <n v="180.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6"/>
    <n v="142.79999999999998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6"/>
    <n v="114.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6"/>
    <n v="203.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6"/>
    <n v="109.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6"/>
    <n v="144.37459999999999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6"/>
    <n v="103.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6"/>
    <n v="100.44440000000002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6"/>
    <n v="102.77927272727271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6"/>
    <n v="105.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6"/>
    <n v="111.78571428571429"/>
    <n v="85.054347826086953"/>
    <x v="4"/>
    <x v="6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6"/>
    <n v="101.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6"/>
    <n v="107.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6"/>
    <n v="114.88571428571429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6"/>
    <n v="100.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6"/>
    <n v="152.13333333333335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6"/>
    <n v="111.52149999999999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6"/>
    <n v="101.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6"/>
    <n v="123.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6"/>
    <n v="1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6"/>
    <n v="1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6"/>
    <n v="104.4375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6"/>
    <n v="105.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6"/>
    <n v="1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6"/>
    <n v="103.77499999999999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6"/>
    <n v="1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6"/>
    <n v="1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6"/>
    <n v="151.83333333333334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6"/>
    <n v="159.99600000000001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6"/>
    <n v="127.3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6"/>
    <n v="1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6"/>
    <n v="115.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6"/>
    <n v="137.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6"/>
    <n v="155.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6"/>
    <n v="108.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6"/>
    <n v="134.05000000000001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6"/>
    <n v="1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6"/>
    <n v="119.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6"/>
    <n v="179.5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6"/>
    <n v="134.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6"/>
    <n v="100.43200000000002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6"/>
    <n v="101.45454545454547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6"/>
    <n v="103.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6"/>
    <n v="1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6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6"/>
    <n v="107.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6"/>
    <n v="233.33333333333334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6"/>
    <n v="100.60706666666665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6"/>
    <n v="101.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6"/>
    <n v="131.0181818181818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6"/>
    <n v="117.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6"/>
    <n v="100.93039999999999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6"/>
    <n v="121.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6"/>
    <n v="145.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6"/>
    <n v="116.61660000000001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n v="120.4166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n v="101.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7"/>
    <n v="104.32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n v="267.13333333333333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n v="194.13333333333333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n v="120.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n v="122.00090909090908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n v="100"/>
    <n v="18.75"/>
    <x v="4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7"/>
    <n v="119.9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n v="155.17499999999998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7"/>
    <n v="130.44999999999999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n v="104.97142857142859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n v="118.2205035971223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n v="103.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7"/>
    <n v="218.00000000000003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7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n v="144.00583333333333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n v="104.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8"/>
    <n v="205.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8"/>
    <n v="351.80366666666669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8"/>
    <n v="114.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8"/>
    <n v="237.15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8"/>
    <n v="118.63774999999998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8"/>
    <n v="109.92831428571431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8"/>
    <n v="100.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8"/>
    <n v="103.09292094387415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8"/>
    <n v="117.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8"/>
    <n v="111.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8"/>
    <n v="342.09999999999997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8"/>
    <n v="107.4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8"/>
    <n v="108.49703703703703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8"/>
    <n v="102.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8"/>
    <n v="130.0018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8"/>
    <n v="107.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8"/>
    <n v="112.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8"/>
    <n v="102.1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8"/>
    <n v="145.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8"/>
    <n v="128.19999999999999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4.93636363636362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.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6.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.12571428571428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9"/>
    <n v="160.54999999999998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7.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.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3.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x v="9"/>
    <n v="322.24"/>
    <n v="56.414565826330531"/>
    <x v="5"/>
    <x v="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2"/>
    <s v="EUR"/>
    <n v="1450602000"/>
    <n v="1445415653"/>
    <b v="0"/>
    <n v="170"/>
    <b v="1"/>
    <x v="9"/>
    <n v="1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69.91034482758624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.29333333333332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0.59999999999997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.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5.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.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9"/>
    <n v="199.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.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2.94615384615385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9"/>
    <n v="100.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x v="9"/>
    <n v="114.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x v="9"/>
    <n v="104.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.29999999999998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.31499999999997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9"/>
    <n v="101.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.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.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1.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.0802000000001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5.70000000000002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2.60000000000001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.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.16819571865443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9"/>
    <n v="103.76666666666668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.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9"/>
    <n v="280.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.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6"/>
    <n v="103.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6"/>
    <n v="120.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6"/>
    <n v="1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6"/>
    <n v="122.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6"/>
    <n v="151.63999999999999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6"/>
    <n v="104.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6"/>
    <n v="200.15333333333331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6"/>
    <n v="101.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6"/>
    <n v="137.65714285714284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6"/>
    <n v="303833.2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6"/>
    <n v="198.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6"/>
    <n v="202.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6"/>
    <n v="117.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6"/>
    <n v="294.72727272727275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6"/>
    <n v="213.14633333333336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6"/>
    <n v="104.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6"/>
    <n v="113.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6"/>
    <n v="101.25"/>
    <n v="38.942307692307693"/>
    <x v="4"/>
    <x v="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6"/>
    <n v="125.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6"/>
    <n v="1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6"/>
    <n v="166.46153846153845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6"/>
    <n v="119.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6"/>
    <n v="100.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6"/>
    <n v="101.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6"/>
    <n v="116.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6"/>
    <n v="108.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6"/>
    <n v="114.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6"/>
    <n v="101.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6"/>
    <n v="1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6"/>
    <n v="103.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6"/>
    <n v="154.97535999999999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6"/>
    <n v="162.14066666666668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6"/>
    <n v="104.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6"/>
    <n v="106.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6"/>
    <n v="154.93846153846152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6"/>
    <n v="110.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6"/>
    <n v="110.91186666666665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6"/>
    <n v="110.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6"/>
    <n v="123.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6"/>
    <n v="211.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n v="1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n v="101.64999999999999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n v="108.33333333333333"/>
    <n v="81.25"/>
    <x v="1"/>
    <x v="3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n v="100.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n v="125.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n v="108.57142857142857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n v="145.70000000000002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n v="110.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n v="102.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n v="1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n v="101.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n v="141.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n v="109.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n v="104.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n v="1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n v="102.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n v="130.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5"/>
    <n v="377.73333333333335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n v="1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n v="147.32653061224491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n v="102.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n v="101.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5"/>
    <n v="204.2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n v="104.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n v="101.265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n v="136.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n v="133.6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n v="130.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n v="122.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n v="182.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n v="125.29999999999998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n v="111.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n v="115.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n v="173.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n v="125.98333333333333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n v="109.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6"/>
    <n v="118.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6"/>
    <n v="100.26666666666667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6"/>
    <n v="126.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6"/>
    <n v="114.26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6"/>
    <n v="110.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6"/>
    <n v="105.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6"/>
    <n v="103.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6"/>
    <n v="107.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6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6"/>
    <n v="105.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6"/>
    <n v="189.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6"/>
    <n v="171.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6"/>
    <n v="252.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6"/>
    <n v="116.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6"/>
    <n v="203.35000000000002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6"/>
    <n v="111.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6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6"/>
    <n v="107.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6"/>
    <n v="104.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6"/>
    <n v="212.40909090909091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6"/>
    <n v="124.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6"/>
    <n v="110.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6"/>
    <n v="218.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6"/>
    <n v="136.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6"/>
    <n v="134.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6"/>
    <n v="145.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6"/>
    <n v="109.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6"/>
    <n v="110.2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6"/>
    <n v="113.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6"/>
    <n v="102.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6"/>
    <n v="122.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6"/>
    <n v="111.88571428571427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6"/>
    <n v="107.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6"/>
    <n v="113.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6"/>
    <n v="109.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6"/>
    <n v="126.14444444444443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6"/>
    <n v="167.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6"/>
    <n v="496.52000000000004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6"/>
    <n v="109.16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6"/>
    <n v="102.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0"/>
    <n v="101.24459999999999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0"/>
    <n v="108.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0"/>
    <n v="147.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0"/>
    <n v="163.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0"/>
    <n v="456.41449999999998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0"/>
    <n v="107.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0"/>
    <n v="115.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0"/>
    <n v="102.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0"/>
    <n v="108.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"/>
    <n v="125.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0"/>
    <n v="103.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0"/>
    <n v="138.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n v="120.51600000000001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0"/>
    <n v="112.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0"/>
    <n v="188.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0"/>
    <n v="661.55466666666666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0"/>
    <n v="111.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0"/>
    <n v="1181.6142199999999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0"/>
    <n v="137.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0"/>
    <n v="117.04040000000001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9"/>
    <n v="166.33076923076925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.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x v="9"/>
    <n v="107.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7.93846153846158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9"/>
    <n v="103.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.4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0.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9"/>
    <n v="123.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.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1.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8.7714285714286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.01875000000001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.476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x v="9"/>
    <n v="157.1889999999999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8.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1.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.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.3638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.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6.81333333333333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8.96574712643678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4.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6.99999999999997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.00576923076923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.32608695652173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.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1.56666666666666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0.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4.82571428571427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5.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9"/>
    <n v="484.02000000000004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.14000000000001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7.73333333333335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.42499999999998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.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9"/>
    <n v="179.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2.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5.98609999999999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7.86666666666667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6"/>
    <n v="108.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6"/>
    <n v="100.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6"/>
    <n v="100.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6"/>
    <n v="122.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6"/>
    <n v="100.69333333333334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6"/>
    <n v="101.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6"/>
    <n v="145.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6"/>
    <n v="101.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6"/>
    <n v="118.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6"/>
    <n v="271.85000000000002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6"/>
    <n v="125.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6"/>
    <n v="110.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6"/>
    <n v="101.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6"/>
    <n v="102.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6"/>
    <n v="114.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6"/>
    <n v="104.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6"/>
    <n v="145.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6"/>
    <n v="105.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6"/>
    <n v="133.33333333333331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6"/>
    <n v="112.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6"/>
    <n v="121.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6"/>
    <n v="101.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6"/>
    <n v="101.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6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6"/>
    <n v="155.33333333333331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6"/>
    <n v="101.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6"/>
    <n v="1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6"/>
    <n v="100.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6"/>
    <n v="103.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6"/>
    <n v="265.25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6"/>
    <n v="155.91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6"/>
    <n v="101.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6"/>
    <n v="1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6"/>
    <n v="100.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6"/>
    <n v="125.29999999999998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6"/>
    <n v="103.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6"/>
    <n v="103.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6"/>
    <n v="1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6"/>
    <n v="100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6"/>
    <n v="169.86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11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11"/>
    <n v="100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1"/>
    <n v="124.70000000000002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11"/>
    <n v="109.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11"/>
    <n v="110.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11"/>
    <n v="110.2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11"/>
    <n v="104.71999999999998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1"/>
    <n v="125.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11"/>
    <n v="100.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11"/>
    <n v="141.55000000000001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11"/>
    <n v="100.75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11"/>
    <n v="100.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1"/>
    <n v="174.2304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11"/>
    <n v="119.9090909090908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1"/>
    <n v="142.86666666666667"/>
    <n v="44.645833333333336"/>
    <x v="4"/>
    <x v="11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11"/>
    <n v="100.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11"/>
    <n v="104.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11"/>
    <n v="132.23333333333335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11"/>
    <n v="112.79999999999998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x v="11"/>
    <n v="1253.75"/>
    <n v="27.861111111111111"/>
    <x v="4"/>
    <x v="11"/>
  </r>
  <r>
    <n v="1661"/>
    <s v="Kyana"/>
    <s v="I am excited to present my debut pop project Kyana!_x000d_Piano and vocal sounds embedded in sophisticated, bold arrangements &amp; brisk beats"/>
    <n v="7900"/>
    <n v="8098"/>
    <x v="0"/>
    <x v="13"/>
    <s v="EUR"/>
    <n v="1453064400"/>
    <n v="1449359831"/>
    <b v="0"/>
    <n v="101"/>
    <b v="1"/>
    <x v="11"/>
    <n v="102.50632911392405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11"/>
    <n v="102.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11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1"/>
    <n v="122.40879999999999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1"/>
    <n v="119.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1"/>
    <n v="160.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11"/>
    <n v="126.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11"/>
    <n v="102.6375"/>
    <n v="70.784482758620683"/>
    <x v="4"/>
    <x v="11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11"/>
    <n v="139.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11"/>
    <n v="102.60000000000001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11"/>
    <n v="100.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11"/>
    <n v="112.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11"/>
    <n v="128.09523809523807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1"/>
    <n v="201.7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11"/>
    <n v="137.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11"/>
    <n v="115.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11"/>
    <n v="111.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11"/>
    <n v="118.39999999999999"/>
    <n v="36.244897959183675"/>
    <x v="4"/>
    <x v="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11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11"/>
    <n v="117.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0.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8.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.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.45454545454545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.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.10000000000002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4.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9"/>
    <n v="129.94800000000001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9"/>
    <n v="123.48756218905473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1.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2.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.16666666666663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9"/>
    <n v="110.52941176470587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2.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5.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4.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6.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.44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1.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6"/>
    <n v="134.8899999999999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6"/>
    <n v="1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6"/>
    <n v="115.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6"/>
    <n v="100.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6"/>
    <n v="105.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6"/>
    <n v="1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6"/>
    <n v="100.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6"/>
    <n v="100.16000000000001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6"/>
    <n v="166.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6"/>
    <n v="101.53333333333335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6"/>
    <n v="1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6"/>
    <n v="142.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6"/>
    <n v="262.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6"/>
    <n v="118.05000000000001"/>
    <n v="131.16666666666666"/>
    <x v="4"/>
    <x v="6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6"/>
    <n v="1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6"/>
    <n v="200.34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6"/>
    <n v="306.83333333333331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6"/>
    <n v="100.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6"/>
    <n v="205.29999999999998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6"/>
    <n v="108.88888888888889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6"/>
    <n v="101.75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6"/>
    <n v="125.25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6"/>
    <n v="124.006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6"/>
    <n v="101.4"/>
    <n v="76.05"/>
    <x v="4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6"/>
    <n v="1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6"/>
    <n v="137.9266666666666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6"/>
    <n v="120.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6"/>
    <n v="107.36666666666667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6"/>
    <n v="100.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6"/>
    <n v="101.52222222222223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6"/>
    <n v="100.07692307692308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6"/>
    <n v="116.96666666666667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6"/>
    <n v="101.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6"/>
    <n v="102.12366666666665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6"/>
    <n v="154.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6"/>
    <n v="101.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6"/>
    <n v="100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6"/>
    <n v="108.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6"/>
    <n v="131.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6"/>
    <n v="133.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2.68449999999999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0.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4.8048048048048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.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.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.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2"/>
    <n v="111.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.08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6.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4.58441666666667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5.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6.60000000000002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4.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1.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3.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.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4.5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.33333333333331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.3644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6.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5.55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0.79999999999998"/>
    <n v="23.153846153846153"/>
    <x v="4"/>
    <x v="1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2"/>
    <n v="114.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.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.37933333333334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.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.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.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0.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6.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.43333333333334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3.61999999999999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.4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6.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.245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5.93333333333334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0.7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0.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3"/>
    <n v="126.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3"/>
    <n v="138.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3"/>
    <n v="1705.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3"/>
    <n v="788.05550000000005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13"/>
    <n v="348.01799999999997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3"/>
    <n v="149.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3"/>
    <n v="100.633750000000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3"/>
    <n v="800.21100000000001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3"/>
    <n v="106.00260000000002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3"/>
    <n v="200.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3"/>
    <n v="212.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13"/>
    <n v="198.47237142857145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3"/>
    <n v="225.94666666666666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3"/>
    <n v="698.94800000000009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3"/>
    <n v="398.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3"/>
    <n v="294.0333333333333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3"/>
    <n v="167.50470000000001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3"/>
    <n v="1435.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3"/>
    <n v="156.73439999999999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13"/>
    <n v="117.90285714285716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3"/>
    <n v="1105.3811999999998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3"/>
    <n v="192.92499999999998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3"/>
    <n v="126.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x v="13"/>
    <n v="259.57748878923763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3"/>
    <n v="262.27999999999997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3"/>
    <n v="206.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3"/>
    <n v="370.13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3"/>
    <n v="284.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3"/>
    <n v="579.08000000000004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3"/>
    <n v="1131.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3"/>
    <n v="263.02771750000005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3"/>
    <n v="674.48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3"/>
    <n v="256.83081313131316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3"/>
    <n v="375.49599999999998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3"/>
    <n v="208.70837499999996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13"/>
    <n v="346.6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3"/>
    <n v="402.33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3"/>
    <n v="1026.8451399999999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3"/>
    <n v="114.90115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13"/>
    <n v="354.82402000000002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3"/>
    <n v="382.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3"/>
    <n v="216.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3"/>
    <n v="3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3"/>
    <n v="234.42048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3"/>
    <n v="123.680100000000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3"/>
    <n v="247.84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3"/>
    <n v="115.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3"/>
    <n v="117.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3"/>
    <n v="305.15800000000002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3"/>
    <n v="320.05299999999994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x v="13"/>
    <n v="819.56399999999996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3"/>
    <n v="234.90000000000003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3"/>
    <n v="494.91374999999999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3"/>
    <n v="7813.7822333333334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3"/>
    <n v="113.00013888888888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3"/>
    <n v="921.54219999999998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3"/>
    <n v="125.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x v="13"/>
    <n v="102.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3"/>
    <n v="484.90975000000003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3"/>
    <n v="192.33333333333334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3"/>
    <n v="281.10000000000002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3"/>
    <n v="125.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3"/>
    <n v="161.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3"/>
    <n v="585.35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3"/>
    <n v="201.14999999999998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3"/>
    <n v="133.48307999999997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3"/>
    <n v="120.24900000000001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3"/>
    <n v="126.16666666666667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3"/>
    <n v="361.2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13"/>
    <n v="226.239013671875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13"/>
    <n v="120.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3"/>
    <n v="304.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3"/>
    <n v="178.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3"/>
    <n v="386.81998717948721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3"/>
    <n v="211.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3"/>
    <n v="131.66833333333335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3"/>
    <n v="300.47639999999996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13"/>
    <n v="420.51249999999999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3"/>
    <n v="136.21680000000001"/>
    <n v="449.26385224274406"/>
    <x v="2"/>
    <x v="13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13"/>
    <n v="248.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3"/>
    <n v="181.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3"/>
    <n v="123.53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3"/>
    <n v="506.20938628158842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3"/>
    <n v="108.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3"/>
    <n v="819.18387755102037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3"/>
    <n v="121.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3"/>
    <n v="102.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3"/>
    <n v="148.33229411764705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13"/>
    <n v="120.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3"/>
    <n v="473.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3"/>
    <n v="130.36250000000001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3"/>
    <n v="353.04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3"/>
    <n v="101.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13"/>
    <n v="113.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3"/>
    <n v="167.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3"/>
    <n v="153.452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3"/>
    <n v="202.23220000000001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13"/>
    <n v="168.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3"/>
    <n v="143.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3"/>
    <n v="196.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3"/>
    <n v="107.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13"/>
    <n v="114.97699999999999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13"/>
    <n v="148.04999999999998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3"/>
    <n v="191.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3"/>
    <n v="199.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3"/>
    <n v="218.6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13"/>
    <n v="126.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3"/>
    <n v="105.22388000000001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3"/>
    <n v="128.40666000000002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3"/>
    <n v="317.3272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3"/>
    <n v="280.73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3"/>
    <n v="110.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3"/>
    <n v="152.60429999999999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3"/>
    <n v="102.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3"/>
    <n v="1678.3738373837384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13"/>
    <n v="543.34915642458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3"/>
    <n v="115.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13"/>
    <n v="131.20499999999998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13"/>
    <n v="288.17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3"/>
    <n v="507.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4.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0.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.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.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3.53333333333335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0.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3.53333333333335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5.51066666666668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.4004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.040375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.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.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.46666666666667"/>
    <n v="66.826086956521735"/>
    <x v="4"/>
    <x v="1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0.54285714285714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1.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.33333333333334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.36666666666667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6.66666666666666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.25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.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29.5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.04545454545456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7.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.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6.52500000000001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.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6.5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4.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4.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5.66666666666669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0.90416666666667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7.75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4.61099999999999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0.75"/>
    <n v="91.590909090909093"/>
    <x v="4"/>
    <x v="12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0.880375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6"/>
    <n v="115.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6"/>
    <n v="112.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6"/>
    <n v="132.20000000000002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6"/>
    <n v="102.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6"/>
    <n v="138.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6"/>
    <n v="146.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6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6"/>
    <n v="121.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6"/>
    <n v="100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6"/>
    <n v="180.85714285714286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6"/>
    <n v="106.075"/>
    <n v="90.276595744680847"/>
    <x v="4"/>
    <x v="6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6"/>
    <n v="10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6"/>
    <n v="126.92857142857143"/>
    <n v="59.233333333333334"/>
    <x v="4"/>
    <x v="6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6"/>
    <n v="102.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6"/>
    <n v="250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6"/>
    <n v="126.02"/>
    <n v="88.74647887323944"/>
    <x v="4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6"/>
    <n v="100.12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6"/>
    <n v="138.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6"/>
    <n v="161.4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6"/>
    <n v="107.18419999999999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4"/>
    <n v="153.1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14"/>
    <n v="524.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4"/>
    <n v="489.27777777777777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4"/>
    <n v="284.74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4"/>
    <n v="1856.97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4"/>
    <n v="109.67499999999998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4"/>
    <n v="1014.6425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14"/>
    <n v="412.17692027666544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4"/>
    <n v="503.25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4"/>
    <n v="184.61052631578946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4"/>
    <n v="119.73333333333333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4"/>
    <n v="1081.2401666666667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4"/>
    <n v="452.37333333333333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4"/>
    <n v="537.37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4"/>
    <n v="120.32608695652173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4"/>
    <n v="113.83571428571429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4"/>
    <n v="951.03109999999992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4"/>
    <n v="132.89249999999998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x v="14"/>
    <n v="146.97777777777779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4"/>
    <n v="542.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8"/>
    <n v="382.71818181818185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8"/>
    <n v="704.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8"/>
    <n v="109.55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8"/>
    <n v="132.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8"/>
    <n v="1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8"/>
    <n v="102.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n v="100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8"/>
    <n v="101.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8"/>
    <n v="150.80000000000001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8"/>
    <n v="111.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8"/>
    <n v="195.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8"/>
    <n v="114.38333333333333"/>
    <n v="55.796747967479675"/>
    <x v="4"/>
    <x v="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8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8"/>
    <n v="292.50166666666667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8"/>
    <n v="156.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8"/>
    <n v="105.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8"/>
    <n v="101.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8"/>
    <n v="122.833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8"/>
    <n v="101.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8"/>
    <n v="101.14285714285714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4"/>
    <n v="108.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4"/>
    <n v="162.6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14"/>
    <n v="105.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4"/>
    <n v="243.15000000000003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4"/>
    <n v="944.83338095238094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4"/>
    <n v="108.46283333333334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4"/>
    <n v="157.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14"/>
    <n v="1174.4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4"/>
    <n v="171.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4"/>
    <n v="125.95294117647057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4"/>
    <n v="1212.1296000000002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4"/>
    <n v="495.8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4"/>
    <n v="332.03999999999996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4"/>
    <n v="11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14"/>
    <n v="153.3153846153846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4"/>
    <n v="537.10714285714289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4"/>
    <n v="352.92777777777775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14"/>
    <n v="137.4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4"/>
    <n v="128.02668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4"/>
    <n v="270.68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4"/>
    <n v="806.4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4"/>
    <n v="1360.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4"/>
    <n v="930250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4"/>
    <n v="377.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4"/>
    <n v="2647.0250000000001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4"/>
    <n v="100.12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4"/>
    <n v="104.45405405405405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4"/>
    <n v="107.21428571428571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4"/>
    <n v="168.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4"/>
    <n v="975.11200000000008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4"/>
    <n v="134.44929411764704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14"/>
    <n v="272.27777777777777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4"/>
    <n v="112.6875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4"/>
    <n v="459.8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4"/>
    <n v="286.65822784810126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4"/>
    <n v="222.70833333333334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4"/>
    <n v="636.14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4"/>
    <n v="146.5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4"/>
    <n v="1867.1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4"/>
    <n v="326.92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14"/>
    <n v="779.5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4"/>
    <n v="154.15151515151516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4"/>
    <n v="115.54666666666667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4"/>
    <n v="180.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4"/>
    <n v="298.5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4"/>
    <n v="320.26666666666665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4"/>
    <n v="380.52499999999998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4"/>
    <n v="102.60000000000001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4"/>
    <n v="1801.64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4"/>
    <n v="720.24800000000005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4"/>
    <n v="283.09000000000003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4"/>
    <n v="1356.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14"/>
    <n v="220.35999999999999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4"/>
    <n v="119.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4"/>
    <n v="407.76923076923077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4"/>
    <n v="105.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4"/>
    <n v="141.0823529411764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x v="14"/>
    <n v="270.7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4"/>
    <n v="153.80000000000001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4"/>
    <n v="403.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6"/>
    <n v="1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6"/>
    <n v="185.33333333333331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6"/>
    <n v="100.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6"/>
    <n v="106.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6"/>
    <n v="121.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6"/>
    <n v="100.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6"/>
    <n v="119.97755555555555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6"/>
    <n v="100.1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6"/>
    <n v="107.4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6"/>
    <n v="104.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6"/>
    <n v="172.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6"/>
    <n v="107.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6"/>
    <n v="108.23529411764706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6"/>
    <n v="146.08079999999998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6"/>
    <n v="125.25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6"/>
    <n v="149.07142857142856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6"/>
    <n v="100.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6"/>
    <n v="105.07333333333332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6"/>
    <n v="350.16666666666663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6"/>
    <n v="101.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3.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0.65217391304347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.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0.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.22777777777779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6.75857142857143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6.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.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6.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8.83978378378379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.11111111111111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7.86666666666666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5.84040000000002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6.97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2.60000000000001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.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.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7.69999999999999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8.66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5"/>
    <n v="526.09431428571429"/>
    <n v="54.883162444113267"/>
    <x v="7"/>
    <x v="1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15"/>
    <n v="254.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5"/>
    <n v="105.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5"/>
    <n v="102.42285714285715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5"/>
    <n v="144.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5"/>
    <n v="106.30800000000001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5"/>
    <n v="212.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5"/>
    <n v="101.95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5"/>
    <n v="102.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5"/>
    <n v="520.73254999999995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5"/>
    <n v="110.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5"/>
    <n v="101.14333333333335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5"/>
    <n v="294.20799999999997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5"/>
    <n v="105.7774999999999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5"/>
    <n v="107.8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5"/>
    <n v="125.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5"/>
    <n v="202.51495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5"/>
    <n v="108.60000000000001"/>
    <n v="53.409836065573771"/>
    <x v="7"/>
    <x v="15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15"/>
    <n v="172.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5"/>
    <n v="167.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5"/>
    <n v="427.20000000000005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5"/>
    <n v="107.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5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5"/>
    <n v="101.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5"/>
    <n v="115.45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5"/>
    <n v="133.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5"/>
    <n v="154.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5"/>
    <n v="100.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5"/>
    <n v="1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5"/>
    <n v="180.86666666666667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5"/>
    <n v="102.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5"/>
    <n v="110.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5"/>
    <n v="102.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5"/>
    <n v="100.78823529411764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3.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0.70833333333334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.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2"/>
    <n v="111.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.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8.5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.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3.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.16400000000002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5.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.00360000000002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4.71999999999998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.02249999999999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.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7.49999999999999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.44333333333333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2.91099999999999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.1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3.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.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.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5.66666666666669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.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6.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3.67142857142858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.39999999999999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.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8.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.00533333333333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7.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2.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5.60000000000001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2.625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.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6"/>
    <n v="109.48792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6"/>
    <n v="100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6"/>
    <n v="156.44444444444446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6"/>
    <n v="101.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6"/>
    <n v="100.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6"/>
    <n v="112.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6"/>
    <n v="102.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6"/>
    <n v="107.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6"/>
    <n v="104.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6"/>
    <n v="100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6"/>
    <n v="100.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6"/>
    <n v="126.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6"/>
    <n v="110.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6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6"/>
    <n v="103.77499999999999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6"/>
    <n v="115.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6"/>
    <n v="110.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6"/>
    <n v="113.01761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6"/>
    <n v="100.25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6"/>
    <n v="103.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6"/>
    <n v="107.02857142857142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6"/>
    <n v="103.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6"/>
    <n v="156.4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6"/>
    <n v="100.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6"/>
    <n v="195.3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6"/>
    <n v="111.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6"/>
    <n v="119.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16"/>
    <n v="101.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6"/>
    <n v="102.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6"/>
    <n v="100.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6"/>
    <n v="102.73469387755102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6"/>
    <n v="106.5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6"/>
    <n v="155.53333333333333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6"/>
    <n v="122.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6"/>
    <n v="107.35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6"/>
    <n v="105.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6"/>
    <n v="118.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16"/>
    <n v="108.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6"/>
    <n v="111.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6"/>
    <n v="100.1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17"/>
    <n v="661.4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17"/>
    <n v="326.0916666666667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17"/>
    <n v="101.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17"/>
    <n v="104.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17"/>
    <n v="107.42157000000002"/>
    <n v="60.965703745743475"/>
    <x v="2"/>
    <x v="17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17"/>
    <n v="110.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17"/>
    <n v="407.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17"/>
    <n v="223.92500000000001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17"/>
    <n v="303.80111428571428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17"/>
    <n v="141.3251043268175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17"/>
    <n v="2790.6363636363635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17"/>
    <n v="171.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17"/>
    <n v="101.01333333333334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17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17"/>
    <n v="169.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17"/>
    <n v="114.53400000000001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17"/>
    <n v="877.6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17"/>
    <n v="105.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17"/>
    <n v="188.39999999999998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17"/>
    <n v="143.65230769230772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17"/>
    <n v="145.88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x v="17"/>
    <n v="131.184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17"/>
    <n v="113.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17"/>
    <n v="1379.4206249999997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17"/>
    <n v="9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17"/>
    <n v="112.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17"/>
    <n v="646.66666666666663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17"/>
    <n v="110.36948748510132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17"/>
    <n v="127.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17"/>
    <n v="157.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17"/>
    <n v="114.6652500000000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17"/>
    <n v="137.0093457943925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17"/>
    <n v="354.62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17"/>
    <n v="106.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17"/>
    <n v="100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17"/>
    <n v="187.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17"/>
    <n v="166.2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17"/>
    <n v="101.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17"/>
    <n v="164"/>
    <n v="10.040816326530612"/>
    <x v="2"/>
    <x v="17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17"/>
    <n v="105.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8"/>
    <n v="102.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8"/>
    <n v="106.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18"/>
    <n v="104.59625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8"/>
    <n v="103.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8"/>
    <n v="123.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8"/>
    <n v="159.29509999999999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8"/>
    <n v="110.66666666666667"/>
    <n v="92.222222222222229"/>
    <x v="2"/>
    <x v="18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18"/>
    <n v="170.70000000000002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8"/>
    <n v="125.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9"/>
    <n v="112.29714285714284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9"/>
    <n v="350.84462500000001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9"/>
    <n v="233.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9"/>
    <n v="101.60599999999999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9"/>
    <n v="153.90035000000003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9"/>
    <n v="100.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9"/>
    <n v="131.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9"/>
    <n v="102.2413333333333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9"/>
    <n v="116.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9"/>
    <n v="264.62241666666665"/>
    <n v="57.631016333938291"/>
    <x v="1"/>
    <x v="19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7"/>
    <s v="EUR"/>
    <n v="1444291193"/>
    <n v="1441699193"/>
    <b v="1"/>
    <n v="187"/>
    <b v="1"/>
    <x v="19"/>
    <n v="119.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9"/>
    <n v="120.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9"/>
    <n v="103.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9"/>
    <n v="108.8333333333333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9"/>
    <n v="118.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13"/>
    <n v="14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3"/>
    <n v="252.54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3"/>
    <n v="140.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13"/>
    <n v="296.87520259319291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13"/>
    <n v="144.54249999999999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3"/>
    <n v="105.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3"/>
    <n v="493.21000000000004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3"/>
    <n v="201.82666666666668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3"/>
    <n v="104.4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3"/>
    <n v="170.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3"/>
    <n v="104.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3"/>
    <n v="118.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3"/>
    <n v="107.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3"/>
    <n v="2260300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13"/>
    <n v="978.13466666666682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13"/>
    <n v="122.9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3"/>
    <n v="246.0608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3"/>
    <n v="147.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13"/>
    <n v="384.09090909090907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3"/>
    <n v="103.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n v="105.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n v="120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n v="114.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n v="1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n v="104.67999999999999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n v="117.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n v="119.7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n v="102.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n v="101.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n v="105.33333333333333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n v="102.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n v="107.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3"/>
    <n v="110.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n v="104.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n v="115.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n v="102.64512500000001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n v="101.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n v="116.6348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n v="1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"/>
    <n v="133.20000000000002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n v="101.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n v="127.95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n v="114.99999999999999"/>
    <n v="50"/>
    <x v="1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3"/>
    <n v="110.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n v="112.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n v="1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n v="100.24444444444444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n v="102.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n v="108.2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n v="100.27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"/>
    <n v="113.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n v="127.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n v="107.73333333333332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"/>
    <n v="2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n v="141.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n v="130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n v="106.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n v="104.80000000000001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n v="100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n v="100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n v="1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n v="116.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n v="103.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n v="107.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n v="120.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n v="100.37894736842105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n v="106.52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n v="100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n v="110.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n v="114.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n v="108.25925925925925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n v="170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n v="187.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n v="107.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"/>
    <n v="100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n v="120.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n v="111.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n v="1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.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.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0.83333333333334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.06937499999999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0.92000000000002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0"/>
    <n v="1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0"/>
    <n v="105.0967741935484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2.76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0"/>
    <n v="1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0.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.33333333333331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.375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2.875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.24000000000001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n v="109.62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n v="121.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n v="106.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n v="100.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n v="109.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n v="113.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n v="113.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n v="1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"/>
    <n v="162.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n v="1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n v="100.15624999999999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n v="105.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n v="174.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n v="1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n v="100.12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n v="171.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n v="113.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n v="129.46666666666667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n v="101.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n v="109.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x v="19"/>
    <n v="128.92500000000001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9"/>
    <n v="102.06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9"/>
    <n v="146.53957758620692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9"/>
    <n v="100.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9"/>
    <n v="121.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9"/>
    <n v="105.5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9"/>
    <n v="110.4008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9"/>
    <n v="100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9"/>
    <n v="176.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9"/>
    <n v="100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9"/>
    <n v="103.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9"/>
    <n v="104.5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9"/>
    <n v="100.29999999999998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9"/>
    <n v="457.74666666666673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9"/>
    <n v="104.9600000000000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9"/>
    <n v="171.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9"/>
    <n v="103.73000000000002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9"/>
    <n v="103.029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9"/>
    <n v="118.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9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9"/>
    <n v="318.69988910451895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9"/>
    <n v="108.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9"/>
    <n v="101.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9"/>
    <n v="112.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9"/>
    <n v="120.49622641509434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9"/>
    <n v="107.74999999999999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9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9"/>
    <n v="101.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9"/>
    <n v="119.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9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9"/>
    <n v="123.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9"/>
    <n v="117.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9"/>
    <n v="156.96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9"/>
    <n v="113.104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9"/>
    <n v="103.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9"/>
    <n v="102.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9"/>
    <n v="105.84090909090908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9"/>
    <n v="100.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9"/>
    <n v="121.23333333333332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9"/>
    <n v="100.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9"/>
    <n v="116.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9"/>
    <n v="100.88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9"/>
    <n v="1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9"/>
    <n v="246.42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9"/>
    <n v="302.2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9"/>
    <n v="143.33333333333334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9"/>
    <n v="131.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9"/>
    <n v="168.01999999999998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9"/>
    <n v="109.67666666666666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9"/>
    <n v="106.6857142857143"/>
    <n v="45.536585365853661"/>
    <x v="1"/>
    <x v="19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19"/>
    <n v="100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9"/>
    <n v="127.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9"/>
    <n v="146.53333333333333"/>
    <n v="191.13043478260869"/>
    <x v="1"/>
    <x v="19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9"/>
    <n v="112.535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9"/>
    <n v="108.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9"/>
    <n v="126.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9"/>
    <n v="213.20000000000002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9"/>
    <n v="100.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9"/>
    <n v="108.71389999999998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9"/>
    <n v="107.5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9"/>
    <n v="110.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9"/>
    <n v="1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9"/>
    <n v="110.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9"/>
    <n v="109.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9"/>
    <n v="132.70650000000001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9"/>
    <n v="190.84810126582278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9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9"/>
    <n v="166.4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9"/>
    <n v="106.6666666666666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9"/>
    <n v="1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n v="117.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n v="131.16666666666669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n v="1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n v="100.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n v="105.95454545454545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n v="335.58333333333337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n v="112.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n v="188.50460000000001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n v="101.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n v="1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n v="113.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n v="133.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n v="101.53333333333335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n v="105.1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n v="127.15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n v="111.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n v="106.76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n v="162.66666666666666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n v="160.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n v="116.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n v="124.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n v="103.01249999999999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n v="112.25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n v="108.8142857142857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n v="114.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n v="1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n v="101.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n v="109.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n v="114.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n v="117.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n v="171.73333333333335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n v="114.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n v="119.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n v="109.00000000000001"/>
    <n v="36.333333333333336"/>
    <x v="1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3"/>
    <n v="100.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n v="109.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n v="107.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n v="100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n v="102.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n v="116.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n v="103.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n v="119.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n v="125.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n v="119.74347826086958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n v="126.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n v="100.11666666666667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n v="102.13333333333334"/>
    <n v="106.57391304347826"/>
    <x v="1"/>
    <x v="3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3"/>
    <n v="100.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n v="100.05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n v="116.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n v="102.1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n v="100.11000000000001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n v="100.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n v="103.42499999999998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n v="124.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n v="109.51612903225806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n v="102.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n v="102.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n v="104.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n v="102.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n v="107.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n v="109.88461538461539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n v="131.20000000000002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n v="118.8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n v="100.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n v="103.20666666666666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n v="100.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n v="100.78754285714287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n v="112.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n v="105.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n v="100.56666666666668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n v="115.30588235294117"/>
    <n v="58.688622754491021"/>
    <x v="1"/>
    <x v="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3"/>
    <n v="127.30419999999999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n v="102.83750000000001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n v="102.9375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n v="104.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n v="111.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n v="105.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n v="100.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n v="104.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n v="101.55199999999999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n v="110.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n v="127.82222222222221"/>
    <n v="57.52"/>
    <x v="1"/>
    <x v="3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3"/>
    <n v="101.82500000000002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n v="101.25769230769231"/>
    <n v="70.771505376344081"/>
    <x v="1"/>
    <x v="3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n v="1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n v="128.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n v="106.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n v="105.21428571428571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n v="106.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n v="109.24000000000001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n v="100.45454545454547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n v="103.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n v="112.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n v="1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x v="3"/>
    <n v="1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n v="131.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n v="102.1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n v="1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n v="101.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n v="101.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n v="130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n v="154.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n v="107.4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n v="101.32258064516128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n v="100.27777777777777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"/>
    <n v="116.84444444444443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n v="108.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n v="103.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n v="114.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n v="1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n v="121.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n v="102.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n v="104.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n v="101.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n v="112.10242048409683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n v="101.76666666666667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"/>
    <n v="100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n v="100.26489999999998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n v="133.04200000000003"/>
    <n v="26.608400000000003"/>
    <x v="1"/>
    <x v="3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3"/>
    <n v="121.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n v="113.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n v="286.13861386138615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"/>
    <n v="170.44444444444446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n v="118.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n v="102.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n v="144.06666666666666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n v="100.07272727272726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n v="101.73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n v="116.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n v="136.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n v="133.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"/>
    <n v="103.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n v="115.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n v="104.51666666666665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n v="102.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n v="175.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n v="106.67999999999999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n v="122.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n v="159.42857142857144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n v="100.07692307692308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n v="109.84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n v="100.03999999999999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n v="116.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n v="210.75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n v="110.00000000000001"/>
    <n v="49.438202247191015"/>
    <x v="1"/>
    <x v="3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3"/>
    <n v="100.08673425918037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n v="106.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"/>
    <n v="125.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n v="1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n v="107.4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n v="101.51515151515152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n v="125.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x v="3"/>
    <n v="101.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n v="112.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n v="101.375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n v="101.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n v="146.38888888888889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n v="116.8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n v="106.26666666666667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n v="104.52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n v="100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n v="104.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n v="138.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n v="100.32000000000001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n v="100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n v="110.2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n v="102.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n v="104.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n v="138.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n v="100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n v="101.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n v="171.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n v="101.44444444444444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n v="110.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n v="119.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n v="100.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n v="153.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3"/>
    <n v="104.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n v="101.1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n v="107.52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n v="3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n v="101.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n v="126.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n v="101.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n v="1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n v="102.99000000000001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n v="106.25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x v="3"/>
    <n v="101.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n v="113.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n v="218.00000000000003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n v="101.41935483870968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n v="105.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n v="1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n v="2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n v="118.66666666666667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n v="104.60000000000001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x v="3"/>
    <n v="103.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n v="117.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n v="138.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n v="103.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n v="100.25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"/>
    <n v="106.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n v="100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n v="100.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n v="101.05"/>
    <n v="104.98701298701299"/>
    <x v="1"/>
    <x v="3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n v="107.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n v="103.64999999999999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n v="104.43333333333334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n v="102.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n v="100.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n v="111.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n v="100.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n v="100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n v="1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n v="116.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n v="103.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n v="114.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n v="102.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n v="2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n v="100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n v="105.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n v="142.36363636363635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n v="1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n v="104.33333333333333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n v="112.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n v="111.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n v="103.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n v="100.41"/>
    <n v="118.12941176470588"/>
    <x v="1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n v="101.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n v="109.76666666666665"/>
    <n v="99.787878787878782"/>
    <x v="1"/>
    <x v="3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3"/>
    <n v="100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n v="1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n v="137.57142857142856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n v="100.31000000000002"/>
    <n v="110.23076923076923"/>
    <x v="1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3"/>
    <n v="107.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n v="2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n v="123.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n v="108.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n v="103.56666666666668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n v="100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n v="130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n v="103.49999999999999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n v="100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n v="119.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n v="100.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n v="100.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x v="3"/>
    <n v="106.54545454545455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n v="1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n v="101.15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n v="109.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n v="103.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n v="102.97033333333331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n v="108.13333333333333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n v="100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n v="102.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n v="108.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n v="100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n v="109.65"/>
    <n v="52.214285714285715"/>
    <x v="1"/>
    <x v="3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3"/>
    <n v="100.26315789473684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n v="105.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n v="112.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n v="105.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n v="1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n v="104.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n v="134.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n v="105.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n v="102.60000000000001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n v="185.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n v="100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n v="108.2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n v="107.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n v="109.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n v="170.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n v="1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n v="101.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n v="153.19999999999999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n v="128.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n v="100.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n v="100.64999999999999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n v="191.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n v="140.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n v="124.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n v="126.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n v="1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n v="2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"/>
    <n v="103.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n v="102.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n v="1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n v="127.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n v="1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n v="121.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n v="113.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n v="150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n v="214.6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n v="102.05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n v="100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n v="1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n v="113.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n v="115.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n v="112.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n v="127.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n v="142.66666666666669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"/>
    <n v="118.8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n v="138.33333333333334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n v="159.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n v="114.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n v="100.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n v="155.2000000000000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n v="127.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n v="121.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n v="112.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n v="127.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n v="158.20000000000002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n v="105.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n v="1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n v="100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"/>
    <n v="106.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n v="124.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n v="108.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"/>
    <n v="102.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n v="105.5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n v="106.3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n v="100.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n v="105.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n v="107.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n v="100"/>
    <n v="125"/>
    <x v="1"/>
    <x v="3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3"/>
    <n v="103.76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n v="101.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n v="104.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n v="106.33333333333333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n v="100.55555555555556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n v="101.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n v="100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n v="118.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n v="110.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n v="102.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n v="1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n v="100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n v="110.04599999999999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n v="101.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n v="100.75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n v="169.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n v="100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n v="113.65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n v="101.56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n v="1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n v="116.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n v="101.15151515151514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n v="1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n v="1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n v="118.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n v="126.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n v="156.20000000000002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n v="103.15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n v="153.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"/>
    <n v="180.44444444444446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n v="128.44999999999999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n v="119.66666666666667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n v="1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n v="1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n v="102.23636363636363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3"/>
    <n v="104.66666666666666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n v="100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n v="100.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n v="102.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n v="114.40928571428573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n v="101.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n v="1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n v="104.80000000000001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n v="101.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n v="106.27272727272728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n v="113.42219999999999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x v="3"/>
    <n v="100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n v="100.45454545454547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n v="100.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n v="1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"/>
    <n v="103.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"/>
    <n v="108.43750000000001"/>
    <n v="46.891891891891895"/>
    <x v="1"/>
    <x v="3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3"/>
    <n v="102.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n v="148.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n v="105.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n v="100.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n v="130.55555555555557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n v="104.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n v="108.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n v="111.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n v="100.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n v="114.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n v="122.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n v="100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n v="102.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n v="106.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n v="101.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n v="130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n v="100.01333333333334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n v="100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n v="113.88888888888889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n v="100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n v="2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n v="108.5"/>
    <n v="135.625"/>
    <x v="1"/>
    <x v="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3"/>
    <n v="115.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n v="119.11764705882352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n v="109.42666666666668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n v="126.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n v="100.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n v="127.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n v="100.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n v="1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n v="127.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n v="110.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n v="125.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n v="118.5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"/>
    <n v="107.72727272727273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n v="102.60000000000001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n v="110.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n v="2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n v="104.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n v="100.05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n v="170.66666666666669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n v="112.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n v="1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n v="130.26666666666665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n v="105.45454545454544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n v="100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n v="153.31632653061226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n v="162.30000000000001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n v="1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"/>
    <n v="144.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n v="100.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n v="106.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n v="124.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n v="118.91891891891892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n v="1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n v="112.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n v="105.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n v="109.73333333333332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n v="100.099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n v="120"/>
    <n v="88.235294117647058"/>
    <x v="1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n v="104.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n v="102.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n v="101.82500000000002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n v="100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n v="100.38249999999999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n v="100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n v="1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"/>
    <n v="250.66666666666669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n v="100.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n v="174.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n v="116.26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x v="3"/>
    <n v="105.82000000000001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3"/>
    <n v="110.75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n v="100.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n v="102.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n v="100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n v="111.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"/>
    <n v="101.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n v="109.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"/>
    <n v="115.16129032258064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n v="100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n v="103.17033333333335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n v="103.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n v="138.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n v="109.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n v="100.85714285714286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n v="101.53333333333335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n v="113.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3"/>
    <n v="100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n v="140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n v="128.75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n v="102.90416666666667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n v="102.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n v="110.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n v="112.76666666666667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n v="111.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n v="139.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n v="110.85714285714286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n v="139.06666666666666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n v="105.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n v="101.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n v="100.245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n v="109.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n v="118.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n v="120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n v="127.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n v="1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n v="129.12912912912913"/>
    <n v="30.714285714285715"/>
    <x v="1"/>
    <x v="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3"/>
    <n v="107.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n v="100.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n v="1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n v="110.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n v="100.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n v="121.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n v="100.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n v="109.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n v="123.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n v="136.33666666666667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n v="103.46657233816768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n v="121.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n v="1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n v="300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n v="108.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n v="141.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n v="113.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n v="153.73333333333335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n v="101.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n v="102.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n v="102.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n v="155.75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n v="100.75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n v="239.4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n v="104.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n v="100.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"/>
    <n v="111.20000000000002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n v="102.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n v="102.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n v="338.70588235294122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n v="100.75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3.52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1"/>
    <x v="2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20"/>
    <n v="100.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2.6"/>
    <n v="120.54545454545455"/>
    <x v="1"/>
    <x v="2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20"/>
    <n v="112.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.34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29.63636363636363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.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8.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.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.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.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.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.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2.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6.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7.65274999999998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.2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.2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0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.25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6.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.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.04166666666667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3.98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09.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1.75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8.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0"/>
    <n v="114.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0.75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0.96666666666665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.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n v="100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n v="101.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n v="121.73333333333333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n v="330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"/>
    <n v="109.55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n v="100.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n v="140.13333333333333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n v="100.001"/>
    <n v="50.000500000000002"/>
    <x v="1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3"/>
    <n v="119.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n v="107.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n v="227.99999999999997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n v="106.4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n v="143.33333333333334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n v="104.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3"/>
    <n v="110.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n v="1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n v="1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n v="105.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n v="119.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n v="152.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n v="100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n v="100.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n v="106.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n v="104.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"/>
    <n v="116.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n v="109.03333333333333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n v="112.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n v="102.1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0"/>
    <s v="SEK"/>
    <n v="1432314209"/>
    <n v="1429722209"/>
    <b v="0"/>
    <n v="100"/>
    <b v="1"/>
    <x v="3"/>
    <n v="100.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n v="101.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n v="6500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x v="21"/>
    <n v="101.42212307692309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x v="21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x v="21"/>
    <n v="21.714285714285715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x v="21"/>
    <n v="109.125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x v="21"/>
    <n v="102.85714285714285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x v="21"/>
    <n v="0.36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x v="21"/>
    <n v="31.25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x v="21"/>
    <n v="44.3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x v="21"/>
    <n v="100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x v="21"/>
    <n v="25.4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x v="21"/>
    <n v="33.473333333333329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x v="21"/>
    <n v="47.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x v="21"/>
    <n v="9.333333333333333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x v="21"/>
    <n v="0.05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x v="21"/>
    <n v="11.708333333333334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x v="21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x v="21"/>
    <n v="20.208000000000002"/>
    <n v="114.81818181818181"/>
    <x v="4"/>
    <x v="2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1"/>
    <x v="0"/>
    <s v="USD"/>
    <n v="1490499180"/>
    <n v="1488430760"/>
    <b v="0"/>
    <n v="0"/>
    <b v="0"/>
    <x v="21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x v="21"/>
    <n v="4.2311459353574925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x v="21"/>
    <n v="26.0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x v="15"/>
    <n v="39.120962394619681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x v="15"/>
    <n v="3.1481481481481479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x v="15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x v="15"/>
    <n v="20.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x v="15"/>
    <n v="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x v="15"/>
    <n v="0.72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x v="19"/>
    <n v="46.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x v="19"/>
    <n v="34.410000000000004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x v="19"/>
    <n v="103.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x v="19"/>
    <n v="6.0263157894736841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x v="19"/>
    <n v="10.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x v="3"/>
    <n v="108.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x v="3"/>
    <n v="0.8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x v="3"/>
    <n v="3.75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x v="3"/>
    <n v="15.731707317073171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x v="3"/>
    <n v="3.3333333333333333E-2"/>
    <n v="10"/>
    <x v="1"/>
    <x v="3"/>
  </r>
  <r>
    <n v="3133"/>
    <s v="Hell Has No Fury by TwentySomething @ Edinburgh Fringe"/>
    <s v="TwentySomething is taking Hell Has No Fury to Edinburgh! _x000d_We're looking for your support to get us there."/>
    <n v="500"/>
    <n v="540"/>
    <x v="1"/>
    <x v="1"/>
    <s v="GBP"/>
    <n v="1490358834"/>
    <n v="1487770434"/>
    <b v="0"/>
    <n v="16"/>
    <b v="0"/>
    <x v="3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x v="3"/>
    <n v="22.5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x v="3"/>
    <n v="20.849420849420849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x v="3"/>
    <n v="127.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x v="3"/>
    <n v="3.3333333333333335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x v="3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x v="3"/>
    <n v="5.4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x v="3"/>
    <n v="0.96"/>
    <n v="24"/>
    <x v="1"/>
    <x v="3"/>
  </r>
  <r>
    <n v="3141"/>
    <s v="GUTS: Black Comedy"/>
    <s v="We are a theatre society from the Groningen University in the Netherlands. _x000d_We would be more than happy for some help funding the play."/>
    <n v="500"/>
    <n v="258"/>
    <x v="1"/>
    <x v="9"/>
    <s v="EUR"/>
    <n v="1492372800"/>
    <n v="1488823488"/>
    <b v="0"/>
    <n v="8"/>
    <b v="0"/>
    <x v="3"/>
    <n v="51.6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x v="3"/>
    <n v="1.6363636363636365"/>
    <n v="15"/>
    <x v="1"/>
    <x v="3"/>
  </r>
  <r>
    <n v="3143"/>
    <s v="This is Living by Liam Borrett"/>
    <s v="THE POIGNANT EXPLORATION OF WHAT IT MEANS TO SAY GOODBYE._x000d_Stripped Raw brings Liam Borrett's debut play 'This is Living' to Wiltshire."/>
    <n v="700"/>
    <n v="0"/>
    <x v="1"/>
    <x v="1"/>
    <s v="GBP"/>
    <n v="1491726956"/>
    <n v="1489480556"/>
    <b v="0"/>
    <n v="0"/>
    <b v="0"/>
    <x v="3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x v="3"/>
    <n v="75.400000000000006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x v="3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x v="3"/>
    <n v="10.5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2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2"/>
    <n v="0.01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2"/>
    <n v="15.535714285714286"/>
    <n v="43.5"/>
    <x v="0"/>
    <x v="2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22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2"/>
    <n v="0.53333333333333333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22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2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2"/>
    <n v="0.01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2"/>
    <n v="4.0625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22"/>
    <n v="22.40000000000000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2"/>
    <n v="3.25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2"/>
    <n v="2E-3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2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22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22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22"/>
    <n v="6.4850000000000003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2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2"/>
    <n v="40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22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2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22"/>
    <n v="33.416666666666664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22"/>
    <n v="21.092608822670172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2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22"/>
    <n v="35.856000000000002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22"/>
    <n v="3.4000000000000004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x v="22"/>
    <n v="5.5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2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2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2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2"/>
    <n v="6.8999999999999992E-2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2"/>
    <n v="0.41666666666666669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22"/>
    <n v="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2"/>
    <n v="1.6999999999999999E-3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22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22"/>
    <n v="0.12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2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22"/>
    <n v="41.857142857142861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22"/>
    <n v="10.48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2"/>
    <n v="1.1159999999999999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2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2"/>
    <n v="26.192500000000003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2"/>
    <n v="58.461538461538467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2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2"/>
    <n v="29.84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22"/>
    <n v="50.721666666666664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2"/>
    <n v="16.25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2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22"/>
    <n v="15.214285714285714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22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2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2"/>
    <n v="25.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2"/>
    <n v="44.6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2"/>
    <n v="1.5873015873015872E-2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2"/>
    <n v="0.04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2"/>
    <n v="8.0000000000000002E-3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2"/>
    <n v="0.22727272727272727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2"/>
    <n v="55.698440000000005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x v="22"/>
    <n v="11.943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2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2"/>
    <n v="17.630000000000003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"/>
    <n v="0.72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2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22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"/>
    <n v="0.86206896551724133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22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22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2"/>
    <n v="0.4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2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2"/>
    <n v="2.75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2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2"/>
    <n v="40.1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2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2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2"/>
    <n v="0.33333333333333337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2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22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.43939393939393934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.0066666666666668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.075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0.76500000000000001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6.796666666666667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1.2E-2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.3299999999999998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5.6333333333333329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.4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3.83333333333333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9.5"/>
    <n v="71.25"/>
    <x v="0"/>
    <x v="23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23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2.7272727272727275E-3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23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.379999999999999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.1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.358823529411765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23"/>
    <n v="0.1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3.3333333333333335E-3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.2952380952380951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.6666666666666666E-2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.2804000000000002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.25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0.79200000000000004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2.7404479578392621E-2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0.82000000000000006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6.9230769230769221E-2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0.68631863186318631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23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.2100000000000009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6.4102564102564097E-2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.29411764705882354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.2727272727272729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23"/>
    <n v="9.9009900990099015E-2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6.953125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0.76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1.574999999999999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.02"/>
    <n v="25.5"/>
    <x v="0"/>
    <x v="23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23"/>
    <n v="11.892727272727273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7.625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2.87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3.0303030303030304E-2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.23026818181818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2.56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.41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.1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.1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.2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.18625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1.906971229845084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23"/>
    <n v="9.0909090909090905E-3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23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.28667813379201834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.155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1.6666666666666668E-3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0.669642857142857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4.5985132395404564"/>
    <n v="136.09090909090909"/>
    <x v="0"/>
    <x v="23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23"/>
    <n v="9.5500000000000007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.3076923076923079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.1499999999999999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1.7538461538461538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.3673469387755102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.43333333333333329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.125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.2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0.8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.2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.13749999999999998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3.923999999999999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23"/>
    <n v="3.3333333333333335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.41340206185567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.3666666666666667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2.881426547787683"/>
    <n v="39.228571428571428"/>
    <x v="0"/>
    <x v="23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24"/>
    <n v="6.6666666666666671E-3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4"/>
    <n v="0.55555555555555558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4"/>
    <n v="3.9999999999999996E-4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4"/>
    <n v="0.31818181818181818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4"/>
    <n v="1.2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4"/>
    <n v="27.38399999999999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4"/>
    <n v="8.666666666666667E-2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4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4"/>
    <n v="0.09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4"/>
    <n v="2.7199999999999998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4"/>
    <n v="0.70000000000000007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4"/>
    <n v="5.0413333333333332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4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4"/>
    <n v="0.49199999999999999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4"/>
    <n v="36.589147286821706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4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4"/>
    <n v="2.5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4"/>
    <n v="0.91066666666666674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4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4"/>
    <n v="2.0833333333333336E-2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4"/>
    <n v="1.2E-2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4"/>
    <n v="0.36666666666666664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4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4"/>
    <n v="9.0666666666666659E-2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4"/>
    <n v="5.5555555555555558E-3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4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4"/>
    <n v="0.02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4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24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4"/>
    <n v="0.8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4"/>
    <n v="0.16705882352941176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4"/>
    <n v="0.42399999999999999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4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4"/>
    <n v="0.38925389253892539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4"/>
    <n v="0.7155635062611807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4"/>
    <n v="0.43166666666666664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4"/>
    <n v="1.25E-3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4"/>
    <n v="0.2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4"/>
    <n v="1.12E-2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4"/>
    <n v="1.4583333333333333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4"/>
    <n v="3.3333333333333333E-2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4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4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4"/>
    <n v="1.1111111111111112E-2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4"/>
    <n v="1"/>
    <n v="5"/>
    <x v="2"/>
    <x v="2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24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4"/>
    <n v="0.55999999999999994"/>
    <n v="14"/>
    <x v="2"/>
    <x v="24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24"/>
    <n v="9.0833333333333339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x v="24"/>
    <n v="3.3444444444444441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4"/>
    <n v="1.3333333333333334E-2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4"/>
    <n v="4.46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4"/>
    <n v="6.0999999999999999E-2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4"/>
    <n v="3.3333333333333335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4"/>
    <n v="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4"/>
    <n v="0.104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4"/>
    <n v="0.42599999999999999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4"/>
    <n v="0.03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4"/>
    <n v="0.26666666666666666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4"/>
    <n v="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4"/>
    <n v="6.2E-2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4"/>
    <n v="3.0579999999999998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4"/>
    <n v="0.95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4"/>
    <n v="0.4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4"/>
    <n v="0.3500000000000000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4"/>
    <n v="7.533333333333333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4"/>
    <n v="18.64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4"/>
    <n v="4.0000000000000001E-3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x v="4"/>
    <n v="10.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4"/>
    <n v="4.5600000000000005"/>
    <n v="27.36"/>
    <x v="2"/>
    <x v="4"/>
  </r>
  <r>
    <n v="669"/>
    <s v="Christian DiLusso Watches"/>
    <s v="Beautiful automatic watches, made for every moment._x000d_Sports, business, casual.....it fits every moment of your life."/>
    <n v="200000"/>
    <n v="43015"/>
    <x v="2"/>
    <x v="10"/>
    <s v="SEK"/>
    <n v="1467817258"/>
    <n v="1465225258"/>
    <b v="0"/>
    <n v="28"/>
    <b v="0"/>
    <x v="4"/>
    <n v="21.5075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x v="4"/>
    <n v="29.276666666666667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4"/>
    <n v="39.426666666666662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4"/>
    <n v="21.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4"/>
    <n v="0.20500000000000002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4"/>
    <n v="0.03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4"/>
    <n v="14.85"/>
    <n v="34.269230769230766"/>
    <x v="2"/>
    <x v="4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4"/>
    <n v="1.4710000000000001"/>
    <n v="61.291666666666664"/>
    <x v="2"/>
    <x v="4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2"/>
    <s v="EUR"/>
    <n v="1467106895"/>
    <n v="1463218895"/>
    <b v="0"/>
    <n v="96"/>
    <b v="0"/>
    <x v="4"/>
    <n v="25.584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4"/>
    <n v="3.8206896551724134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4"/>
    <n v="15.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4"/>
    <n v="25.912000000000003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4"/>
    <n v="0.0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4"/>
    <n v="0.106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4"/>
    <n v="0.85142857142857142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4"/>
    <n v="7.4837500000000006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4"/>
    <n v="27.650000000000002"/>
    <n v="55.3"/>
    <x v="2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x v="12"/>
    <s v="EUR"/>
    <n v="1438618170"/>
    <n v="1436026170"/>
    <b v="0"/>
    <n v="0"/>
    <b v="0"/>
    <x v="4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x v="4"/>
    <n v="3.55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4"/>
    <n v="72.989999999999995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4"/>
    <n v="57.648750000000007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4"/>
    <n v="12.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4"/>
    <n v="0.52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4"/>
    <n v="6.5299999999999994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4"/>
    <n v="35.338000000000001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4"/>
    <n v="0.39333333333333331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4"/>
    <n v="1.06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4"/>
    <n v="5.7142857142857147E-4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4"/>
    <n v="46.379999999999995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4"/>
    <n v="15.39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4"/>
    <n v="82.422107692307705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4"/>
    <n v="2.6866666666666665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4"/>
    <n v="26.6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4"/>
    <n v="30.813400000000001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4"/>
    <n v="5.58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0.87454545454545463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4"/>
    <n v="0.97699999999999987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4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4"/>
    <n v="78.927352941176466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4"/>
    <n v="22.092500000000001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4"/>
    <n v="0.40666666666666662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4"/>
    <n v="33.790999999999997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4"/>
    <n v="0.21649484536082475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x v="4"/>
    <n v="0.79600000000000004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4"/>
    <n v="14.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4"/>
    <n v="5.0509090909090908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4"/>
    <n v="10.214285714285715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4"/>
    <n v="0.30499999999999999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4"/>
    <n v="0.75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4"/>
    <n v="1.293333333333333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5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5"/>
    <n v="4.7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x v="25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5"/>
    <n v="0.11655011655011654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5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5"/>
    <n v="36.014285714285712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25"/>
    <n v="0"/>
    <e v="#DIV/0!"/>
    <x v="3"/>
    <x v="25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25"/>
    <n v="3.5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5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5"/>
    <n v="41.4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5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5"/>
    <n v="2.6315789473684209E-2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5"/>
    <n v="3.3333333333333335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5"/>
    <n v="0.85129023676509719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5"/>
    <n v="70.199999999999989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5"/>
    <n v="1.700000000000000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5"/>
    <n v="51.4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5"/>
    <n v="0.70000000000000007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5"/>
    <n v="0.4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5"/>
    <n v="2.666666666666667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6"/>
    <n v="18.142857142857142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6"/>
    <n v="2.2444444444444445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6"/>
    <n v="0.33999999999999997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6"/>
    <n v="4.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6"/>
    <n v="41.53846153846154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6"/>
    <n v="2.0454545454545454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6"/>
    <n v="18.285714285714285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6"/>
    <n v="24.02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6"/>
    <n v="0.1111111111111111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6"/>
    <n v="11.818181818181818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6"/>
    <n v="0.31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6"/>
    <n v="5.416666666666667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6"/>
    <n v="0.8125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6"/>
    <n v="1.2857142857142856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6"/>
    <n v="24.333333333333336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6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6"/>
    <n v="40.799492385786799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6"/>
    <n v="67.55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6"/>
    <n v="1.3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6"/>
    <n v="30.666666666666664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2.9894179894179893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0.8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.133333333333333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.020000000000003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.1999999999999993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.4412800000000008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.1666666666666661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.25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0.75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.17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.4375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2.800000000000000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.333333333333336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6"/>
    <n v="0.42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6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6"/>
    <n v="0.3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6"/>
    <n v="3.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6"/>
    <n v="0.30199999999999999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6"/>
    <n v="3.0153846153846153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6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6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6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6"/>
    <n v="3.25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6"/>
    <n v="22.363636363636363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6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6"/>
    <n v="0.8571428571428572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6"/>
    <n v="6.6066666666666665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6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6"/>
    <n v="5.7692307692307692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6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6"/>
    <n v="0.6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6"/>
    <n v="5.025641025641025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6"/>
    <n v="0.5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6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6"/>
    <n v="30.9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6"/>
    <n v="21.037037037037038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6"/>
    <n v="2.1999999999999997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6"/>
    <n v="10.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6"/>
    <n v="2.666666666666667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6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6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6"/>
    <n v="10.86206896551724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6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6"/>
    <n v="38.333333333333336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6"/>
    <n v="6.5500000000000007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6"/>
    <n v="14.536842105263158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6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6"/>
    <n v="30.4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6"/>
    <n v="1.4285714285714286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6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6"/>
    <n v="1.1428571428571428"/>
    <n v="20"/>
    <x v="4"/>
    <x v="26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26"/>
    <n v="0.35714285714285715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6"/>
    <n v="1.4545454545454546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4"/>
    <n v="17.155555555555555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4"/>
    <n v="2.3220000000000001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4"/>
    <n v="8.9066666666666663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4"/>
    <n v="9.6333333333333346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4"/>
    <n v="13.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4"/>
    <n v="2.484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4"/>
    <n v="1.9066666666666665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4"/>
    <n v="0"/>
    <e v="#DIV/0!"/>
    <x v="2"/>
    <x v="4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4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4"/>
    <n v="1.365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28.04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4"/>
    <n v="38.39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4"/>
    <n v="39.942857142857143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4"/>
    <n v="0.84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4"/>
    <n v="43.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4"/>
    <n v="5.6613333333333333"/>
    <n v="182.6236559139785"/>
    <x v="2"/>
    <x v="4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4"/>
    <n v="1.72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4"/>
    <n v="1.9416666666666664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4"/>
    <n v="11.328275684711327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4"/>
    <n v="38.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4"/>
    <n v="46.100628930817614"/>
    <n v="136.46276595744681"/>
    <x v="2"/>
    <x v="4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4"/>
    <n v="42.188421052631583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4"/>
    <n v="28.4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4"/>
    <n v="1.077142857142857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0.79909090909090907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4"/>
    <n v="1.1919999999999999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4"/>
    <n v="14.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4"/>
    <n v="17.810000000000002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4"/>
    <n v="1.325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x v="4"/>
    <n v="46.666666666666664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45.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4"/>
    <n v="0.22599999999999998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4"/>
    <n v="34.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4"/>
    <n v="2.0549999999999997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4"/>
    <n v="0.55999999999999994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4"/>
    <n v="2.6069999999999998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4"/>
    <n v="1.9259999999999999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x v="4"/>
    <n v="33.66666666666666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4"/>
    <n v="56.263267182990241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4"/>
    <n v="82.817599999999999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4"/>
    <n v="14.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4"/>
    <n v="1.2375123751237513E-2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4"/>
    <n v="1.7142857142857144E-2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4"/>
    <n v="29.506136117214709"/>
    <n v="171.79329608938548"/>
    <x v="2"/>
    <x v="4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4"/>
    <n v="1.06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4"/>
    <n v="6.293333333333333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4"/>
    <n v="12.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4"/>
    <n v="13.22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2"/>
    <s v="EUR"/>
    <n v="1475310825"/>
    <n v="1472718825"/>
    <b v="0"/>
    <n v="0"/>
    <b v="0"/>
    <x v="4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4"/>
    <n v="16.77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4"/>
    <n v="0.104"/>
    <n v="13"/>
    <x v="2"/>
    <x v="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4"/>
    <n v="4.24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4"/>
    <n v="0.46699999999999997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4"/>
    <n v="25.087142857142858"/>
    <n v="89.59693877551021"/>
    <x v="2"/>
    <x v="4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4"/>
    <n v="2.334500000000000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4"/>
    <n v="7.26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4"/>
    <n v="1.625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4"/>
    <n v="1.3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58.558333333333337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7.7886666666666677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7"/>
    <n v="8.974444444444444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27"/>
    <n v="2.7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7"/>
    <n v="3.3673333333333333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7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7"/>
    <n v="0.15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7"/>
    <n v="38.636363636363633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7"/>
    <n v="0.70000000000000007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x v="27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7"/>
    <n v="6.8000000000000005E-2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7"/>
    <n v="1.3333333333333335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7"/>
    <n v="6.3092592592592585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7"/>
    <n v="4.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7"/>
    <n v="62.765333333333331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7"/>
    <n v="29.376000000000001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7"/>
    <n v="7.5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27"/>
    <n v="2.6076923076923078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7"/>
    <n v="9.1050000000000004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7"/>
    <n v="1.7647058823529412E-2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7"/>
    <n v="0.55999999999999994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7"/>
    <n v="0.82000000000000006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7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7"/>
    <n v="3.42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7"/>
    <n v="8.3333333333333343E-2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7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7"/>
    <n v="14.182977777777777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27"/>
    <n v="7.8266666666666662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27"/>
    <n v="3.8464497269020695E-2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7"/>
    <n v="12.5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7"/>
    <n v="1.05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7"/>
    <n v="14.08333333333333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7"/>
    <n v="18.300055555555556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7"/>
    <n v="5.0347999999999997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7"/>
    <n v="17.933333333333334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7"/>
    <n v="4.7E-2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7"/>
    <n v="7.2120000000000006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7"/>
    <n v="0.5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27"/>
    <n v="2.5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7"/>
    <n v="4.1000000000000002E-2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7"/>
    <n v="5.3125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7"/>
    <n v="1.6199999999999999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7"/>
    <n v="4.9516666666666671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7"/>
    <n v="0.159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7"/>
    <n v="41.25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7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7"/>
    <n v="2.93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7"/>
    <n v="0.44999999999999996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7"/>
    <n v="0.51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7"/>
    <n v="0.04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7"/>
    <n v="35.537409090909087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7"/>
    <n v="0.5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7"/>
    <n v="0.16666666666666669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7"/>
    <n v="0.13250000000000001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7"/>
    <n v="3.5704000000000007E-2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27"/>
    <n v="8.3000000000000007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27"/>
    <n v="2.4222222222222221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7"/>
    <n v="0.23809523809523811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7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7"/>
    <n v="1.1599999999999999E-2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7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7"/>
    <n v="0.22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.47222222222222221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0.5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1.6714285714285713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.1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.105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.22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28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28"/>
    <n v="14.38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0.66666666666666674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28"/>
    <n v="4.0000000000000001E-3"/>
    <n v="1"/>
    <x v="6"/>
    <x v="28"/>
  </r>
  <r>
    <n v="1135"/>
    <s v="Trumperama"/>
    <s v="&quot;Trumperama&quot; ist ein Jump 'n' Run Spiel im 8-Bit Stil fÃ¼r Android._x000d_Donald Trump gewinnt die Wahlen und muss gestoppt werden!"/>
    <n v="1000"/>
    <n v="50"/>
    <x v="2"/>
    <x v="7"/>
    <s v="EUR"/>
    <n v="1470527094"/>
    <n v="1467935094"/>
    <b v="0"/>
    <n v="1"/>
    <b v="0"/>
    <x v="28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28"/>
    <n v="6.4439140811455857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39.5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.35714285714285715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6.25E-2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28"/>
    <n v="0"/>
    <e v="#DIV/0!"/>
    <x v="6"/>
    <x v="2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.41333333333333333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.125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8.8333333333333339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9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.48666666666666669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.15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.08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5.6937500000000005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0.625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6.5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0.752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1.51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.46666666666666673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3.85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5.8333333333333341E-2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7"/>
    <x v="2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29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0.705000000000002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.139999999999997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1.6316666666666666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5.6666666666666661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.16999999999999998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.4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.1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2.4E-2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5.9066666666666672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2.9250000000000003"/>
    <n v="65"/>
    <x v="7"/>
    <x v="2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29"/>
    <n v="5.7142857142857143E-3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6.6666666666666671E-3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9"/>
    <n v="5.3333333333333339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1.75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8.0000000000000002E-3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.2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0"/>
    <n v="1.6620689655172414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0"/>
    <n v="0.42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x v="30"/>
    <n v="0.125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0"/>
    <n v="0.5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0"/>
    <n v="7.1999999999999993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0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x v="30"/>
    <n v="1.6666666666666666E-2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0"/>
    <n v="0.23333333333333336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0"/>
    <n v="4.5714285714285712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x v="30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0"/>
    <n v="0.2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0"/>
    <n v="18.181818181818183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0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0"/>
    <n v="1.2222222222222223"/>
    <n v="27.5"/>
    <x v="3"/>
    <x v="3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30"/>
    <n v="0.2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0"/>
    <n v="7.0634920634920633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0"/>
    <n v="2.7272727272727271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0"/>
    <n v="0.1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0.104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0.33333333333333337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0"/>
    <n v="20.36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0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e v="#DIV/0!"/>
    <x v="3"/>
    <x v="30"/>
  </r>
  <r>
    <n v="1427"/>
    <s v="WHAT CAN I DO?..."/>
    <s v="The book with advices that can save many lives._x000d_You will find here many case studies, extreme situations and solutions."/>
    <n v="5000"/>
    <n v="419"/>
    <x v="2"/>
    <x v="7"/>
    <s v="EUR"/>
    <n v="1474230385"/>
    <n v="1471638385"/>
    <b v="0"/>
    <n v="4"/>
    <b v="0"/>
    <x v="30"/>
    <n v="8.380000000000000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0"/>
    <n v="4.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0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0"/>
    <n v="8.06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0"/>
    <n v="31.94705882352941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0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x v="30"/>
    <n v="6.708333333333333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0"/>
    <n v="9.9878048780487809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x v="30"/>
    <n v="0.1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0.77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0"/>
    <n v="26.900000000000002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0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0"/>
    <n v="6.6055045871559637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x v="30"/>
    <n v="7.6923076923076927E-3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0"/>
    <n v="1.1222222222222222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0"/>
    <n v="0"/>
    <e v="#DIV/0!"/>
    <x v="3"/>
    <x v="30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0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x v="30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0"/>
    <n v="1.4999999999999999E-2"/>
    <n v="25"/>
    <x v="3"/>
    <x v="3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0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0"/>
    <n v="1E-3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25"/>
    <n v="2.1"/>
    <n v="17.5"/>
    <x v="3"/>
    <x v="2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25"/>
    <n v="0.1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5"/>
    <n v="0.7142857142857143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5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5"/>
    <n v="2.2388059701492535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5"/>
    <n v="0.24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5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25"/>
    <n v="2.4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5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5"/>
    <n v="30.862068965517242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5"/>
    <n v="8.3333333333333321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5"/>
    <n v="0.75"/>
    <n v="15"/>
    <x v="3"/>
    <x v="25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25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5"/>
    <n v="8.9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5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5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5"/>
    <n v="6.6666666666666671E-3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5"/>
    <n v="1.9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5"/>
    <n v="0.25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5"/>
    <n v="25.035714285714285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1"/>
    <n v="3.3333333333333333E-2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31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1"/>
    <n v="0.44444444444444442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1"/>
    <n v="0"/>
    <e v="#DIV/0!"/>
    <x v="5"/>
    <x v="31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31"/>
    <n v="3.3333333333333333E-2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1"/>
    <n v="28.9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1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1"/>
    <n v="8.5714285714285712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1"/>
    <n v="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1"/>
    <n v="13.466666666666665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1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1"/>
    <n v="49.186046511627907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1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1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1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31"/>
    <n v="45.133333333333333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1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1"/>
    <n v="4.666666666666667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1"/>
    <n v="0.33333333333333337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1"/>
    <n v="3.7600000000000002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2"/>
    <n v="0.5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2"/>
    <n v="9.3000000000000007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2"/>
    <n v="7.4999999999999997E-2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2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32"/>
    <n v="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2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2"/>
    <n v="1.3333333333333334E-2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2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2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x v="32"/>
    <n v="1.700000000000000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2"/>
    <n v="29.228571428571428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2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2"/>
    <n v="1.3636363636363637E-2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2"/>
    <n v="20.5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2"/>
    <n v="0.27999999999999997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2"/>
    <n v="2.3076923076923079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2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2"/>
    <n v="0.125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2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2"/>
    <n v="7.3400000000000007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0.19801980198019803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6.0606060606060606E-3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1.02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65.100000000000009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21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9.74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4.8571428571428568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21"/>
    <n v="0.67999999999999994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10.5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1.6666666666666667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7.8680000000000003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0.22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7.5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42.725880551301685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0.2142857142857143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0.87500000000000011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5.625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3.4722222222222224E-2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6.5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0.58333333333333337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10.181818181818182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33.784615384615385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1"/>
    <n v="3.3333333333333333E-2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68.400000000000006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2.2222222222222223E-2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0.73333333333333328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21.25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0.4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0.1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19.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.467839999999995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9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5.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3.74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2.7025000000000001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6.51428571428572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21.3095238095238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15.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.2566666666666677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5.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.101538461538468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6.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9"/>
    <n v="13.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1.990000000000000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.236363636363642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39.743333333333339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5.763636363636365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.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3.692499999999999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39.76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.220833333333331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9"/>
    <n v="47.631578947368418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.329999999999998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1.3818181818181818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0.5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4.957575757575758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3.566666666666666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.124000000000002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9"/>
    <n v="1.3333333333333335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.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9"/>
    <n v="38.735714285714288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22.05263157894737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7.55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3.637499999999999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1.7457500000000001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20.44963251188932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13.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9"/>
    <n v="48.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0.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.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9"/>
    <n v="36.404444444444444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2.9550000000000001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.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.407142857142858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9"/>
    <n v="10.857142857142858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.3333333333333335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7.407407407407407E-2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13.307692307692307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49.183333333333337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x v="9"/>
    <n v="2.036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.327777777777776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.083333333333333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6.565384615384616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.0833333333333321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.4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2.892307692307689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3.6363636363636364E-3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0.5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.05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4.8680000000000003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.314285714285715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1.784615384615378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.06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28"/>
    <n v="0.44999999999999996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.6250000000000001E-2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0.5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28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28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28"/>
    <n v="0.12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.080000000000002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3"/>
    <n v="2.6969696969696968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3"/>
    <n v="1.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3"/>
    <n v="46.6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3"/>
    <n v="0.1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3"/>
    <n v="0.16800000000000001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3"/>
    <n v="42.76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3"/>
    <n v="0.2833333333333333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3"/>
    <n v="1.7319999999999998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3"/>
    <n v="14.11142857142857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3"/>
    <n v="39.395294117647055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3"/>
    <n v="2.3529411764705882E-2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3"/>
    <n v="59.3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3"/>
    <n v="1.3270833333333334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3"/>
    <n v="9.0090090090090094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3"/>
    <n v="1.6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3"/>
    <n v="0.5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x v="33"/>
    <n v="52.570512820512818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3"/>
    <n v="1.04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3"/>
    <n v="47.4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3"/>
    <n v="43.03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4"/>
    <n v="5.08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x v="34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4"/>
    <n v="4.3"/>
    <n v="88.6875"/>
    <x v="5"/>
    <x v="34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4"/>
    <n v="21.146666666666665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4"/>
    <n v="3.1875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4"/>
    <n v="0.05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4"/>
    <n v="42.472727272727276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4"/>
    <n v="0.41666666666666669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4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4"/>
    <n v="16.966666666666665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4"/>
    <n v="7.0000000000000009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4"/>
    <n v="0.1333333333333333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4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4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4"/>
    <n v="7.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4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4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4"/>
    <n v="26.200000000000003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4"/>
    <n v="0.76129032258064511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4"/>
    <n v="12.5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x v="27"/>
    <n v="0.56800000000000006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x v="27"/>
    <n v="0.38750000000000001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7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7"/>
    <n v="10.454545454545453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7"/>
    <n v="1.4200000000000002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7"/>
    <n v="0.05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7"/>
    <n v="28.842857142857142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7"/>
    <n v="0.16666666666666669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7"/>
    <n v="11.799999999999999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7"/>
    <n v="0.20238095238095236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7"/>
    <n v="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7"/>
    <n v="2.1129899999999995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7"/>
    <n v="1.6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7"/>
    <n v="1.733333333333333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7"/>
    <n v="9.56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7"/>
    <n v="5.9612499999999999E-2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7"/>
    <n v="28.405999999999999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7"/>
    <n v="12.8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7"/>
    <n v="5.42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7"/>
    <n v="0.11199999999999999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7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27"/>
    <n v="5.7238095238095239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7"/>
    <n v="11.25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7"/>
    <n v="1.7098591549295776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7"/>
    <n v="30.433333333333334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7"/>
    <n v="0.02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7"/>
    <n v="0.69641025641025645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7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7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x v="27"/>
    <n v="0.80999999999999994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7"/>
    <n v="0.26222222222222225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7"/>
    <n v="0.16666666666666669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7"/>
    <n v="9.124454880912446E-3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7"/>
    <n v="0.8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7"/>
    <n v="2.2999999999999998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7"/>
    <n v="2.6660714285714282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7"/>
    <n v="28.192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7"/>
    <n v="6.5900366666666672"/>
    <n v="63.569485530546629"/>
    <x v="6"/>
    <x v="2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27"/>
    <n v="0.7222222222222222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7"/>
    <n v="0.85000000000000009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0.71785714285714286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.43333333333333329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6.833333333333332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2.52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.384615384615387"/>
    <n v="84.0625"/>
    <x v="7"/>
    <x v="2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29"/>
    <n v="25.259090909090908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.2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1.8399999999999999"/>
    <n v="76.666666666666671"/>
    <x v="7"/>
    <x v="2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29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0.60399999999999998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9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0.83333333333333337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.0666666666666664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0.55833333333333335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2.5000000000000001E-2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.02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4.825133372851216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1.6666666666666666E-2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.2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1.3333333333333334E-2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.24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2.8571428571428574E-2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2E-3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2.8571428571428571E-3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x v="29"/>
    <n v="1.4321428571428572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0.70000000000000007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2E-3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1.4285714285714287E-2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.13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.48960000000000004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9"/>
    <n v="3.8461538461538464E-2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7"/>
    <x v="2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29"/>
    <n v="0.33333333333333337"/>
    <n v="50"/>
    <x v="7"/>
    <x v="2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x v="29"/>
    <n v="0.2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5"/>
    <n v="2.5545454545454547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5"/>
    <n v="7.8181818181818186E-2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5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5"/>
    <n v="0"/>
    <e v="#DIV/0!"/>
    <x v="7"/>
    <x v="35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5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5"/>
    <n v="0.6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5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5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5"/>
    <n v="1.0526315789473684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5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5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5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35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5"/>
    <n v="1.750000000000000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5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5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5"/>
    <n v="9.8166666666666664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5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5"/>
    <n v="4.3333333333333335E-2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5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0.6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1.1111111111111111E-3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0.5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.16666666666666669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.16666666666666669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.434000000000000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3.8833333333333329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29"/>
    <n v="0.01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9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1.733333333333333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.16666666666666669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1.25E-3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.166666666666668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9"/>
    <n v="23.588571428571427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5.6666666666666661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0.9954651034177635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6.9320000000000004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17"/>
    <n v="1"/>
    <n v="15"/>
    <x v="2"/>
    <x v="17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7"/>
    <s v="EUR"/>
    <n v="1468565820"/>
    <n v="1465970108"/>
    <b v="0"/>
    <n v="0"/>
    <b v="0"/>
    <x v="17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8"/>
    <n v="6.4158609339642041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18"/>
    <n v="11.343999999999999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18"/>
    <n v="33.19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18"/>
    <n v="27.58"/>
    <n v="167.15151515151516"/>
    <x v="2"/>
    <x v="1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18"/>
    <n v="62.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18"/>
    <n v="7.5880000000000001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18"/>
    <n v="50.38095238095238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18"/>
    <n v="17.512820512820511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18"/>
    <n v="1.375E-2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18"/>
    <n v="0.33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18"/>
    <n v="0.86250000000000004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0.6875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.299999999999997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.24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.1428571428571428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.02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.14799999999999999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2.8571428571428571E-3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0.7325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9"/>
    <n v="5.3846153846153842E-2"/>
    <n v="17.5"/>
    <x v="7"/>
    <x v="2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29"/>
    <n v="0.7142857142857143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0.8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3.3333333333333335E-3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.47333333333333333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5.65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.35217391304348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.325125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9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0.700070007000700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6"/>
    <n v="0.43750000000000006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6"/>
    <n v="29.24"/>
    <n v="40.611111111111114"/>
    <x v="3"/>
    <x v="36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6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6"/>
    <n v="5.21875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6"/>
    <n v="21.887499999999999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6"/>
    <n v="26.700000000000003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6"/>
    <n v="28.000000000000004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6"/>
    <n v="1.06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6"/>
    <n v="1.0999999999999999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6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6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6"/>
    <n v="11.458333333333332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6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6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x v="36"/>
    <n v="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6"/>
    <n v="10.48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6"/>
    <n v="0.66666666666666674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6"/>
    <n v="11.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6"/>
    <n v="10.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6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6"/>
    <n v="0.72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6"/>
    <n v="0.76923076923076927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6"/>
    <n v="0.22842639593908631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6"/>
    <n v="1.125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6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6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6"/>
    <n v="0.85000000000000009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6"/>
    <n v="14.314285714285715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6"/>
    <n v="0.25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6"/>
    <n v="10.411249999999999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6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6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6"/>
    <n v="0.18867924528301888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6"/>
    <n v="14.249999999999998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6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6"/>
    <n v="7.8809523809523814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6"/>
    <n v="0.33333333333333337"/>
    <n v="10"/>
    <x v="3"/>
    <x v="3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6"/>
    <n v="25.545454545454543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6"/>
    <n v="2.1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x v="36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x v="3"/>
    <n v="5.4545454545454541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"/>
    <n v="31.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"/>
    <n v="0.2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"/>
    <n v="3.887500000000000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x v="3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"/>
    <n v="1.9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"/>
    <n v="41.699999999999996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"/>
    <n v="4.8666666666666663"/>
    <n v="24.333333333333332"/>
    <x v="1"/>
    <x v="3"/>
  </r>
  <r>
    <n v="2857"/>
    <s v="Los Tradicionales"/>
    <s v="Somos una compaÃ±Ã­a de teatro independiente. Y en el 2017 queremos arrancar con el montaje de 3 obras._x000d_3 elencos, 3 espacios."/>
    <n v="38000"/>
    <n v="7500"/>
    <x v="2"/>
    <x v="19"/>
    <s v="MXN"/>
    <n v="1487613600"/>
    <n v="1482444295"/>
    <b v="0"/>
    <n v="15"/>
    <b v="0"/>
    <x v="3"/>
    <n v="19.736842105263158"/>
    <n v="500"/>
    <x v="1"/>
    <x v="3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3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"/>
    <n v="1.750000000000000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"/>
    <n v="6.65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"/>
    <n v="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"/>
    <n v="0.43307086614173229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"/>
    <n v="0.04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"/>
    <n v="1.6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"/>
    <n v="0.8999999999999999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"/>
    <n v="20.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"/>
    <n v="42.011733333333332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"/>
    <n v="0.8850000000000000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"/>
    <n v="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"/>
    <n v="4.67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"/>
    <n v="38.119999999999997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"/>
    <n v="5.4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"/>
    <n v="3.4999999999999996E-2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"/>
    <n v="0"/>
    <e v="#DIV/0!"/>
    <x v="1"/>
    <x v="3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3"/>
    <n v="10.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"/>
    <n v="2.1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"/>
    <n v="0.2589285714285714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"/>
    <n v="23.333333333333332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"/>
    <n v="33.6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"/>
    <n v="19.07999999999999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"/>
    <n v="0.41111111111111115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"/>
    <n v="32.5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"/>
    <n v="0.16666666666666669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"/>
    <n v="38.066666666666663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"/>
    <n v="1.05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"/>
    <n v="2.7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"/>
    <n v="9.0909090909090917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"/>
    <n v="0.5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"/>
    <n v="4.5999999999999996"/>
    <n v="5.75"/>
    <x v="1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3"/>
    <n v="20.833333333333336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"/>
    <n v="4.583333333333333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"/>
    <n v="4.2133333333333338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"/>
    <n v="61.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"/>
    <n v="0.8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"/>
    <n v="1.6666666666666666E-2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"/>
    <n v="0.77999999999999992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"/>
    <n v="17.771428571428572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"/>
    <n v="9.4166666666666661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"/>
    <n v="0.08"/>
    <n v="1"/>
    <x v="1"/>
    <x v="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3"/>
    <n v="2.75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"/>
    <n v="1.1111111111111112E-2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"/>
    <n v="3.3333333333333335E-3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"/>
    <n v="36.5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"/>
    <n v="14.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"/>
    <n v="0.02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"/>
    <n v="4.0000000000000001E-3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"/>
    <n v="61.1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"/>
    <n v="7.8378378378378386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"/>
    <n v="21.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"/>
    <n v="27.24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"/>
    <n v="8.5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"/>
    <n v="26.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9"/>
    <n v="4.0000000000000001E-3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9"/>
    <n v="20.424999999999997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9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9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9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9"/>
    <n v="0.1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9"/>
    <n v="4.2880000000000003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9"/>
    <n v="4.8000000000000004E-3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9"/>
    <n v="2.5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9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9"/>
    <n v="23.62857142857143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9"/>
    <n v="0.15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9"/>
    <n v="0.4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9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9"/>
    <n v="5.0000000000000001E-3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9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9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x v="19"/>
    <n v="1.6666666666666666E-2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9"/>
    <n v="3.0066666666666664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9"/>
    <n v="0.15227272727272728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9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9"/>
    <n v="66.84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9"/>
    <n v="19.566666666666666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9"/>
    <n v="11.294666666666666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9"/>
    <n v="0.0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9"/>
    <n v="11.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9"/>
    <n v="2.5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9"/>
    <n v="6.9999999999999993E-2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9"/>
    <n v="14.099999999999998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9"/>
    <n v="3.34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9"/>
    <n v="59.774999999999999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9"/>
    <n v="1.6666666666666666E-2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9"/>
    <n v="2.3035714285714284E-2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19"/>
    <n v="8.8000000000000009E-2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9"/>
    <n v="8.64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9"/>
    <n v="15.06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9"/>
    <n v="0.47727272727272729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9"/>
    <n v="0.1183333333333333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9"/>
    <n v="0.8417399858735245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9"/>
    <n v="1.8799999999999997E-2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9"/>
    <n v="0.21029999999999999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9"/>
    <n v="0"/>
    <e v="#DIV/0!"/>
    <x v="1"/>
    <x v="1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19"/>
    <n v="0.27999999999999997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9"/>
    <n v="11.57920670115792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9"/>
    <n v="2.44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x v="19"/>
    <n v="0.25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9"/>
    <n v="0.625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9"/>
    <n v="0.1938461538461538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9"/>
    <n v="23.416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9"/>
    <n v="5.0808888888888886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9"/>
    <n v="15.920000000000002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9"/>
    <n v="1.183190000000000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9"/>
    <n v="22.75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9"/>
    <n v="2.5000000000000001E-2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9"/>
    <n v="0.33512064343163539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9"/>
    <n v="3.9750000000000001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9"/>
    <n v="17.150000000000002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9"/>
    <n v="3.608004104669061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9"/>
    <n v="13.900000000000002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9"/>
    <n v="15.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9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9"/>
    <n v="39.112499999999997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9"/>
    <n v="0.26829268292682928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9"/>
    <n v="29.625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9"/>
    <n v="42.360992301112063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9"/>
    <n v="4.1000000000000005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9"/>
    <n v="19.762499999999999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9"/>
    <n v="5.1999999999999998E-2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9"/>
    <n v="25.03018867924528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9"/>
    <n v="0.0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9"/>
    <n v="26.640000000000004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9"/>
    <n v="4.7363636363636363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9"/>
    <n v="4.2435339894712749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9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19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9"/>
    <n v="57.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9"/>
    <n v="0.1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19"/>
    <n v="0.31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9"/>
    <n v="0.05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9"/>
    <n v="9.8461538461538465E-3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0"/>
    <n v="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20"/>
    <n v="12.327272727272726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0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0"/>
    <n v="4.026666666666666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0"/>
    <n v="1.0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0"/>
    <n v="11.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0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0"/>
    <n v="59.142857142857139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0"/>
    <n v="0.06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x v="20"/>
    <n v="11.45000000000000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20"/>
    <n v="0.36666666666666664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0"/>
    <n v="52.16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0"/>
    <n v="2E-3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0"/>
    <n v="1.25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0"/>
    <n v="54.5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0"/>
    <n v="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0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0"/>
    <n v="3.4125000000000001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0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0"/>
    <n v="46.36363636363636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0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0"/>
    <n v="1.9999999999999998E-4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0"/>
    <n v="3.3333333333333333E-2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0"/>
    <n v="51.023391812865491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0"/>
    <n v="20"/>
    <n v="100"/>
    <x v="1"/>
    <x v="2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20"/>
    <n v="35.24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0"/>
    <n v="4.246666666666667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0"/>
    <n v="36.457142857142856"/>
    <n v="127.6"/>
    <x v="1"/>
    <x v="2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20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0"/>
    <n v="30.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0"/>
    <n v="6.5454545454545459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0"/>
    <n v="4.0000000000000001E-3"/>
    <n v="1"/>
    <x v="1"/>
    <x v="2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20"/>
    <n v="5.5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0"/>
    <n v="0"/>
    <e v="#DIV/0!"/>
    <x v="1"/>
    <x v="20"/>
  </r>
  <r>
    <n v="3642"/>
    <s v="My own musical"/>
    <s v="All the world's a stage..._x000d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20"/>
    <n v="2.1428571428571428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0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0"/>
    <n v="16.420000000000002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0"/>
    <n v="0.1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0"/>
    <n v="4.8099999999999996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0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"/>
    <n v="9.31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"/>
    <n v="7.24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"/>
    <n v="11.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"/>
    <n v="15.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"/>
    <n v="28.466666666666669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"/>
    <n v="13.333333333333334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"/>
    <n v="0.66666666666666674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"/>
    <n v="21.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"/>
    <n v="20.125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"/>
    <n v="17.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"/>
    <n v="2.3764705882352941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"/>
    <n v="1"/>
    <n v="25"/>
    <x v="1"/>
    <x v="3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20"/>
    <n v="0.66666666666666674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0"/>
    <n v="3.267605633802817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0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0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0"/>
    <n v="0.27999999999999997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0"/>
    <n v="59.657142857142851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0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0"/>
    <n v="1.6666666666666667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0"/>
    <n v="4.4444444444444444E-3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0"/>
    <n v="89.666666666666657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0"/>
    <n v="1.4642857142857144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0"/>
    <n v="4.0199999999999996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0"/>
    <n v="4.004545454545454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0"/>
    <n v="8.5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0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0"/>
    <n v="19.650000000000002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0"/>
    <n v="0"/>
    <e v="#DIV/0!"/>
    <x v="1"/>
    <x v="2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20"/>
    <n v="2E-3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0"/>
    <n v="6.6666666666666666E-2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0"/>
    <n v="30.333333333333336"/>
    <n v="50.555555555555557"/>
    <x v="1"/>
    <x v="2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"/>
    <n v="8.7200000000000006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"/>
    <n v="21.94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"/>
    <n v="21.3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"/>
    <n v="41.489795918367342"/>
    <n v="81.319999999999993"/>
    <x v="1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3"/>
    <n v="2.105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"/>
    <n v="2.7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"/>
    <n v="16.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"/>
    <n v="16.376923076923077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3"/>
    <n v="7.043333333333333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"/>
    <n v="3.8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"/>
    <n v="34.08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"/>
    <n v="0.2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"/>
    <n v="2.5999999999999999E-2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"/>
    <n v="16.254545454545454"/>
    <n v="89.4"/>
    <x v="1"/>
    <x v="3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3"/>
    <n v="2.5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"/>
    <n v="0.02"/>
    <n v="1"/>
    <x v="1"/>
    <x v="3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3"/>
    <n v="5.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"/>
    <n v="0.0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"/>
    <n v="17.666666666666668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"/>
    <n v="1.3333333333333334E-2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"/>
    <n v="1.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"/>
    <n v="26.937422295897225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"/>
    <n v="0.5499999999999999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"/>
    <n v="12.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"/>
    <n v="27.1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"/>
    <n v="1.4749999999999999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"/>
    <n v="16.826666666666668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"/>
    <n v="32.5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"/>
    <n v="21.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"/>
    <n v="3.4666666666666663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"/>
    <n v="10.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"/>
    <n v="17.599999999999998"/>
    <n v="44"/>
    <x v="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3"/>
    <n v="32.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"/>
    <n v="1.25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"/>
    <n v="5.4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"/>
    <n v="0.83333333333333337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"/>
    <n v="48.833333333333336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"/>
    <n v="0.03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"/>
    <n v="11.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"/>
    <n v="67.333333333333329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"/>
    <n v="15.299999999999999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"/>
    <n v="8.666666666666667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"/>
    <n v="0.22499999999999998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"/>
    <n v="3.0833333333333335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"/>
    <n v="37.412500000000001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"/>
    <n v="6.6666666666666671E-3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"/>
    <n v="10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"/>
    <n v="36.36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"/>
    <n v="0.33333333333333337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3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"/>
    <n v="0.2857142857142857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"/>
    <n v="0.2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"/>
    <n v="1.7999999999999998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"/>
    <n v="5.4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"/>
    <n v="8.1333333333333329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"/>
    <n v="12.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"/>
    <n v="15.266666666666667"/>
    <n v="57.25"/>
    <x v="1"/>
    <x v="3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3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"/>
    <n v="0.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"/>
    <n v="13.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"/>
    <n v="2.2650000000000001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"/>
    <n v="8.3333333333333332E-3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"/>
    <n v="15.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"/>
    <n v="11"/>
    <n v="45.833333333333336"/>
    <x v="1"/>
    <x v="3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3"/>
    <n v="43.833333333333336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"/>
    <n v="86.135181975736558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"/>
    <n v="12.196620583717358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"/>
    <n v="0.1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"/>
    <n v="0.22"/>
    <n v="5.5"/>
    <x v="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3"/>
    <n v="0.90909090909090906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"/>
    <n v="35.64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"/>
    <n v="0.25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"/>
    <n v="3.25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"/>
    <n v="3.366666666666666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"/>
    <n v="15.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"/>
    <n v="0.625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x v="3"/>
    <n v="5.0000000000000001E-4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"/>
    <n v="9.6153846153846159E-2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"/>
    <n v="24.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"/>
    <n v="2.5000000000000001E-2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"/>
    <n v="32.049999999999997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"/>
    <n v="24.333333333333336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"/>
    <n v="1.5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"/>
    <n v="0.42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"/>
    <n v="3.214285714285714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"/>
    <n v="6.3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"/>
    <n v="14.249999999999998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"/>
    <n v="0.6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"/>
    <n v="24.117647058823529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"/>
    <n v="10.54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"/>
    <n v="7.4690265486725664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"/>
    <n v="7.3333333333333334E-2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"/>
    <n v="0.97142857142857131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"/>
    <n v="21.099999999999998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"/>
    <n v="78.100000000000009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"/>
    <n v="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"/>
    <n v="47.692307692307693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"/>
    <n v="1.450000000000000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"/>
    <n v="10.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"/>
    <n v="1.8333333333333333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"/>
    <n v="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"/>
    <n v="4.083333333333333"/>
    <n v="175"/>
    <x v="1"/>
    <x v="3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"/>
    <n v="34.802513464991023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"/>
    <n v="6.3333333333333339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"/>
    <n v="32.049999999999997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"/>
    <n v="9.76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"/>
    <n v="37.75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"/>
    <n v="2.1333333333333333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"/>
    <n v="4.1818181818181817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"/>
    <n v="5.41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"/>
    <n v="6.0000000000000001E-3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"/>
    <n v="0.25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"/>
    <n v="16.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"/>
    <n v="57.199999999999996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"/>
    <n v="16.514285714285716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"/>
    <n v="0.125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"/>
    <n v="37.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"/>
    <n v="1.8399999999999999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"/>
    <n v="10.050000000000001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"/>
    <n v="0.2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"/>
    <n v="1.3333333333333335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"/>
    <n v="6.6666666666666671E-3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"/>
    <n v="0.25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"/>
    <n v="3.8860103626943006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"/>
    <n v="24.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"/>
    <n v="7.6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"/>
    <n v="1.3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"/>
    <n v="1.4285714285714287E-2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"/>
    <n v="14.000000000000002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"/>
    <n v="1.05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"/>
    <n v="8.666666666666667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"/>
    <n v="0.8285714285714285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"/>
    <n v="16.666666666666664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"/>
    <n v="0.83333333333333337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"/>
    <n v="69.561111111111103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"/>
    <n v="1.25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"/>
    <n v="7.166666666666667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"/>
    <n v="28.050000000000004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"/>
    <n v="0"/>
    <e v="#DIV/0!"/>
    <x v="1"/>
    <x v="3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3"/>
    <n v="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"/>
    <n v="6.8287037037037033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"/>
    <n v="25.698702928870294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"/>
    <n v="1.4814814814814816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"/>
    <n v="36.85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"/>
    <n v="47.05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"/>
    <n v="11.428571428571429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"/>
    <n v="12.04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"/>
    <n v="31.25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"/>
    <n v="0.42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"/>
    <n v="0.21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"/>
    <n v="37.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"/>
    <n v="0.02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"/>
    <n v="8.2142857142857135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"/>
    <n v="2.1999999999999997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"/>
    <n v="17.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"/>
    <n v="0.08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"/>
    <n v="6.6666666666666666E-2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"/>
    <n v="0"/>
    <e v="#DIV/0!"/>
    <x v="1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3"/>
    <n v="37.533333333333339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"/>
    <n v="17.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"/>
    <n v="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"/>
    <n v="22.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"/>
    <n v="2.533333333333333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"/>
    <n v="2.5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"/>
    <n v="2.85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"/>
    <n v="2.450000000000000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"/>
    <n v="1.4210526315789473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"/>
    <n v="19.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"/>
    <n v="0.67500000000000004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"/>
    <n v="0.16666666666666669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"/>
    <n v="60.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"/>
    <n v="34.4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"/>
    <n v="16.5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x v="3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"/>
    <n v="0.4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"/>
    <n v="1.057142857142857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"/>
    <n v="26.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"/>
    <n v="28.799999999999997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"/>
    <n v="8.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"/>
    <n v="0.16666666666666669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"/>
    <n v="15.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"/>
    <n v="21.685714285714287"/>
    <n v="126.5"/>
    <x v="1"/>
    <x v="3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2"/>
    <s v="EUR"/>
    <n v="1476008906"/>
    <n v="1473416906"/>
    <b v="0"/>
    <n v="1"/>
    <b v="0"/>
    <x v="3"/>
    <n v="0.33333333333333337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"/>
    <n v="0.2857142857142857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"/>
    <n v="4.7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"/>
    <n v="10.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"/>
    <n v="4.8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"/>
    <n v="3.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"/>
    <n v="12.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"/>
    <n v="1.8181818181818181E-2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"/>
    <n v="2.4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"/>
    <n v="36.5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x v="3"/>
    <n v="2.666666666666667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"/>
    <n v="11.428571428571429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"/>
    <n v="1.111111111111111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"/>
    <n v="27.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"/>
    <n v="10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"/>
    <n v="21.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x v="3"/>
    <n v="6.9696969696969706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"/>
    <n v="70.599999999999994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"/>
    <n v="2.0500000000000003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"/>
    <n v="1.9666666666666666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"/>
    <n v="28.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"/>
    <n v="3.1333333333333333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x v="3"/>
    <n v="0.0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"/>
    <n v="0.2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x v="37"/>
    <n v="1.4285714285714287E-2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x v="37"/>
    <n v="3.3333333333333333E-2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x v="37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x v="37"/>
    <n v="0.27454545454545454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x v="37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14.000000000000002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x v="37"/>
    <n v="5.548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x v="37"/>
    <n v="2.375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x v="37"/>
    <n v="1.867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x v="37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x v="37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x v="37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x v="37"/>
    <n v="9.5687499999999996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x v="37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x v="37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x v="37"/>
    <n v="13.433333333333334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x v="37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x v="37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x v="37"/>
    <n v="3.1413333333333333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x v="37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x v="37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x v="37"/>
    <n v="10.775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x v="37"/>
    <n v="0.33333333333333337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37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27.6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x v="37"/>
    <n v="7.5111111111111111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x v="37"/>
    <n v="0.57499999999999996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x v="37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x v="37"/>
    <n v="0.08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x v="37"/>
    <n v="0.91999999999999993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x v="37"/>
    <n v="23.16307692307692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37"/>
    <n v="5.5999999999999994E-2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x v="37"/>
    <n v="7.8947368421052634E-3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x v="37"/>
    <n v="0.71799999999999997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x v="37"/>
    <n v="2.666666666666667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x v="37"/>
    <n v="6.0000000000000001E-3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5.0999999999999996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x v="37"/>
    <n v="0.26711185308848079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x v="37"/>
    <n v="0"/>
    <e v="#DIV/0!"/>
    <x v="0"/>
    <x v="37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3"/>
    <x v="0"/>
    <s v="USD"/>
    <n v="1467541545"/>
    <n v="1464085545"/>
    <b v="0"/>
    <n v="1"/>
    <b v="0"/>
    <x v="37"/>
    <n v="2E-3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x v="24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24"/>
    <n v="1.4000000000000001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x v="24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x v="24"/>
    <n v="3.9334666666666664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x v="24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x v="24"/>
    <n v="2.62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x v="24"/>
    <n v="0.2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x v="24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x v="24"/>
    <n v="0.97400000000000009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x v="24"/>
    <n v="0.64102564102564097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x v="24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x v="24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x v="24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x v="24"/>
    <n v="21.363333333333333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x v="24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4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x v="24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x v="24"/>
    <n v="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x v="24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x v="24"/>
    <n v="3.9999999999999996E-5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24"/>
    <n v="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x v="24"/>
    <n v="1.044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x v="24"/>
    <n v="5.6833333333333336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4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x v="24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24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x v="24"/>
    <n v="17.380000000000003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x v="24"/>
    <n v="0.02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x v="24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4"/>
    <n v="0.17500000000000002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x v="24"/>
    <n v="8.3340278356529712E-2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24"/>
    <n v="1.38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x v="24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x v="24"/>
    <n v="12.45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x v="24"/>
    <n v="0.02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x v="24"/>
    <n v="8.0000000000000002E-3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x v="24"/>
    <n v="0.2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x v="24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x v="24"/>
    <n v="9.0000000000000011E-3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x v="24"/>
    <n v="9.9999999999999991E-5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x v="4"/>
    <n v="2.2157147647256061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x v="4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x v="4"/>
    <n v="29.6029602960296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x v="4"/>
    <n v="16.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x v="4"/>
    <n v="82.207999999999998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x v="4"/>
    <n v="75.051000000000002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x v="4"/>
    <n v="5.8500000000000005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x v="4"/>
    <n v="44.32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x v="4"/>
    <n v="0.26737967914438499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x v="4"/>
    <n v="13.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x v="4"/>
    <n v="0.19088937093275488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x v="4"/>
    <n v="0.375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x v="4"/>
    <n v="21535.02100000000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x v="4"/>
    <n v="34.527999999999999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x v="4"/>
    <n v="30.599999999999998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x v="4"/>
    <n v="2.666666666666667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x v="4"/>
    <n v="2.8420000000000001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x v="4"/>
    <n v="22.878799999999998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x v="4"/>
    <n v="3.105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x v="4"/>
    <n v="47.333333333333336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x v="38"/>
    <n v="0.29411764705882354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x v="38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x v="38"/>
    <n v="1.5384615384615385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x v="38"/>
    <n v="8.5370000000000008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x v="38"/>
    <n v="8.5714285714285715E-2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x v="38"/>
    <n v="2.6599999999999997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38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x v="38"/>
    <n v="0.05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x v="38"/>
    <n v="1.4133333333333333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x v="38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x v="38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x v="38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x v="38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x v="38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x v="38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x v="38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x v="38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x v="38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x v="38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x v="38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x v="38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x v="38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x v="38"/>
    <n v="95.477386934673376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x v="38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x v="39"/>
    <n v="7.0666666666666673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x v="39"/>
    <n v="4.3999999999999995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x v="39"/>
    <n v="3.8739999999999997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x v="39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x v="39"/>
    <n v="29.299999999999997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x v="39"/>
    <n v="0.90909090909090906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x v="39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x v="39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x v="39"/>
    <n v="0.8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x v="39"/>
    <n v="11.600000000000001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x v="39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x v="39"/>
    <n v="2.7873639500929119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x v="39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x v="39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x v="39"/>
    <n v="17.8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x v="39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x v="39"/>
    <n v="3.0124999999999997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x v="39"/>
    <n v="50.739999999999995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x v="39"/>
    <n v="0.54884742041712409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x v="39"/>
    <n v="14.091666666666667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x v="4"/>
    <n v="39.627499999999998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x v="4"/>
    <n v="25.976666666666663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x v="4"/>
    <n v="65.24636363636364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x v="4"/>
    <n v="11.514000000000001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x v="4"/>
    <n v="11.36000000000000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x v="4"/>
    <n v="111.99130434782609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x v="4"/>
    <n v="15.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x v="4"/>
    <n v="32.027999999999999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x v="4"/>
    <n v="0.60869565217391308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x v="4"/>
    <n v="31.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x v="4"/>
    <n v="1.1266666666666667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x v="4"/>
    <n v="40.404000000000003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x v="4"/>
    <n v="1.3333333333333333E-3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x v="4"/>
    <n v="5.7334999999999994"/>
    <n v="603.52631578947364"/>
    <x v="2"/>
    <x v="4"/>
  </r>
  <r>
    <n v="1318"/>
    <s v="Lucky Tag: A Smart Dog Wearable That Cares (Canceled)"/>
    <s v="Your Dog's Best Friend._x000d_Revolutionize the way you care about your pups and brings you peace of mind."/>
    <n v="40000"/>
    <n v="6130"/>
    <x v="3"/>
    <x v="0"/>
    <s v="USD"/>
    <n v="1420938172"/>
    <n v="1418346172"/>
    <b v="0"/>
    <n v="135"/>
    <b v="0"/>
    <x v="4"/>
    <n v="15.324999999999999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x v="4"/>
    <n v="15.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x v="4"/>
    <n v="0.50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x v="4"/>
    <n v="1.3028138528138529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x v="4"/>
    <n v="0.30285714285714288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x v="4"/>
    <n v="8.8800000000000008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x v="4"/>
    <n v="9.84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x v="4"/>
    <n v="2.4299999999999997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x v="4"/>
    <n v="1.1299999999999999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x v="4"/>
    <n v="3.5520833333333335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x v="4"/>
    <n v="2.3306666666666667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x v="4"/>
    <n v="0.81600000000000006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x v="4"/>
    <n v="22.494285714285713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x v="4"/>
    <n v="1.3668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x v="4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4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x v="4"/>
    <n v="10.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x v="4"/>
    <n v="19.759999999999998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x v="4"/>
    <n v="84.946999999999989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x v="4"/>
    <n v="49.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x v="4"/>
    <n v="3.3033333333333332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x v="4"/>
    <n v="6.6339999999999995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x v="4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x v="4"/>
    <n v="70.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x v="4"/>
    <n v="0.2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x v="4"/>
    <n v="102.298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x v="30"/>
    <n v="1.0554089709762533E-2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x v="30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x v="30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x v="30"/>
    <n v="0.85714285714285721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x v="30"/>
    <n v="10.5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x v="30"/>
    <n v="2.9000000000000004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x v="30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x v="30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x v="30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x v="30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x v="40"/>
    <n v="0.67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x v="40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x v="40"/>
    <n v="1.4166666666666665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x v="40"/>
    <n v="0.1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x v="40"/>
    <n v="2.5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x v="40"/>
    <n v="21.25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x v="40"/>
    <n v="4.117647058823529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x v="40"/>
    <n v="13.639999999999999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x v="40"/>
    <n v="0"/>
    <e v="#DIV/0!"/>
    <x v="3"/>
    <x v="40"/>
  </r>
  <r>
    <n v="1570"/>
    <s v="BEAUTIFUL DREAMERS: An Adult Coloring Book (Canceled)"/>
    <s v="A Coloring Book of Breathtaking Beauties_x000d_To Calm the Heart and Soul"/>
    <n v="6000"/>
    <n v="2484"/>
    <x v="3"/>
    <x v="0"/>
    <s v="USD"/>
    <n v="1460140282"/>
    <n v="1457551882"/>
    <b v="0"/>
    <n v="52"/>
    <b v="0"/>
    <x v="40"/>
    <n v="41.4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x v="40"/>
    <n v="0.66115702479338845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x v="40"/>
    <n v="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40"/>
    <n v="2.4777777777777779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x v="40"/>
    <n v="5.0599999999999996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x v="40"/>
    <n v="22.91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x v="40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x v="40"/>
    <n v="0.5499999999999999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x v="40"/>
    <n v="10.806536636794938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x v="40"/>
    <n v="0.84008400840084008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x v="40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x v="24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x v="24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x v="24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24"/>
    <n v="0.1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x v="24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x v="24"/>
    <n v="6.5000000000000002E-2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x v="24"/>
    <n v="1.5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x v="24"/>
    <n v="0.38571428571428573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x v="24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x v="24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4"/>
    <n v="0.5714285714285714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x v="24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x v="24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x v="24"/>
    <n v="7.1428571428571425E-2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4"/>
    <n v="0.6875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x v="24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x v="24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x v="24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x v="24"/>
    <n v="14.680000000000001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24"/>
    <n v="0.04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24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x v="24"/>
    <n v="28.571428571428569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x v="24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x v="24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x v="24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x v="24"/>
    <n v="10.52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x v="24"/>
    <n v="1.34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x v="24"/>
    <n v="0.25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x v="24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x v="24"/>
    <n v="0.32800000000000001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x v="24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4"/>
    <n v="3.2727272727272729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x v="24"/>
    <n v="5.8823529411764705E-3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x v="24"/>
    <n v="4.5454545454545456E-2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x v="24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x v="24"/>
    <n v="10.877666666666666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24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x v="24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x v="24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x v="24"/>
    <n v="0.36666666666666664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x v="24"/>
    <n v="1.8193398957730169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x v="24"/>
    <n v="2.5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4"/>
    <n v="4.3499999999999996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x v="24"/>
    <n v="0.8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x v="24"/>
    <n v="1.2123076923076923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24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x v="24"/>
    <n v="0.68399999999999994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x v="24"/>
    <n v="1.2513513513513512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x v="24"/>
    <n v="0.1875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x v="24"/>
    <n v="0.125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x v="24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x v="24"/>
    <n v="0.05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x v="24"/>
    <n v="0.06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x v="24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x v="24"/>
    <n v="0.2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x v="24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x v="24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x v="24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29"/>
    <n v="0"/>
    <e v="#DIV/0!"/>
    <x v="7"/>
    <x v="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29"/>
    <n v="0.75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x v="29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29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x v="29"/>
    <n v="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x v="29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x v="29"/>
    <n v="0.26666666666666666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x v="29"/>
    <n v="0.5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x v="29"/>
    <n v="2.2307692307692308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x v="29"/>
    <n v="0.84285714285714297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29"/>
    <n v="0.25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x v="29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x v="29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x v="29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x v="29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x v="29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x v="29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x v="29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x v="29"/>
    <n v="0.13849999999999998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x v="29"/>
    <n v="0.6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x v="17"/>
    <n v="33.559730999999999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x v="17"/>
    <n v="2.0529999999999999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17"/>
    <n v="10.5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x v="17"/>
    <n v="8.4172840000000004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17"/>
    <n v="1.44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x v="17"/>
    <n v="0.88333333333333341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x v="17"/>
    <n v="9.920000000000001E-2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x v="17"/>
    <n v="0.59666666666666668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x v="17"/>
    <n v="1.8689285714285715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17"/>
    <n v="0.88500000000000001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x v="17"/>
    <n v="11.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x v="17"/>
    <n v="5.1000000000000004E-2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x v="17"/>
    <n v="21.033333333333335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x v="17"/>
    <n v="11.436666666666667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x v="17"/>
    <n v="18.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x v="17"/>
    <n v="9.285714285714286E-2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x v="17"/>
    <n v="2.7204081632653061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x v="17"/>
    <n v="9.5000000000000001E-2"/>
    <n v="3.8"/>
    <x v="2"/>
    <x v="17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3"/>
    <x v="0"/>
    <s v="USD"/>
    <n v="1412536573"/>
    <n v="1408648573"/>
    <b v="0"/>
    <n v="58"/>
    <b v="0"/>
    <x v="19"/>
    <n v="2.1919999999999997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x v="19"/>
    <n v="8.0250000000000004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x v="19"/>
    <n v="0.15125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x v="19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x v="19"/>
    <n v="59.583333333333336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x v="19"/>
    <n v="16.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x v="19"/>
    <n v="1.8666666666666669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x v="19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x v="19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x v="19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19"/>
    <n v="0.66666666666666674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x v="19"/>
    <n v="58.291457286432156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x v="19"/>
    <n v="68.153599999999997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x v="19"/>
    <n v="3.2499999999999999E-3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x v="19"/>
    <n v="0"/>
    <e v="#DIV/0!"/>
    <x v="1"/>
    <x v="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3"/>
    <x v="0"/>
    <s v="USD"/>
    <n v="1459121162"/>
    <n v="1456532762"/>
    <b v="0"/>
    <n v="17"/>
    <b v="0"/>
    <x v="19"/>
    <n v="4.16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x v="19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x v="20"/>
    <n v="0.2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x v="20"/>
    <n v="3.4474868431088401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x v="20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x v="20"/>
    <n v="2.666666666666667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x v="20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x v="20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20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x v="20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x v="20"/>
    <n v="52.794871794871788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x v="20"/>
    <n v="4.9639999999999995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x v="20"/>
    <n v="5.5555555555555552E-2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x v="20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x v="20"/>
    <n v="13.066666666666665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x v="20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20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x v="20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x v="20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x v="20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x v="20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x v="20"/>
    <n v="1.750000000000000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20:10:11"/>
    <d v="2015-07-22T2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0:24:43"/>
    <d v="2017-03-02T10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2:51:23"/>
    <d v="2016-02-15T12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8:21:47"/>
    <d v="2014-08-07T08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6:01:19"/>
    <d v="2015-12-19T16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8:23:27"/>
    <d v="2016-07-29T01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1:44:10"/>
    <d v="2014-06-13T2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1:07:47"/>
    <d v="2016-07-04T2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8:40:12"/>
    <d v="2016-04-15T17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2:29:04"/>
    <d v="2016-04-16T2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1:37:59"/>
    <d v="2014-06-24T2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4:41:02"/>
    <d v="2016-08-21T2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3:07:05"/>
    <d v="2014-07-15T2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2:15:09"/>
    <d v="2016-06-23T16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20:38:08"/>
    <d v="2014-07-13T09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5:24:18"/>
    <d v="2015-09-27T16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5:06:51"/>
    <d v="2014-06-16T01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3:33:42"/>
    <d v="2014-11-04T14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9:00:56"/>
    <d v="2014-09-17T09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5:35:34"/>
    <d v="2015-07-20T15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4:11:52"/>
    <d v="2015-09-13T14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1:03:09"/>
    <d v="2014-09-26T11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7:52:20"/>
    <d v="2015-01-01T03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4:41:41"/>
    <d v="2015-04-30T11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5:41:03"/>
    <d v="2015-09-15T15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20:36:01"/>
    <d v="2016-01-08T2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8:22:24"/>
    <d v="2014-08-17T08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3:57:13"/>
    <d v="2014-11-16T00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9:08:04"/>
    <d v="2015-12-16T19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2:09:28"/>
    <d v="2014-07-22T12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3:01:55"/>
    <d v="2014-08-21T03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5:00:34"/>
    <d v="2016-01-25T15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1:03:37"/>
    <d v="2016-05-12T2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1:51:41"/>
    <d v="2015-11-08T12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3:43:21"/>
    <d v="2014-08-05T03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3:00:14"/>
    <d v="2015-04-27T2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3:22:05"/>
    <d v="2015-04-04T02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2:37:59"/>
    <d v="2015-02-27T12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1:22:24"/>
    <d v="2013-05-10T2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1:07:48"/>
    <d v="2014-05-25T18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1:08:08"/>
    <d v="2014-06-19T00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9:39:14"/>
    <d v="2014-10-05T09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1:20:26"/>
    <d v="2014-12-28T11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4:58:06"/>
    <d v="2014-07-12T2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2:22:17"/>
    <d v="2014-10-06T2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0:58:27"/>
    <d v="2016-04-27T10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9:09:34"/>
    <d v="2015-12-15T19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5:40:07"/>
    <d v="2014-12-19T16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8:24:20"/>
    <d v="2015-03-01T08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0:14:05"/>
    <d v="2015-10-24T00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4:04:18"/>
    <d v="2015-01-30T13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8:17:17"/>
    <d v="2015-08-10T18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2:50:46"/>
    <d v="2014-07-17T12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9:10:45"/>
    <d v="2014-04-04T18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3:07:01"/>
    <d v="2015-12-25T13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9:15:16"/>
    <d v="2016-05-27T19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9:10:24"/>
    <d v="2015-06-08T12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5:59:22"/>
    <d v="2015-04-25T15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3:52:52"/>
    <d v="2014-11-19T14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1:39:36"/>
    <d v="2015-09-14T17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7:38:37"/>
    <d v="2014-03-22T2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5:32:37"/>
    <d v="2013-06-06T15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5:11:18"/>
    <d v="2013-03-03T15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7:53:33"/>
    <d v="2013-12-28T00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20:26:21"/>
    <d v="2013-07-07T2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5:42:34"/>
    <d v="2014-08-11T01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6:23:40"/>
    <d v="2016-07-18T16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0:00:04"/>
    <d v="2012-07-15T10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9:39:51"/>
    <d v="2014-02-23T09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0:30:25"/>
    <d v="2011-10-02T02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7:30:45"/>
    <d v="2011-09-04T17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2:30:57"/>
    <d v="2012-05-28T02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20:14:41"/>
    <d v="2012-11-14T2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4:09:44"/>
    <d v="2011-05-02T2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7:41:35"/>
    <d v="2016-01-21T07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1:01:12"/>
    <d v="2013-04-23T01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2:35:58"/>
    <d v="2011-12-27T13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3:28:37"/>
    <d v="2012-05-20T22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3:32:01"/>
    <d v="2016-09-01T13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4:38:13"/>
    <d v="2014-04-25T14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2:00:56"/>
    <d v="2013-12-09T2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3:48:47"/>
    <d v="2012-07-13T2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5:41:01"/>
    <d v="2011-10-09T15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0:46:29"/>
    <d v="2015-02-22T07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4:11:26"/>
    <d v="2011-05-15T14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3:00:37"/>
    <d v="2011-09-22T23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9:20:45"/>
    <d v="2015-12-27T10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8:56:43"/>
    <d v="2010-06-02T2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1:48:51"/>
    <d v="2014-06-22T11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4:03:12"/>
    <d v="2013-06-02T14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3:08:19"/>
    <d v="2011-07-12T03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5:39:24"/>
    <d v="2011-05-17T05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0:46:23"/>
    <d v="2017-02-01T04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6:35:37"/>
    <d v="2012-07-03T17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3:13:42"/>
    <d v="2014-04-07T13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20:07:21"/>
    <d v="2012-02-25T2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1:54:01"/>
    <d v="2010-07-31T2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3:14:42"/>
    <d v="2011-07-11T2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5:04:34"/>
    <d v="2012-12-07T19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7:39:59"/>
    <d v="2014-01-22T17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4:04:46"/>
    <d v="2012-11-04T15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4:38:30"/>
    <d v="2013-01-24T14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3:08:53"/>
    <d v="2010-12-22T2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5:20:30"/>
    <d v="2014-03-07T15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2:41:06"/>
    <d v="2011-04-02T2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3:23:40"/>
    <d v="2016-05-13T2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4:38:21"/>
    <d v="2012-04-02T14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9:34:47"/>
    <d v="2011-04-24T19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0:42:50"/>
    <d v="2013-05-31T10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20:37:10"/>
    <d v="2011-02-25T2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8:47:33"/>
    <d v="2013-11-14T01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3:59:47"/>
    <d v="2015-05-31T03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1:01:58"/>
    <d v="2014-04-12T2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4:12:08"/>
    <d v="2011-08-06T11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2:34:48"/>
    <d v="2012-01-13T02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3:44:04"/>
    <d v="2012-02-04T13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7:55:55"/>
    <d v="2011-04-08T06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6:02:24"/>
    <d v="2010-06-09T15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1:17:16"/>
    <d v="2011-07-28T2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1:39:46"/>
    <d v="2011-08-13T19:00:00"/>
    <x v="6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3:00:11"/>
    <d v="2013-05-05T13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2:45:04"/>
    <d v="2014-12-21T12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7:49:50"/>
    <d v="2011-12-20T07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1:08:24"/>
    <d v="2014-02-21T2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3:45:59"/>
    <d v="2010-03-16T03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1:16:25"/>
    <d v="2012-08-15T2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4:43:25"/>
    <d v="2010-12-18T05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0:30:14"/>
    <d v="2010-10-15T2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4:35:09"/>
    <d v="2012-01-07T14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8:10:20"/>
    <d v="2010-08-22T13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9:34:51"/>
    <d v="2013-06-06T09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4:54:06"/>
    <d v="2012-05-16T15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1:54:18"/>
    <d v="2010-05-31T2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1:37:15"/>
    <d v="2012-02-15T11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8:51:50"/>
    <d v="2015-10-16T2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8:38:02"/>
    <d v="2011-03-16T07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4:27:47"/>
    <d v="2013-03-16T14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1:02:42"/>
    <d v="2016-05-19T11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1:14:26"/>
    <d v="2011-06-17T2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3:42:49"/>
    <d v="2015-04-08T13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4:07:59"/>
    <d v="2010-07-17T05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7:15:04"/>
    <d v="2012-06-07T10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1:57:08"/>
    <d v="2011-02-26T01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8:54:54"/>
    <d v="2012-09-27T18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0:53:15"/>
    <d v="2012-05-11T10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1:53:50"/>
    <d v="2010-05-10T16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0:11:47"/>
    <d v="2010-04-22T2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6:51:39"/>
    <d v="2014-06-25T06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3:39:38"/>
    <d v="2011-11-07T00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0:43:42"/>
    <d v="2017-02-22T00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6:47:50"/>
    <d v="2011-05-25T00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2:24:21"/>
    <d v="2014-01-02T04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7:36:31"/>
    <d v="2010-04-28T14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7:57:46"/>
    <d v="2011-07-03T07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7:53:49"/>
    <d v="2012-04-05T02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20:46:06"/>
    <d v="2012-11-09T2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1:57:54"/>
    <d v="2012-04-27T2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7:23:39"/>
    <d v="2015-05-23T17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20:58:59"/>
    <d v="2012-10-11T2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1:51:36"/>
    <d v="2017-02-26T2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0:10:35"/>
    <d v="2014-05-30T10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3:55:13"/>
    <d v="2009-08-10T15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8:04:52"/>
    <d v="2010-02-22T18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3:02:24"/>
    <d v="2011-06-01T00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3:43:00"/>
    <d v="2012-01-21T13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4:08:48"/>
    <d v="2013-09-19T14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5:35:24"/>
    <d v="2013-03-25T14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2:40:18"/>
    <d v="2012-11-02T00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0:03:13"/>
    <d v="2012-06-26T00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6:57:14"/>
    <d v="2013-11-02T06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4:51:37"/>
    <d v="2011-02-02T03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4:27:26"/>
    <d v="2013-04-30T2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5:16:39"/>
    <d v="2011-10-28T2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2:01:54"/>
    <d v="2014-04-20T12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2:01:34"/>
    <d v="2010-07-19T12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20:06:49"/>
    <d v="2013-10-31T2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7:24:43"/>
    <d v="2012-09-07T07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3:28:21"/>
    <d v="2015-04-30T2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7:07:28"/>
    <d v="2014-05-09T17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1:24:20"/>
    <d v="2010-11-17T02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9:02:18"/>
    <d v="2011-04-24T19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3:42:15"/>
    <d v="2013-03-19T12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6:33:58"/>
    <d v="2012-02-24T16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1:42:26"/>
    <d v="2012-06-01T2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2:16:37"/>
    <d v="2012-08-31T2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1:07:29"/>
    <d v="2012-03-10T11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6:05:33"/>
    <d v="2013-03-20T15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8:40:01"/>
    <d v="2013-02-07T18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2:40:10"/>
    <d v="2011-03-10T12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4:02:14"/>
    <d v="2012-09-03T14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0:23:43"/>
    <d v="2011-10-19T2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1:16:32"/>
    <d v="2012-01-01T03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7:03:52"/>
    <d v="2013-04-14T17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1:28:14"/>
    <d v="2010-08-11T11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5:59:48"/>
    <d v="2013-03-01T15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4:32:14"/>
    <d v="2012-08-22T14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8:09:57"/>
    <d v="2014-12-11T00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2:14:43"/>
    <d v="2013-12-11T12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20:55:51"/>
    <d v="2013-03-26T19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6:07:09"/>
    <d v="2010-02-02T03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9:13:53"/>
    <d v="2015-12-22T19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6:43:06"/>
    <d v="2016-11-08T07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9:40:48"/>
    <d v="2016-05-13T09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3:42:46"/>
    <d v="2016-12-21T03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1:01:48"/>
    <d v="2015-08-01T11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0:30:33"/>
    <d v="2016-12-20T00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3:33:26"/>
    <d v="2017-03-14T18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1:38:49"/>
    <d v="2015-03-22T04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8:43:08"/>
    <d v="2015-11-01T00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7:12:07"/>
    <d v="2015-11-07T00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8:22:43"/>
    <d v="2013-05-16T2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9:57:14"/>
    <d v="2016-06-17T09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2:19:37"/>
    <d v="2015-10-28T04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1:16:31"/>
    <d v="2016-04-07T10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2:22:37"/>
    <d v="2015-05-15T15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3:41:55"/>
    <d v="2015-05-08T18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0:18:38"/>
    <d v="2015-11-13T11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3:05:08"/>
    <d v="2015-03-13T2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4:08:10"/>
    <d v="2016-09-02T2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4:14:28"/>
    <d v="2015-04-29T14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2:03:27"/>
    <d v="2017-03-08T17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7:06:38"/>
    <d v="2014-09-30T2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4:44:25"/>
    <d v="2016-04-29T14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3:42:25"/>
    <d v="2014-11-13T2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9:18:14"/>
    <d v="2015-05-31T2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8:39:50"/>
    <d v="2015-05-20T18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8:00:21"/>
    <d v="2015-10-14T08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7:53:29"/>
    <d v="2015-11-14T08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0:05:16"/>
    <d v="2015-08-21T10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7:58:28"/>
    <d v="2017-02-24T07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1:35:09"/>
    <d v="2016-09-10T2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9:09:14"/>
    <d v="2016-04-07T18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0:01:08"/>
    <d v="2014-10-08T00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5:00:19"/>
    <d v="2015-11-19T16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5:52:01"/>
    <d v="2016-04-08T14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3:03:14"/>
    <d v="2014-12-01T04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5:16:33"/>
    <d v="2016-03-16T14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1:19:57"/>
    <d v="2015-04-24T01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6:38:41"/>
    <d v="2016-06-15T11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1:41:30"/>
    <d v="2014-11-14T01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7:33:00"/>
    <d v="2015-07-22T2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20:01:46"/>
    <d v="2014-11-22T2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1:03:11"/>
    <d v="2014-08-07T2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3:52:16"/>
    <d v="2010-05-02T15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6:37:52"/>
    <d v="2014-06-20T2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0:33:19"/>
    <d v="2014-02-28T10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5:01:58"/>
    <d v="2012-05-20T15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9:51:18"/>
    <d v="2013-05-01T00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0:32:02"/>
    <d v="2015-03-15T09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9:14:29"/>
    <d v="2012-01-15T09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5:05:00"/>
    <d v="2017-01-06T15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4:25:39"/>
    <d v="2013-02-01T14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9:50:44"/>
    <d v="2016-04-05T12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7:53:18"/>
    <d v="2012-07-18T17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7:20:31"/>
    <d v="2011-09-16T17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9:38:31"/>
    <d v="2014-03-01T13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6:51:56"/>
    <d v="2016-08-25T06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2:01:08"/>
    <d v="2015-11-14T03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9:43:28"/>
    <d v="2016-01-25T19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2:31:12"/>
    <d v="2012-05-03T12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3:16:32"/>
    <d v="2016-01-23T13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2:45:17"/>
    <d v="2012-07-30T01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3:01:40"/>
    <d v="2012-09-06T13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2:49:19"/>
    <d v="2014-05-18T2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4:45:47"/>
    <d v="2015-01-06T14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0:01:41"/>
    <d v="2014-11-21T11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8:49:51"/>
    <d v="2015-08-10T18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2:14:18"/>
    <d v="2015-08-15T02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1:49:40"/>
    <d v="2016-07-27T2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1:30:50"/>
    <d v="2014-03-07T18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20:52:52"/>
    <d v="2015-05-07T2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1:00:51"/>
    <d v="2011-12-17T2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3:12:51"/>
    <d v="2011-09-07T2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3:00:52"/>
    <d v="2013-10-10T13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5:38:02"/>
    <d v="2016-04-17T14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7:49:20"/>
    <d v="2012-04-27T17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9:33:26"/>
    <d v="2012-07-07T09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4:38:04"/>
    <d v="2010-08-31T2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5:02:06"/>
    <d v="2015-04-29T15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7:01:07"/>
    <d v="2016-12-14T08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1:15:47"/>
    <d v="2014-05-16T2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6:12:50"/>
    <d v="2011-08-07T16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8:56:57"/>
    <d v="2015-11-05T09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3:27:21"/>
    <d v="2011-08-10T03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1:04:22"/>
    <d v="2014-02-05T19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2:02:19"/>
    <d v="2014-03-05T2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3:53:57"/>
    <d v="2011-05-09T01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6:54:10"/>
    <d v="2011-11-19T17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3:39:50"/>
    <d v="2013-11-05T14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6:42:24"/>
    <d v="2016-07-22T16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9:33:17"/>
    <d v="2015-06-18T19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0:13:24"/>
    <d v="2013-12-22T01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3:49:38"/>
    <d v="2012-07-25T13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7:03:31"/>
    <d v="2012-07-19T17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1:31:05"/>
    <d v="2013-10-11T2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6:26:42"/>
    <d v="2014-10-17T08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5:30:31"/>
    <d v="2014-02-08T05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9:17:40"/>
    <d v="2013-04-08T00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2:46:37"/>
    <d v="2015-07-23T02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6:13:07"/>
    <d v="2013-06-29T16:13:07"/>
    <x v="4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2:51:01"/>
    <d v="2015-12-10T12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2:13:39"/>
    <d v="2016-11-01T00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20:58:45"/>
    <d v="2016-03-20T19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3:11:16"/>
    <d v="2015-09-20T2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3:12:49"/>
    <d v="2016-06-01T13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5:37:21"/>
    <d v="2014-09-13T05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0:12:24"/>
    <d v="2015-08-07T13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0:56:06"/>
    <d v="2017-02-17T12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8:05:07"/>
    <d v="2015-06-21T17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20:44:54"/>
    <d v="2017-01-11T01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0:11:08"/>
    <d v="2015-06-23T2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1:33:49"/>
    <d v="2016-12-17T02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20:10:08"/>
    <d v="2016-05-12T2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6:26:05"/>
    <d v="2016-05-16T06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5:27:50"/>
    <d v="2015-11-01T19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9:05:05"/>
    <d v="2017-01-06T09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4:16:47"/>
    <d v="2015-08-03T14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4:26:31"/>
    <d v="2015-11-04T15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5:04:23"/>
    <d v="2016-05-13T15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1:11:47"/>
    <d v="2016-07-04T21:11:47"/>
    <x v="2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6:05:15"/>
    <d v="2016-11-24T19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9:40:48"/>
    <d v="2015-08-13T09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1:37:54"/>
    <d v="2015-08-19T11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1:24:35"/>
    <d v="2015-05-31T11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1:58:59"/>
    <d v="2014-10-28T2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20:37:54"/>
    <d v="2016-08-11T2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6:27:47"/>
    <d v="2014-08-11T16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4:25:49"/>
    <d v="2016-03-17T13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2:38:28"/>
    <d v="2014-10-14T12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7:53:33"/>
    <d v="2014-09-16T17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20:53:04"/>
    <d v="2014-12-18T2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20:25:11"/>
    <d v="2014-12-12T2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2:34:10"/>
    <d v="2016-12-01T13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0:50:40"/>
    <d v="2015-08-20T10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8:58:33"/>
    <d v="2015-07-08T18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8:58:32"/>
    <d v="2015-03-12T17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5:18:39"/>
    <d v="2016-04-17T14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6:17:52"/>
    <d v="2015-12-23T16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3:51:29"/>
    <d v="2015-07-26T14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0:14:55"/>
    <d v="2015-08-23T10:14:5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1:34:51"/>
    <d v="2012-01-29T11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9:43:27"/>
    <d v="2014-08-01T09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5:19:38"/>
    <d v="2012-04-08T14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5:35:49"/>
    <d v="2015-07-29T23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1:19:23"/>
    <d v="2011-06-30T11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1:01:52"/>
    <d v="2015-12-13T11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1:01:27"/>
    <d v="2013-04-11T2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20:29:09"/>
    <d v="2013-01-14T17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6:05:57"/>
    <d v="2011-08-21T16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0:27:41"/>
    <d v="2012-09-19T00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3:53:11"/>
    <d v="2011-12-07T13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5:05:47"/>
    <d v="2012-01-22T02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6:11:01"/>
    <d v="2013-09-29T06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6:04:52"/>
    <d v="2013-12-20T06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3:57:00"/>
    <d v="2015-05-09T01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20:42:26"/>
    <d v="2014-12-03T2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3:37:20"/>
    <d v="2013-11-21T00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2:36:27"/>
    <d v="2014-02-14T16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0:29:54"/>
    <d v="2014-12-01T00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8:03:49"/>
    <d v="2014-08-11T08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3:31:22"/>
    <d v="2015-06-20T2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1:33:26"/>
    <d v="2013-06-11T11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8:01:52"/>
    <d v="2014-03-21T17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3:01:25"/>
    <d v="2012-04-16T17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8:58:23"/>
    <d v="2012-12-13T18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9:44:05"/>
    <d v="2013-05-03T09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1:01:49"/>
    <d v="2012-09-22T2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9:10:19"/>
    <d v="2015-01-15T06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6:19:26"/>
    <d v="2014-08-10T16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8:35:30"/>
    <d v="2017-01-28T18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7:04:32"/>
    <d v="2013-02-24T17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1:07:55"/>
    <d v="2011-08-04T11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6:06:57"/>
    <d v="2016-10-16T07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0:09:51"/>
    <d v="2015-02-14T10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3:58:41"/>
    <d v="2013-01-05T13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0:31:17"/>
    <d v="2013-05-19T2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4:24:19"/>
    <d v="2011-04-18T13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1:18:34"/>
    <d v="2012-12-05T2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6:04:28"/>
    <d v="2010-10-08T16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3:55:39"/>
    <d v="2014-07-09T03:55:39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2:10:25"/>
    <d v="2011-05-03T12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20:01:14"/>
    <d v="2013-06-07T2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4:11:42"/>
    <d v="2012-08-25T14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4:34:09"/>
    <d v="2012-04-27T18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3:35:19"/>
    <d v="2014-03-16T2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0:15:15"/>
    <d v="2013-02-28T10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1:20:34"/>
    <d v="2012-05-11T11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1:03:46"/>
    <d v="2013-11-01T11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20:09:48"/>
    <d v="2012-07-06T2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0:28:00"/>
    <d v="2013-01-21T03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1:08:59"/>
    <d v="2013-01-31T2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4:44:06"/>
    <d v="2013-11-13T01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6:58:03"/>
    <d v="2013-11-07T17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3:47:24"/>
    <d v="2013-07-03T00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2:45:37"/>
    <d v="2011-09-05T13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0:42:46"/>
    <d v="2012-04-07T00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7:11:25"/>
    <d v="2013-09-15T17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9:51:28"/>
    <d v="2012-04-29T00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0:09:47"/>
    <d v="2014-09-30T10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2:00:46"/>
    <d v="2012-04-27T12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6:24:14"/>
    <d v="2014-09-11T06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5:05:20"/>
    <d v="2011-07-01T15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20:32:04"/>
    <d v="2012-09-17T00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8:47:58"/>
    <d v="2011-05-28T2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2:32:06"/>
    <d v="2011-07-22T2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5:45:12"/>
    <d v="2011-07-16T19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2:35:39"/>
    <d v="2011-09-07T12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1:05:11"/>
    <d v="2017-02-28T2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2:24:46"/>
    <d v="2014-12-22T00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6:00:30"/>
    <d v="2014-01-19T16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1:21:02"/>
    <d v="2012-08-31T2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1:26:42"/>
    <d v="2013-07-10T12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20:25:52"/>
    <d v="2013-03-01T09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9:02:45"/>
    <d v="2012-07-20T19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3:50:01"/>
    <d v="2011-05-31T14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8:01:43"/>
    <d v="2014-11-01T18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6:54:03"/>
    <d v="2013-04-09T02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0:23:31"/>
    <d v="2012-03-11T00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7:11:21"/>
    <d v="2012-08-07T13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9:57:34"/>
    <d v="2013-12-21T00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6:12:22"/>
    <d v="2014-06-09T01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8:07:45"/>
    <d v="2015-05-04T00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8:44:10"/>
    <d v="2012-10-05T18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9:20:52"/>
    <d v="2015-03-22T18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1:48:38"/>
    <d v="2010-04-18T02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3:21:24"/>
    <d v="2012-10-29T03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20:55:30"/>
    <d v="2012-03-25T19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7:21:47"/>
    <d v="2012-02-14T15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1:13:02"/>
    <d v="2012-06-25T12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5:14:00"/>
    <d v="2016-07-13T15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8:37:05"/>
    <d v="2013-03-22T07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1:31:34"/>
    <d v="2012-04-27T11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2:12:15"/>
    <d v="2012-01-21T04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7:04:35"/>
    <d v="2014-04-19T17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5:44:52"/>
    <d v="2013-06-30T2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6:59:18"/>
    <d v="2012-05-18T2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1:21:58"/>
    <d v="2013-10-06T2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9:57:42"/>
    <d v="2014-05-01T19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7:33:05"/>
    <d v="2012-01-17T17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4:19:16"/>
    <d v="2012-09-22T14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1:26:27"/>
    <d v="2016-09-24T01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6:07:43"/>
    <d v="2014-11-10T17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0:13:03"/>
    <d v="2013-10-13T2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2:11:20"/>
    <d v="2016-12-08T04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2:25:52"/>
    <d v="2014-11-01T00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0:56:36"/>
    <d v="2016-09-04T2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5:24:15"/>
    <d v="2014-03-10T10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5:09:36"/>
    <d v="2015-07-10T15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5:00:33"/>
    <d v="2015-04-14T15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3:34:24"/>
    <d v="2015-03-15T2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5:51:57"/>
    <d v="2016-04-25T00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7:07:33"/>
    <d v="2016-07-31T15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5:19:55"/>
    <d v="2016-10-24T17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5:58:29"/>
    <d v="2015-02-16T15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1:05:46"/>
    <d v="2016-12-28T01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3:00:17"/>
    <d v="2016-07-23T2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3:29:16"/>
    <d v="2016-10-25T15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9:57:11"/>
    <d v="2015-11-25T10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3:53:38"/>
    <d v="2015-04-15T18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5:41:08"/>
    <d v="2015-06-03T20:00:00"/>
    <x v="0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1:40:09"/>
    <d v="2015-06-01T2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2:02:51"/>
    <d v="2015-10-17T00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1:31:17"/>
    <d v="2015-05-17T11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8:04:21"/>
    <d v="2015-06-20T18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9:56:03"/>
    <d v="2016-01-31T09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6:00:37"/>
    <d v="2015-03-16T15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5:46:56"/>
    <d v="2016-03-31T04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20:49:07"/>
    <d v="2014-10-22T2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1:03:25"/>
    <d v="2017-03-06T16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3:05:07"/>
    <d v="2015-04-04T17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7:35:49"/>
    <d v="2016-09-12T07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4:20:10"/>
    <d v="2015-12-16T14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2:00:25"/>
    <d v="2016-06-23T12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3:34:40"/>
    <d v="2016-12-12T13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0:00:04"/>
    <d v="2016-08-04T2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1:23:40"/>
    <d v="2015-02-11T11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6:46:30"/>
    <d v="2013-01-07T04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5:44:22"/>
    <d v="2015-05-18T01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1:33:43"/>
    <d v="2016-03-19T00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2:37:26"/>
    <d v="2016-12-13T03:59:00"/>
    <x v="2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5"/>
    <s v="photobooks"/>
    <d v="2017-01-06T10:23:31"/>
    <d v="2017-02-06T10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d v="2015-05-06T16:45:49"/>
    <d v="2015-06-08T00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d v="2015-04-29T16:43:15"/>
    <d v="2015-06-01T18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d v="2015-04-15T17:28:43"/>
    <d v="2015-05-17T14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d v="2016-12-07T12:49:00"/>
    <d v="2016-12-28T12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d v="2016-06-08T19:29:55"/>
    <d v="2016-06-29T19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d v="2014-08-01T11:58:45"/>
    <d v="2014-08-31T11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d v="2016-02-19T10:29:20"/>
    <d v="2016-03-20T09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d v="2017-01-12T08:09:38"/>
    <d v="2017-02-11T08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d v="2016-02-09T14:37:33"/>
    <d v="2016-04-09T13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d v="2015-03-09T07:42:59"/>
    <d v="2015-04-08T07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d v="2015-10-21T04:20:53"/>
    <d v="2015-12-20T05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d v="2015-11-18T15:38:59"/>
    <d v="2015-12-18T15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d v="2016-05-13T11:57:14"/>
    <d v="2016-06-13T01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d v="2015-11-25T10:51:26"/>
    <d v="2015-12-30T2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d v="2015-06-06T14:30:00"/>
    <d v="2015-07-08T14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d v="2015-03-26T07:27:36"/>
    <d v="2015-04-16T07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d v="2016-06-15T10:34:06"/>
    <d v="2016-07-15T10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d v="2015-05-28T02:55:54"/>
    <d v="2015-06-27T02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d v="2015-05-01T10:45:27"/>
    <d v="2015-05-31T10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d v="2015-10-20T13:57:13"/>
    <d v="2015-12-04T01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d v="2015-05-14T08:09:11"/>
    <d v="2015-06-13T08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d v="2017-02-06T14:37:33"/>
    <d v="2017-03-11T09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d v="2016-03-01T06:19:33"/>
    <d v="2016-03-31T06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d v="2016-02-23T13:01:04"/>
    <d v="2016-03-24T12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d v="2017-01-26T16:18:25"/>
    <d v="2017-02-25T16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d v="2015-05-08T18:36:12"/>
    <d v="2015-05-31T17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d v="2016-05-25T16:47:41"/>
    <d v="2016-06-09T16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d v="2015-11-10T18:48:15"/>
    <d v="2015-11-26T2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d v="2016-12-27T14:08:20"/>
    <d v="2017-01-31T14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d v="2015-04-10T16:10:05"/>
    <d v="2015-06-09T16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d v="2014-04-30T18:09:16"/>
    <d v="2014-05-30T18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d v="2015-08-31T10:47:37"/>
    <d v="2015-10-02T19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d v="2016-06-14T15:25:40"/>
    <d v="2016-07-14T15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d v="2015-10-01T11:53:20"/>
    <d v="2015-10-31T2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d v="2016-09-20T07:05:13"/>
    <d v="2016-10-20T07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d v="2015-07-26T11:05:12"/>
    <d v="2015-08-25T11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d v="2016-11-06T07:24:48"/>
    <d v="2016-12-03T2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d v="2016-03-01T13:17:27"/>
    <d v="2016-04-01T00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d v="2016-10-11T00:15:09"/>
    <d v="2016-11-10T01:15:09"/>
    <x v="2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5:48:43"/>
    <d v="2013-04-22T17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0:23:54"/>
    <d v="2014-06-14T10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1:02:29"/>
    <d v="2011-12-05T2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3:00:55"/>
    <d v="2013-05-06T03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1:45:53"/>
    <d v="2014-06-13T02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3:46:51"/>
    <d v="2012-07-07T13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1:25:31"/>
    <d v="2014-09-06T11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5:32:47"/>
    <d v="2011-09-25T15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9:42:49"/>
    <d v="2013-10-24T19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4:48:27"/>
    <d v="2014-09-03T14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0:54:46"/>
    <d v="2011-01-01T00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6:17:32"/>
    <d v="2013-12-01T17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8:03:51"/>
    <d v="2012-02-12T18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2:03:10"/>
    <d v="2011-04-02T2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0:40:12"/>
    <d v="2013-08-31T10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9:17:44"/>
    <d v="2014-06-08T2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6:13:40"/>
    <d v="2014-02-26T16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4:13:47"/>
    <d v="2014-01-29T04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4:18:12"/>
    <d v="2014-02-16T14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2:01:10"/>
    <d v="2014-03-28T2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1:54:43"/>
    <d v="2013-10-29T11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1:43:35"/>
    <d v="2010-11-30T11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7:02:25"/>
    <d v="2014-01-11T17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0:02:38"/>
    <d v="2013-07-24T10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6:17:27"/>
    <d v="2013-09-20T16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5:45:12"/>
    <d v="2016-04-15T2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6:34:02"/>
    <d v="2012-03-25T15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2:24:19"/>
    <d v="2013-11-13T13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3:52:59"/>
    <d v="2010-06-15T00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3:31:31"/>
    <d v="2014-08-31T13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2:33:45"/>
    <d v="2012-08-30T12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6:49:47"/>
    <d v="2013-08-07T16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2:54:07"/>
    <d v="2009-09-01T00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9:29:07"/>
    <d v="2012-09-04T09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9:19:26"/>
    <d v="2014-06-24T2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2:22:50"/>
    <d v="2014-03-23T2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4:10:54"/>
    <d v="2011-03-01T14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3:50:36"/>
    <d v="2013-07-28T13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7:24:15"/>
    <d v="2013-12-09T00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3:13:09"/>
    <d v="2013-03-11T00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1:38:02"/>
    <d v="2016-12-31T12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9:59:35"/>
    <d v="2015-06-20T09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5:13:47"/>
    <d v="2015-02-17T10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0:54:16"/>
    <d v="2015-06-12T10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3:42:43"/>
    <d v="2016-08-10T00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3:14:05"/>
    <d v="2017-01-03T2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0:45:31"/>
    <d v="2015-04-23T02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1:39:51"/>
    <d v="2015-04-07T03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4:20:28"/>
    <d v="2015-10-06T18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2:49:31"/>
    <d v="2015-11-14T13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6:53:17"/>
    <d v="2015-10-19T07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9:44:57"/>
    <d v="2015-07-29T13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1:12:53"/>
    <d v="2016-03-13T2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3:55:58"/>
    <d v="2016-05-01T13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2:20:32"/>
    <d v="2016-04-28T12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5:32:39"/>
    <d v="2015-07-14T15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2:12:18"/>
    <d v="2016-06-01T14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3:59:38"/>
    <d v="2015-07-20T2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1:23:31"/>
    <d v="2016-11-30T22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6:35:20"/>
    <d v="2016-07-31T07:00:00"/>
    <x v="2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4:57:19"/>
    <d v="2016-06-30T14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5:32:39"/>
    <d v="2014-07-14T15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1:49:11"/>
    <d v="2013-06-26T2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1:18:45"/>
    <d v="2015-03-07T11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8:08:53"/>
    <d v="2014-12-18T08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3:58:55"/>
    <d v="2015-12-16T02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20:18:54"/>
    <d v="2015-12-25T2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3:45:44"/>
    <d v="2016-02-12T13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9:52:46"/>
    <d v="2015-09-04T2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2:49:48"/>
    <d v="2013-03-10T2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5:22:59"/>
    <d v="2016-06-11T15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2:06:45"/>
    <d v="2012-11-30T06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20:56:00"/>
    <d v="2013-07-04T2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9:05:37"/>
    <d v="2013-03-01T01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9:42:03"/>
    <d v="2011-06-25T09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5:33:10"/>
    <d v="2011-07-06T15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7:37:00"/>
    <d v="2012-08-02T17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3:12:52"/>
    <d v="2014-06-21T13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8:25:31"/>
    <d v="2013-09-07T18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6:15:27"/>
    <d v="2016-02-15T03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2:41:46"/>
    <d v="2015-01-07T12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3:35:52"/>
    <d v="2015-03-16T12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9:54:23"/>
    <d v="2014-11-26T2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20:04:10"/>
    <d v="2015-11-13T2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0:34:54"/>
    <d v="2015-06-15T00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0:15:46"/>
    <d v="2014-04-11T10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20:04:50"/>
    <d v="2013-10-15T20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4:12:22"/>
    <d v="2015-05-07T14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3:45:32"/>
    <d v="2012-07-12T13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8:50:33"/>
    <d v="2016-12-30T18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3:53:08"/>
    <d v="2016-03-24T2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1:35:19"/>
    <d v="2017-01-14T2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2:03:26"/>
    <d v="2016-12-03T13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1:16:10"/>
    <d v="2017-02-03T00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4:13:30"/>
    <d v="2016-08-01T14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7:47:56"/>
    <d v="2015-06-05T07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4:18:26"/>
    <d v="2015-06-08T2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1:08:45"/>
    <d v="2016-12-29T01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5:12:16"/>
    <d v="2013-05-06T15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1:47:58"/>
    <d v="2016-12-22T2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3:38:42"/>
    <d v="2015-07-05T13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2:32:01"/>
    <d v="2016-04-29T08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1:31:29"/>
    <d v="2015-07-29T11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8:06:35"/>
    <d v="2015-06-03T00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0:45:17"/>
    <d v="2016-10-17T12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7:32:37"/>
    <d v="2016-08-13T07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5:16:46"/>
    <d v="2015-04-27T13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1:36:58"/>
    <d v="2015-08-22T00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3:43:06"/>
    <d v="2016-03-02T23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2:22:03"/>
    <d v="2016-08-01T12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3:28:46"/>
    <d v="2017-02-28T2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7:48:01"/>
    <d v="2017-01-14T17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9:58:02"/>
    <d v="2015-02-13T19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8:01:50"/>
    <d v="2016-10-27T17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6:58:54"/>
    <d v="2016-07-05T16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20:06:13"/>
    <d v="2014-10-06T2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4:11:13"/>
    <d v="2016-06-12T01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9:54:34"/>
    <d v="2013-05-26T19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1:16:51"/>
    <d v="2015-04-30T2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1:30:35"/>
    <d v="2013-07-25T21:30:35"/>
    <x v="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1:29:14"/>
    <d v="2014-10-20T2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1:54:31"/>
    <d v="2013-04-10T11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7:52:18"/>
    <d v="2013-04-07T16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1:52:38"/>
    <d v="2013-02-16T11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3:37:32"/>
    <d v="2012-03-21T2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0:07:46"/>
    <d v="2016-01-12T01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5:14:45"/>
    <d v="2012-03-25T14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20:20:49"/>
    <d v="2011-06-11T2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0:21:49"/>
    <d v="2013-02-15T10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5:51:03"/>
    <d v="2012-12-28T15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8:58:54"/>
    <d v="2015-04-09T18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9:01:43"/>
    <d v="2013-10-16T09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9:30:39"/>
    <d v="2012-03-01T19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3:28:12"/>
    <d v="2013-09-13T13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3:21:03"/>
    <d v="2014-12-20T00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1:00:22"/>
    <d v="2011-09-09T2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0:46:44"/>
    <d v="2011-12-22T2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6:55:13"/>
    <d v="2013-05-14T16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3:53:09"/>
    <d v="2014-05-09T2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8:24:59"/>
    <d v="2013-07-26T13:00:00"/>
    <x v="4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5"/>
    <s v="photobooks"/>
    <d v="2015-06-08T10:00:23"/>
    <d v="2015-07-08T10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d v="2016-02-26T09:01:20"/>
    <d v="2016-03-25T18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d v="2016-08-24T04:20:01"/>
    <d v="2016-10-23T04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d v="2014-05-13T11:47:04"/>
    <d v="2014-06-10T04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d v="2016-02-14T06:38:23"/>
    <d v="2016-03-22T16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d v="2014-06-24T14:51:44"/>
    <d v="2014-07-24T14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d v="2010-03-17T06:48:29"/>
    <d v="2010-05-15T04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d v="2014-05-27T10:44:41"/>
    <d v="2014-06-27T10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d v="2017-01-16T08:48:05"/>
    <d v="2017-02-14T18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d v="2014-06-19T05:14:38"/>
    <d v="2014-07-19T05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d v="2015-10-19T10:00:04"/>
    <d v="2015-11-18T11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d v="2017-01-06T12:25:39"/>
    <d v="2017-02-05T12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d v="2014-06-16T11:17:46"/>
    <d v="2014-07-16T11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d v="2015-08-18T10:20:40"/>
    <d v="2015-09-27T10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d v="2016-02-15T02:04:57"/>
    <d v="2016-03-16T01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d v="2016-09-06T07:11:32"/>
    <d v="2016-10-06T10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d v="2014-11-05T09:35:53"/>
    <d v="2014-12-06T02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d v="2014-05-01T15:40:52"/>
    <d v="2014-05-31T15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d v="2014-05-23T13:48:03"/>
    <d v="2014-06-20T17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d v="2014-11-12T16:35:13"/>
    <d v="2014-12-19T00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d v="2016-05-03T00:01:31"/>
    <d v="2016-06-07T00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d v="2014-09-17T15:55:39"/>
    <d v="2014-10-17T15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d v="2014-11-21T14:01:56"/>
    <d v="2014-12-22T2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d v="2017-01-21T08:01:30"/>
    <d v="2017-02-20T08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d v="2016-07-19T12:52:18"/>
    <d v="2016-08-18T12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d v="2015-12-01T02:37:27"/>
    <d v="2016-01-19T02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d v="2017-02-14T10:24:46"/>
    <d v="2017-03-14T09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d v="2017-01-01T13:35:22"/>
    <d v="2017-01-31T2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d v="2015-02-17T11:05:20"/>
    <d v="2015-03-19T10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d v="2015-09-28T14:24:55"/>
    <d v="2015-10-23T14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d v="2014-10-29T15:15:26"/>
    <d v="2014-11-30T2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d v="2016-01-22T07:24:25"/>
    <d v="2016-02-15T11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d v="2016-03-13T20:02:57"/>
    <d v="2016-05-01T2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d v="2015-08-05T12:11:02"/>
    <d v="2015-09-04T12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d v="2016-04-24T15:53:51"/>
    <d v="2016-05-23T18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d v="2015-07-28T15:15:10"/>
    <d v="2015-08-27T15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d v="2016-07-01T03:33:47"/>
    <d v="2016-08-06T14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d v="2014-12-08T14:46:10"/>
    <d v="2015-01-22T14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d v="2016-12-01T18:03:39"/>
    <d v="2017-01-03T18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d v="2014-10-26T20:10:16"/>
    <d v="2014-11-25T21:15:00"/>
    <x v="3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2:13:53"/>
    <d v="2011-05-04T2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3:08:37"/>
    <d v="2011-10-14T19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0:04:19"/>
    <d v="2012-01-28T00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6:17:15"/>
    <d v="2012-03-17T15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20:18:33"/>
    <d v="2011-08-01T03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2:40:38"/>
    <d v="2011-03-23T2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5:24:11"/>
    <d v="2012-06-14T15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5:56:26"/>
    <d v="2014-01-01T01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20:01:49"/>
    <d v="2011-11-02T04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8:11:50"/>
    <d v="2012-12-15T18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20:00:32"/>
    <d v="2013-06-04T2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6:59:44"/>
    <d v="2013-01-02T16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1:40:02"/>
    <d v="2012-07-21T2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9:32:49"/>
    <d v="2014-08-03T13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1:13:16"/>
    <d v="2011-12-12T2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3:10:21"/>
    <d v="2012-11-22T18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1:56:28"/>
    <d v="2013-11-01T15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1:42:15"/>
    <d v="2013-03-08T11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0:28:06"/>
    <d v="2014-09-15T00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4:09:00"/>
    <d v="2013-02-23T04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0:33:35"/>
    <d v="2012-05-27T2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3:04:34"/>
    <d v="2014-12-17T03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2:31:29"/>
    <d v="2013-08-27T12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4:48:55"/>
    <d v="2013-01-09T04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2:47:33"/>
    <d v="2012-09-11T12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6:21:07"/>
    <d v="2013-12-01T17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2:58:09"/>
    <d v="2012-11-26T00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3:41:22"/>
    <d v="2014-06-17T13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6:48:53"/>
    <d v="2014-02-20T16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6:06:15"/>
    <d v="2012-03-02T02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6:37:41"/>
    <d v="2012-10-12T16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4:10:54"/>
    <d v="2011-09-24T04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7:12:36"/>
    <d v="2012-01-16T01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0:33:21"/>
    <d v="2011-06-02T01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6:51:01"/>
    <d v="2016-07-11T16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2:04:48"/>
    <d v="2011-06-12T00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4:02:20"/>
    <d v="2009-12-31T19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2:29:28"/>
    <d v="2013-02-28T17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1:39:25"/>
    <d v="2012-03-03T11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1:32:35"/>
    <d v="2010-08-02T2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0:19:04"/>
    <d v="2014-12-19T10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20:35:27"/>
    <d v="2011-06-13T2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5:46:52"/>
    <d v="2012-09-24T15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1:26:00"/>
    <d v="2012-11-21T2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0:49:00"/>
    <d v="2013-09-18T10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6:48:23"/>
    <d v="2014-08-14T14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5:49:37"/>
    <d v="2012-06-09T05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2:54:42"/>
    <d v="2011-03-20T11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2:25:55"/>
    <d v="2014-05-23T12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6:27:17"/>
    <d v="2013-10-09T06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7:37:00"/>
    <d v="2011-04-26T02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7:49:53"/>
    <d v="2013-11-24T08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6:01:36"/>
    <d v="2011-04-24T16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7:22:40"/>
    <d v="2012-04-18T17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5:00:20"/>
    <d v="2012-04-05T14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8:17:32"/>
    <d v="2012-12-13T18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4:46:08"/>
    <d v="2012-05-24T14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1:19:27"/>
    <d v="2012-12-18T10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7:55:21"/>
    <d v="2013-12-17T08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2:39:10"/>
    <d v="2016-04-30T17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9:57:11"/>
    <d v="2016-01-17T17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0:45:36"/>
    <d v="2011-12-31T01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20:31:47"/>
    <d v="2015-01-31T2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4:16:58"/>
    <d v="2012-03-15T2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1:35:13"/>
    <d v="2011-02-21T2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2:04:33"/>
    <d v="2013-03-28T01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1:41:38"/>
    <d v="2014-03-11T02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3:35:39"/>
    <d v="2011-11-28T00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7:14:36"/>
    <d v="2016-05-31T17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8:19:59"/>
    <d v="2010-07-05T00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9:03:34"/>
    <d v="2016-08-01T09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1:45:30"/>
    <d v="2012-06-04T11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7:04:52"/>
    <d v="2015-03-06T17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0:31:46"/>
    <d v="2016-08-18T02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3:35:40"/>
    <d v="2011-10-16T18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3:25:47"/>
    <d v="2012-04-20T2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5:46:16"/>
    <d v="2016-04-16T01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6:31:11"/>
    <d v="2014-02-06T16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1:39:05"/>
    <d v="2011-07-21T2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4:11:07"/>
    <d v="2014-07-12T14:11:07"/>
    <x v="3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photobooks"/>
    <d v="2015-04-26T11:04:31"/>
    <d v="2015-06-10T11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d v="2016-12-06T17:02:50"/>
    <d v="2017-01-07T17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d v="2016-08-04T18:12:55"/>
    <d v="2016-08-26T2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d v="2015-01-22T10:31:17"/>
    <d v="2015-03-08T09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d v="2016-11-16T02:13:58"/>
    <d v="2016-12-21T2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d v="2016-10-25T00:14:27"/>
    <d v="2016-11-23T2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d v="2015-10-15T06:27:10"/>
    <d v="2015-11-13T11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d v="2015-08-03T18:49:03"/>
    <d v="2015-09-02T18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d v="2017-01-23T19:25:21"/>
    <d v="2017-03-01T15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d v="2016-03-25T16:05:04"/>
    <d v="2016-04-19T16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d v="2015-02-17T14:45:23"/>
    <d v="2015-03-19T13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d v="2016-09-14T02:04:42"/>
    <d v="2016-10-14T02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d v="2016-02-20T13:59:28"/>
    <d v="2016-03-21T12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d v="2015-03-04T17:02:33"/>
    <d v="2015-04-03T16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d v="2015-09-05T14:56:01"/>
    <d v="2015-10-05T14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d v="2016-07-20T00:01:09"/>
    <d v="2016-08-29T00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d v="2016-12-29T15:51:23"/>
    <d v="2017-01-28T15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d v="2016-05-15T18:56:32"/>
    <d v="2016-07-14T18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d v="2015-03-05T15:53:49"/>
    <d v="2015-03-25T14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d v="2016-02-05T12:08:33"/>
    <d v="2016-02-25T12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d v="2015-07-24T09:37:40"/>
    <d v="2015-09-12T09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d v="2016-02-10T19:34:05"/>
    <d v="2016-03-11T19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d v="2016-09-23T16:50:40"/>
    <d v="2016-10-23T16:50:40"/>
    <x v="2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3:39:27"/>
    <d v="2012-03-03T03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5:07:42"/>
    <d v="2014-01-31T15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2:26:16"/>
    <d v="2012-10-24T12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7:59:27"/>
    <d v="2014-01-07T2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6:01:43"/>
    <d v="2013-07-11T16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8:10:17"/>
    <d v="2014-02-17T18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3:49:21"/>
    <d v="2011-03-03T03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7:35:30"/>
    <d v="2014-05-09T18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2:06:11"/>
    <d v="2011-01-21T18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2:25:07"/>
    <d v="2014-02-24T12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9:54:23"/>
    <d v="2012-05-12T19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8:57:07"/>
    <d v="2011-03-04T08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1:03:23"/>
    <d v="2013-03-02T03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9:08:15"/>
    <d v="2015-01-24T19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2:51:11"/>
    <d v="2016-03-31T11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5:25:29"/>
    <d v="2013-02-17T15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1:08:55"/>
    <d v="2012-03-17T2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4:52:37"/>
    <d v="2011-09-30T2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3:19:42"/>
    <d v="2016-10-01T13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2:18:30"/>
    <d v="2013-05-07T00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6:17:25"/>
    <d v="2014-05-20T00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1:09:41"/>
    <d v="2015-03-02T01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9:52:34"/>
    <d v="2011-02-20T19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9:21:54"/>
    <d v="2011-06-10T23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3:59:58"/>
    <d v="2016-06-17T00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1:36:17"/>
    <d v="2012-12-15T11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1:40:32"/>
    <d v="2015-04-21T01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4:54:48"/>
    <d v="2011-07-31T02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6:17:39"/>
    <d v="2012-10-17T16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9:01:40"/>
    <d v="2014-07-10T19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7:45:38"/>
    <d v="2014-07-27T2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4:30:52"/>
    <d v="2015-04-24T2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21:26:57"/>
    <d v="2012-11-13T2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20:30:37"/>
    <d v="2013-05-23T2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8:55:40"/>
    <d v="2014-01-06T08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6:31:12"/>
    <d v="2014-07-18T16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4:26:53"/>
    <d v="2014-09-12T14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0:48:41"/>
    <d v="2011-12-16T01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4:28:49"/>
    <d v="2011-09-22T14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3:01:24"/>
    <d v="2014-02-06T13:01:24"/>
    <x v="3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3:39:49"/>
    <d v="2015-03-09T2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8:46:52"/>
    <d v="2012-07-10T19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8:45:08"/>
    <d v="2012-04-08T17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0:45:35"/>
    <d v="2012-11-27T08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2:15:10"/>
    <d v="2012-08-10T18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7:45:38"/>
    <d v="2014-11-12T18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5:12:12"/>
    <d v="2015-12-03T17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1:45:32"/>
    <d v="2010-06-01T00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5:02:26"/>
    <d v="2013-03-11T14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4:52:08"/>
    <d v="2012-12-15T14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5:09:14"/>
    <d v="2010-07-22T02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1:18:01"/>
    <d v="2011-06-07T11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8:36:25"/>
    <d v="2011-04-15T2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7:43:03"/>
    <d v="2012-02-12T17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3:55:22"/>
    <d v="2015-10-20T13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3:02:45"/>
    <d v="2012-04-12T13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0:00:06"/>
    <d v="2014-03-04T17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0:37:53"/>
    <d v="2016-02-01T14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8:36:06"/>
    <d v="2015-03-25T17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6:55:31"/>
    <d v="2012-10-06T05:59:00"/>
    <x v="5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1:19:03"/>
    <d v="2012-07-14T01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2:08:27"/>
    <d v="2013-12-12T02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6:22:12"/>
    <d v="2011-09-27T00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4:15:55"/>
    <d v="2014-01-15T15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7:38:08"/>
    <d v="2013-10-10T2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8:54:16"/>
    <d v="2010-11-01T2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6:40:39"/>
    <d v="2012-03-08T00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1:33:14"/>
    <d v="2013-05-07T11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20:31:06"/>
    <d v="2011-07-04T2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9:24:42"/>
    <d v="2013-07-07T09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7:25:09"/>
    <d v="2012-05-21T2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5:26:13"/>
    <d v="2012-01-24T15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3:08:27"/>
    <d v="2014-09-26T2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6:48:41"/>
    <d v="2011-12-25T01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8:22:51"/>
    <d v="2014-06-21T00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7:21:10"/>
    <d v="2011-12-06T01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2:51:21"/>
    <d v="2012-06-14T2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2:13:51"/>
    <d v="2013-07-02T01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9:38:28"/>
    <d v="2013-03-10T18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8:10:33"/>
    <d v="2011-06-14T2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2:58:51"/>
    <d v="2014-05-15T02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5:52:20"/>
    <d v="2011-07-04T15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2:28:36"/>
    <d v="2016-08-11T02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0:01:30"/>
    <d v="2014-05-01T10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2:02:38"/>
    <d v="2015-07-12T02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3:36:01"/>
    <d v="2014-04-19T2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8:02:00"/>
    <d v="2009-11-23T01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0:30:09"/>
    <d v="2016-06-06T13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6:09:11"/>
    <d v="2014-07-10T06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0:21:13"/>
    <d v="2011-04-22T00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6:05:37"/>
    <d v="2016-11-07T07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0:33:35"/>
    <d v="2013-10-16T10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0:47:45"/>
    <d v="2012-03-01T2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9:56:16"/>
    <d v="2016-03-12T01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2:31:21"/>
    <d v="2012-05-23T15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8:10:05"/>
    <d v="2015-04-18T17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2:21:53"/>
    <d v="2012-10-26T2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9:42:41"/>
    <d v="2013-03-23T18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6:17:40"/>
    <d v="2014-09-30T2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4:42:21"/>
    <d v="2014-12-21T04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0:40:17"/>
    <d v="2012-10-05T2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4:43:56"/>
    <d v="2014-05-13T14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6:18:54"/>
    <d v="2014-09-16T06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2:32:52"/>
    <d v="2016-04-22T02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2:08:30"/>
    <d v="2012-01-11T2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8:58:18"/>
    <d v="2014-08-14T08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1:55:29"/>
    <d v="2014-05-01T11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0:05:15"/>
    <d v="2016-12-03T11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5:01:08"/>
    <d v="2016-08-05T15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0:38:21"/>
    <d v="2013-04-19T2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8:01:01"/>
    <d v="2013-11-15T00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20:17:24"/>
    <d v="2012-11-17T2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3:21:04"/>
    <d v="2016-08-06T03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4:01:09"/>
    <d v="2013-08-19T04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4:07:31"/>
    <d v="2013-03-10T14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7:35:25"/>
    <d v="2013-07-13T17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1:12:20"/>
    <d v="2015-12-19T03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1:24:52"/>
    <d v="2012-06-12T03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7:02:26"/>
    <d v="2015-11-19T00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9:01:02"/>
    <d v="2016-04-03T08:01:02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1:01:56"/>
    <d v="2015-06-12T16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3:05:43"/>
    <d v="2017-01-23T13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3:00:52"/>
    <d v="2010-07-02T19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0:31:03"/>
    <d v="2014-07-10T10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5:30:18"/>
    <d v="2013-10-15T2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8:00:45"/>
    <d v="2014-12-03T09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6:06:26"/>
    <d v="2010-08-24T00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0:30:22"/>
    <d v="2011-09-19T10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3:45:43"/>
    <d v="2016-11-23T04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9:54:51"/>
    <d v="2016-08-18T19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4:36:13"/>
    <d v="2016-01-11T19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5:44:01"/>
    <d v="2015-02-05T15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9:03:34"/>
    <d v="2016-07-08T19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1:08:59"/>
    <d v="2013-03-25T00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7:02:43"/>
    <d v="2011-09-09T17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7:08:19"/>
    <d v="2013-03-09T17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1:22:35"/>
    <d v="2012-03-24T00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4:46:49"/>
    <d v="2015-08-13T04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3:00:21"/>
    <d v="2016-09-22T13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2:20:24"/>
    <d v="2014-05-14T19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1:41:37"/>
    <d v="2014-09-23T2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9:39:32"/>
    <d v="2016-06-11T09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6:05:53"/>
    <d v="2015-06-11T06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9:12:24"/>
    <d v="2012-08-12T2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0:25:46"/>
    <d v="2015-06-11T00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3:39:45"/>
    <d v="2014-04-20T2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5:31:59"/>
    <d v="2015-03-30T14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8:03:26"/>
    <d v="2010-03-15T17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20:31:21"/>
    <d v="2014-08-26T2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9:54:56"/>
    <d v="2012-11-29T19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3:54:13"/>
    <d v="2015-01-08T2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9:34:34"/>
    <d v="2016-12-15T01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1:58:38"/>
    <d v="2014-04-25T2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3:07:13"/>
    <d v="2015-05-07T02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1:00:07"/>
    <d v="2015-12-18T2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6:45:19"/>
    <d v="2014-05-09T16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1:02:33"/>
    <d v="2013-12-30T02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2:30:21"/>
    <d v="2013-07-01T14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6:32:05"/>
    <d v="2016-12-01T00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8:15:03"/>
    <d v="2013-11-15T19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8:37:07"/>
    <d v="2016-11-10T09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2:59:34"/>
    <d v="2016-01-22T12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0:14:37"/>
    <d v="2016-12-11T00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2:25:14"/>
    <d v="2015-06-13T12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2:07:27"/>
    <d v="2012-07-08T2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0:07:24"/>
    <d v="2013-05-23T00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7:41:10"/>
    <d v="2015-04-16T2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1:38:11"/>
    <d v="2013-05-23T11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8:39:23"/>
    <d v="2013-12-02T18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1:42:58"/>
    <d v="2015-05-30T2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20:32:17"/>
    <d v="2013-12-25T2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2:00:53"/>
    <d v="2016-02-19T2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0:49:11"/>
    <d v="2015-11-25T11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8:30:10"/>
    <d v="2014-05-02T08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2:10:43"/>
    <d v="2014-12-03T00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4:15:42"/>
    <d v="2013-04-17T14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7:52:12"/>
    <d v="2016-02-26T07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4:53:50"/>
    <d v="2015-03-02T16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0:27:34"/>
    <d v="2016-01-31T17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1:25:50"/>
    <d v="2014-07-23T11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4:20:54"/>
    <d v="2016-12-31T14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5:11:38"/>
    <d v="2016-03-24T04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3:35:01"/>
    <d v="2016-05-15T13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4:45:23"/>
    <d v="2013-05-31T08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4:00:29"/>
    <d v="2013-12-25T04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4:31:23"/>
    <d v="2014-08-23T14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6:29:36"/>
    <d v="2015-05-24T16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6:11:55"/>
    <d v="2016-10-20T16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9:19:51"/>
    <d v="2016-01-02T19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1:45:23"/>
    <d v="2016-06-28T11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2:41:24"/>
    <d v="2016-10-02T02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9:57:12"/>
    <d v="2016-05-07T09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2:01:58"/>
    <d v="2015-05-08T12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5:49:42"/>
    <d v="2016-05-06T15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2:21:28"/>
    <d v="2013-07-25T12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7:08:09"/>
    <d v="2014-07-23T17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21:01:16"/>
    <d v="2015-06-05T17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4:30:57"/>
    <d v="2016-12-18T14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3:03:13"/>
    <d v="2015-06-25T15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8:58:20"/>
    <d v="2015-11-11T19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3:45:55"/>
    <d v="2012-05-16T00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2:53:16"/>
    <d v="2011-11-23T2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3:19:55"/>
    <d v="2012-06-04T13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5:59:42"/>
    <d v="2014-05-04T02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6:03:07"/>
    <d v="2012-07-15T16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2:05:32"/>
    <d v="2011-12-14T00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0:54:18"/>
    <d v="2011-09-08T00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3:09:12"/>
    <d v="2010-09-10T2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1:49:54"/>
    <d v="2013-08-01T2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5:09:15"/>
    <d v="2013-02-24T05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3:44:38"/>
    <d v="2011-03-01T16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2:58:52"/>
    <d v="2011-10-07T12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6:30:32"/>
    <d v="2012-12-22T17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20:28:50"/>
    <d v="2012-03-04T2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3:36:13"/>
    <d v="2011-10-02T13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4:12:15"/>
    <d v="2012-10-25T2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0:02:15"/>
    <d v="2011-12-01T11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2:43:55"/>
    <d v="2012-03-07T2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3:54:44"/>
    <d v="2015-07-01T2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6:02:21"/>
    <d v="2012-06-29T2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3:35:14"/>
    <d v="2012-02-12T2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6:50:48"/>
    <d v="2011-05-05T16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4:07:07"/>
    <d v="2012-11-09T15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1:47:14"/>
    <d v="2013-05-30T2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4:55:53"/>
    <d v="2014-11-21T00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1:09:34"/>
    <d v="2013-01-26T01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3:03:13"/>
    <d v="2014-11-12T14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0:13:00"/>
    <d v="2012-09-09T2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3:00:17"/>
    <d v="2015-07-05T13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2:06:09"/>
    <d v="2014-05-28T00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0:43:45"/>
    <d v="2011-08-14T2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8:16:33"/>
    <d v="2013-04-15T18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6:46:16"/>
    <d v="2014-09-23T16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5:34:30"/>
    <d v="2010-12-09T00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21:56:41"/>
    <d v="2011-02-19T2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4:40:03"/>
    <d v="2012-10-02T14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21:25:49"/>
    <d v="2015-10-27T00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6:08:56"/>
    <d v="2011-07-24T16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3:07:25"/>
    <d v="2012-08-15T23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9:08:56"/>
    <d v="2014-01-01T19:08:56"/>
    <x v="4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6:27:39"/>
    <d v="2015-09-23T16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4:23:11"/>
    <d v="2014-07-24T14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7:35:20"/>
    <d v="2015-06-07T2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3:13:34"/>
    <d v="2016-06-24T2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2:00:35"/>
    <d v="2016-04-08T11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6:06:58"/>
    <d v="2014-12-05T17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1:35:37"/>
    <d v="2012-09-14T21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0:24:21"/>
    <d v="2017-02-10T01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2:49:11"/>
    <d v="2017-03-02T12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4:00:22"/>
    <d v="2015-08-22T14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8:58:15"/>
    <d v="2015-06-22T01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9:55:20"/>
    <d v="2015-04-18T09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2:37:23"/>
    <d v="2013-09-09T23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9:01:47"/>
    <d v="2016-05-05T09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20:13:06"/>
    <d v="2016-07-20T2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1:11:49"/>
    <d v="2015-05-02T11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2:01:07"/>
    <d v="2016-06-06T02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1:16:37"/>
    <d v="2017-01-18T11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0:06:32"/>
    <d v="2015-04-11T00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2:04:28"/>
    <d v="2015-11-13T13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20:07:33"/>
    <d v="2017-02-20T2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7:37:05"/>
    <d v="2014-10-02T17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4:46:17"/>
    <d v="2017-02-09T01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2:34:01"/>
    <d v="2016-01-25T12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4:23:59"/>
    <d v="2013-03-26T04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0:45:43"/>
    <d v="2016-09-06T2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1:01:06"/>
    <d v="2015-04-02T2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0:04:01"/>
    <d v="2016-10-25T13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4:55:00"/>
    <d v="2016-04-21T18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1:00:04"/>
    <d v="2016-03-23T02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6:00:27"/>
    <d v="2017-02-14T16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6:25:44"/>
    <d v="2016-12-15T19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5:44:32"/>
    <d v="2016-11-21T00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4:11:30"/>
    <d v="2016-03-26T13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4:31:40"/>
    <d v="2015-08-11T14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7:41:42"/>
    <d v="2016-12-02T03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0:00:59"/>
    <d v="2015-02-28T10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8:20:00"/>
    <d v="2015-11-14T09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5:59:58"/>
    <d v="2015-10-15T05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1:01:08"/>
    <d v="2015-07-05T2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6:19:25"/>
    <d v="2013-01-16T16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6:22:48"/>
    <d v="2012-11-01T16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6:38:02"/>
    <d v="2015-09-24T16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3:28:39"/>
    <d v="2013-03-09T03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5:43:09"/>
    <d v="2012-06-01T15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2:10:24"/>
    <d v="2012-04-16T02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0:39:33"/>
    <d v="2013-11-16T01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7:10:26"/>
    <d v="2012-04-07T00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7:30:44"/>
    <d v="2014-04-14T19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21:35:10"/>
    <d v="2012-04-14T13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4:50:25"/>
    <d v="2014-04-10T02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3:56:17"/>
    <d v="2013-11-03T21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5:49:39"/>
    <d v="2015-05-15T15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5:00:48"/>
    <d v="2014-02-06T15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3:12:52"/>
    <d v="2012-03-13T02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4:02:25"/>
    <d v="2015-07-23T14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4:38:33"/>
    <d v="2015-11-02T04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5:29:43"/>
    <d v="2012-08-28T2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3:15:12"/>
    <d v="2015-08-19T13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1:27:16"/>
    <d v="2013-07-26T2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2:00:09"/>
    <d v="2016-04-22T2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4:54:07"/>
    <d v="2012-01-28T14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1:22:48"/>
    <d v="2015-06-27T11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2:01:15"/>
    <d v="2016-10-29T15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5:00:15"/>
    <d v="2014-09-21T15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5:10:22"/>
    <d v="2016-02-12T00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5:22:35"/>
    <d v="2013-11-13T16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2:40:36"/>
    <d v="2015-08-16T02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1:56:31"/>
    <d v="2013-09-03T00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7:08:47"/>
    <d v="2014-04-25T17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7:51:41"/>
    <d v="2013-06-25T01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5:03:28"/>
    <d v="2014-07-18T2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5:05:39"/>
    <d v="2015-12-13T2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5:47:27"/>
    <d v="2017-01-05T15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20:31:51"/>
    <d v="2015-03-28T19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0:48:43"/>
    <d v="2016-02-01T10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20:04:43"/>
    <d v="2014-11-12T03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0:55:16"/>
    <d v="2017-03-10T10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9:00:14"/>
    <d v="2013-12-01T00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5:49:04"/>
    <d v="2016-04-22T15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5:51:40"/>
    <d v="2017-03-02T15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9:48:53"/>
    <d v="2013-11-26T2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4:01:30"/>
    <d v="2017-03-12T2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5:39:06"/>
    <d v="2016-10-16T16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3:00:17"/>
    <d v="2014-02-21T14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5:00:10"/>
    <d v="2015-09-04T15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1:59:25"/>
    <d v="2015-07-29T11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7:01:18"/>
    <d v="2016-12-14T17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2:52:45"/>
    <d v="2013-04-02T11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20:07:53"/>
    <d v="2016-12-02T2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4:17:57"/>
    <d v="2014-08-16T04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3:52:18"/>
    <d v="2016-08-06T03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1:09:07"/>
    <d v="2015-11-18T12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1:32:48"/>
    <d v="2017-01-24T11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8:50:51"/>
    <d v="2016-05-07T18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6:50:46"/>
    <d v="2016-11-22T06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8:28:49"/>
    <d v="2016-06-19T19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4:01:27"/>
    <d v="2015-06-11T14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5:18:56"/>
    <d v="2016-12-08T15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20:24:10"/>
    <d v="2014-03-26T19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3:23:40"/>
    <d v="2017-02-14T13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0:02:38"/>
    <d v="2014-11-17T2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5:58:33"/>
    <d v="2015-01-31T15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9:58:34"/>
    <d v="2016-05-22T2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6:28:27"/>
    <d v="2016-11-22T16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6:59:52"/>
    <d v="2016-04-26T2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5:54:57"/>
    <d v="2014-12-20T2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21:58:35"/>
    <d v="2017-03-11T2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2:54:23"/>
    <d v="2017-03-07T01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6:51:53"/>
    <d v="2017-01-10T17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20:00:04"/>
    <d v="2016-12-09T2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2:47:16"/>
    <d v="2015-12-07T12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9:10:42"/>
    <d v="2017-03-12T08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8:00:57"/>
    <d v="2014-02-23T08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0:47:59"/>
    <d v="2014-12-22T10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1:38:09"/>
    <d v="2014-01-05T11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2:17:03"/>
    <d v="2012-02-27T12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3:01:07"/>
    <d v="2016-01-03T18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5:21:39"/>
    <d v="2015-02-04T00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0:59:51"/>
    <d v="2015-09-17T10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2:51:37"/>
    <d v="2011-07-25T02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0:11:26"/>
    <d v="2016-01-14T00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3:00:04"/>
    <d v="2012-05-08T2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5:07:25"/>
    <d v="2011-03-12T00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0:27:23"/>
    <d v="2012-06-29T00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9:07:34"/>
    <d v="2013-09-05T2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2:01:00"/>
    <d v="2014-06-23T12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5:51:29"/>
    <d v="2012-06-26T14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9:57:40"/>
    <d v="2013-12-06T19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2:05:30"/>
    <d v="2009-12-01T13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9:26:58"/>
    <d v="2012-04-23T00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2:44:36"/>
    <d v="2012-04-18T12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2:59:59"/>
    <d v="2012-09-24T2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3:21:20"/>
    <d v="2013-01-20T13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8:54:16"/>
    <d v="2013-01-26T18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3:33:46"/>
    <d v="2012-02-23T13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21:00:49"/>
    <d v="2012-03-13T2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6:10:33"/>
    <d v="2014-03-26T15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20:46:49"/>
    <d v="2011-02-05T2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3:26:56"/>
    <d v="2012-06-28T13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3:31:36"/>
    <d v="2013-06-20T2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6:50:34"/>
    <d v="2013-12-31T03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2:39:56"/>
    <d v="2011-12-12T2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5:34:51"/>
    <d v="2011-01-01T00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2:41:12"/>
    <d v="2014-08-08T14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0:02:09"/>
    <d v="2012-03-10T00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5:15:33"/>
    <d v="2012-05-05T15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9:06:36"/>
    <d v="2014-08-28T2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9:42:17"/>
    <d v="2013-03-09T19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5:03:35"/>
    <d v="2013-03-21T14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20:06:29"/>
    <d v="2014-05-06T2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1:11:18"/>
    <d v="2014-04-18T19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9:00:26"/>
    <d v="2012-05-03T19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9:14:17"/>
    <d v="2012-06-07T09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3:25:43"/>
    <d v="2012-05-05T13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3:24:10"/>
    <d v="2009-12-09T14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9:00:49"/>
    <d v="2010-02-15T01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1:26:54"/>
    <d v="2009-09-25T2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21:58:05"/>
    <d v="2013-12-14T2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5:36:40"/>
    <d v="2014-04-02T14:36:40"/>
    <x v="3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8:00:40"/>
    <d v="2014-08-26T18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4:45:37"/>
    <d v="2015-06-14T14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0:59:06"/>
    <d v="2014-07-17T10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7:35:43"/>
    <d v="2015-12-24T2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20:08:10"/>
    <d v="2014-08-17T2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1:04:31"/>
    <d v="2015-02-06T11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1:36:30"/>
    <d v="2014-05-29T13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2:04:58"/>
    <d v="2014-11-05T13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9:44:03"/>
    <d v="2014-06-11T09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8:11:35"/>
    <d v="2014-03-08T18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1:22:23"/>
    <d v="2014-06-26T11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7:31:24"/>
    <d v="2014-06-29T17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5:11:49"/>
    <d v="2016-12-19T03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1:25:38"/>
    <d v="2016-10-30T11:25:38"/>
    <x v="2"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3:00:54"/>
    <d v="2015-07-23T00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2:00:28"/>
    <d v="2015-03-19T11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1:00:22"/>
    <d v="2014-08-15T11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4:06:31"/>
    <d v="2016-05-25T14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0:33:41"/>
    <d v="2015-09-26T00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0:27:51"/>
    <d v="2016-11-26T11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7:16:33"/>
    <d v="2016-11-12T00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3:35:13"/>
    <d v="2016-08-31T01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3:25:15"/>
    <d v="2014-11-30T00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21:44:16"/>
    <d v="2014-10-27T2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7:48:10"/>
    <d v="2017-03-05T17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6:15:00"/>
    <d v="2015-12-29T19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2:36:49"/>
    <d v="2017-02-02T12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0:50:08"/>
    <d v="2017-03-11T00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4:45:50"/>
    <d v="2016-04-20T14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9:03:59"/>
    <d v="2017-02-25T19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0:27:36"/>
    <d v="2016-03-24T09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6:55:18"/>
    <d v="2016-06-09T15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1:18:05"/>
    <d v="2016-03-23T10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0:29:27"/>
    <d v="2017-01-03T00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20:18:17"/>
    <d v="2011-09-30T2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0:28:16"/>
    <d v="2012-07-19T00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2:40:25"/>
    <d v="2013-04-16T15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7:36:37"/>
    <d v="2015-09-30T15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3:15:48"/>
    <d v="2012-09-23T13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2:27:33"/>
    <d v="2013-05-08T2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6:58:51"/>
    <d v="2012-05-10T13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3:42:01"/>
    <d v="2012-10-28T01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6:18:49"/>
    <d v="2011-02-08T06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1:47:35"/>
    <d v="2012-05-23T2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9:49:52"/>
    <d v="2012-01-25T19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2:46:20"/>
    <d v="2010-09-03T2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3:57:49"/>
    <d v="2012-11-10T14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20:16:16"/>
    <d v="2010-10-10T2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2:54:15"/>
    <d v="2010-07-10T18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3:52:50"/>
    <d v="2014-11-03T04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2:35:45"/>
    <d v="2012-08-12T12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8:48:33"/>
    <d v="2013-01-13T18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3:26:34"/>
    <d v="2012-07-27T2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8:28:04"/>
    <d v="2015-10-10T18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1:30:08"/>
    <d v="2012-04-30T11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4:46:23"/>
    <d v="2011-08-01T14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4:00:03"/>
    <d v="2012-05-01T13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8:00:03"/>
    <d v="2011-09-15T18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9:57:59"/>
    <d v="2011-10-12T19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2:59:36"/>
    <d v="2012-04-22T12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21:59:57"/>
    <d v="2012-05-26T2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1:11:48"/>
    <d v="2011-11-16T12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2:33:59"/>
    <d v="2013-05-09T12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1:27:56"/>
    <d v="2012-06-23T01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6:08:34"/>
    <d v="2011-01-15T2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9:39:48"/>
    <d v="2012-06-16T05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0:02:20"/>
    <d v="2013-04-29T00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1:29:04"/>
    <d v="2012-05-23T11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8:42:55"/>
    <d v="2012-06-06T18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9:54:52"/>
    <d v="2013-03-29T18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7:05:38"/>
    <d v="2011-08-05T17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9:13:07"/>
    <d v="2015-01-27T19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1:33:57"/>
    <d v="2012-12-31T14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4:32:55"/>
    <d v="2012-06-23T14:32:55"/>
    <x v="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9:13:41"/>
    <d v="2015-10-13T19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9:46:00"/>
    <d v="2016-04-22T10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9:24:52"/>
    <d v="2014-11-17T2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5:22:37"/>
    <d v="2014-12-21T00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6:16:11"/>
    <d v="2012-06-28T16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2:11:14"/>
    <d v="2014-12-08T00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4:01:31"/>
    <d v="2013-10-17T2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6:01:43"/>
    <d v="2015-08-20T07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1:56:15"/>
    <d v="2012-03-24T2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6:45:05"/>
    <d v="2015-04-20T00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2:19:14"/>
    <d v="2015-08-14T2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6:22:46"/>
    <d v="2012-08-16T16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4:01:51"/>
    <d v="2013-03-01T14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2:48:32"/>
    <d v="2010-01-01T02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4:59:05"/>
    <d v="2014-12-01T15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2:32:46"/>
    <d v="2013-07-29T2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1:34:15"/>
    <d v="2011-08-01T11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8:14:21"/>
    <d v="2013-02-24T00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7:39:12"/>
    <d v="2015-02-02T17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2:12:01"/>
    <d v="2011-10-29T12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6:46:58"/>
    <d v="2013-09-26T06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6:14:17"/>
    <d v="2013-09-30T2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2:34:58"/>
    <d v="2011-01-01T2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8:29:29"/>
    <d v="2012-07-08T08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3:18:58"/>
    <d v="2015-02-26T2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6:36:19"/>
    <d v="2013-10-05T01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4:33:23"/>
    <d v="2012-04-04T13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1:00:37"/>
    <d v="2016-09-30T00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4:11:10"/>
    <d v="2013-05-31T13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1:13:26"/>
    <d v="2015-10-07T2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2:03:05"/>
    <d v="2012-03-21T16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5:26:21"/>
    <d v="2017-03-05T15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0:46:47"/>
    <d v="2012-09-21T00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21:52:43"/>
    <d v="2015-05-31T23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1:43:13"/>
    <d v="2012-05-28T11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9:47:37"/>
    <d v="2012-12-24T19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3:53:06"/>
    <d v="2014-05-15T13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6:38:26"/>
    <d v="2015-05-01T09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6:58:04"/>
    <d v="2011-11-15T15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8:49:34"/>
    <d v="2015-03-06T18:49:34"/>
    <x v="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7:39:09"/>
    <d v="2012-09-12T2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3:56:08"/>
    <d v="2014-11-12T17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7:54:14"/>
    <d v="2013-12-23T17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1:13:43"/>
    <d v="2012-04-28T2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8:59:50"/>
    <d v="2016-06-17T08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3:06:22"/>
    <d v="2014-04-29T13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6:59:32"/>
    <d v="2015-08-11T2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5:14:28"/>
    <d v="2017-03-14T2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1:42:31"/>
    <d v="2012-07-15T01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7:08:45"/>
    <d v="2016-08-22T02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4:03:34"/>
    <d v="2017-01-02T18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3:26:10"/>
    <d v="2015-01-08T2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5:38:14"/>
    <d v="2012-09-21T15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3:00:12"/>
    <d v="2014-04-30T01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7:56:04"/>
    <d v="2016-04-30T08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9:52:09"/>
    <d v="2015-08-25T19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6:59:11"/>
    <d v="2014-10-20T16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5:01:01"/>
    <d v="2015-12-01T16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7:13:24"/>
    <d v="2015-10-23T07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0:00:42"/>
    <d v="2015-10-10T2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3:56:28"/>
    <d v="2015-05-21T13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3:50:16"/>
    <d v="2016-12-30T13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2:09:26"/>
    <d v="2016-12-02T02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6:07:02"/>
    <d v="2012-09-13T06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5:26:48"/>
    <d v="2016-11-09T16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1:04:29"/>
    <d v="2015-06-03T11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5:54:21"/>
    <d v="2015-11-26T16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9:11:07"/>
    <d v="2014-11-30T19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8:55:22"/>
    <d v="2015-05-14T08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2:31:52"/>
    <d v="2016-06-30T06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0:03:47"/>
    <d v="2015-08-30T00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1:28:59"/>
    <d v="2016-05-28T2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5:45:32"/>
    <d v="2014-02-27T19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1:45:21"/>
    <d v="2016-09-29T11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8:49:21"/>
    <d v="2015-03-09T17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0:45:14"/>
    <d v="2016-10-15T2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9:11:15"/>
    <d v="2016-10-12T09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7:54:55"/>
    <d v="2015-01-15T17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6:45:48"/>
    <d v="2015-02-19T16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3:51:14"/>
    <d v="2015-06-07T23:51:14"/>
    <x v="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9:00:10"/>
    <d v="2013-10-25T19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3:55:13"/>
    <d v="2015-08-21T13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0:56:47"/>
    <d v="2015-09-04T11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20:36:37"/>
    <d v="2015-12-09T02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7:29:34"/>
    <d v="2015-05-04T17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4:20:39"/>
    <d v="2015-09-25T17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8:13:36"/>
    <d v="2016-02-10T18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0:07:45"/>
    <d v="2015-11-09T10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20:51:36"/>
    <d v="2016-01-09T20:51:36"/>
    <x v="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3:04:43"/>
    <d v="2014-10-16T02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4:47:23"/>
    <d v="2013-05-27T02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2:45:26"/>
    <d v="2016-07-21T12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3:35:41"/>
    <d v="2016-10-03T2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1:30:28"/>
    <d v="2014-08-08T2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3:53:10"/>
    <d v="2014-06-20T18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21:29:20"/>
    <d v="2013-07-13T14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1:41:24"/>
    <d v="2015-12-24T11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1:43:16"/>
    <d v="2016-10-14T19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5:33:48"/>
    <d v="2016-02-21T05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3:59:53"/>
    <d v="2015-10-08T03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7:57:29"/>
    <d v="2014-12-06T18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0:19:05"/>
    <d v="2016-05-03T19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20:44:54"/>
    <d v="2016-04-17T19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7:10:53"/>
    <d v="2016-11-11T08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9:03:18"/>
    <d v="2013-09-06T15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6:34:13"/>
    <d v="2017-01-29T16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6:08:08"/>
    <d v="2014-12-31T17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3:50:59"/>
    <d v="2015-08-15T03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3:52:15"/>
    <d v="2017-03-01T13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9:55:11"/>
    <d v="2016-04-22T09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2:14:23"/>
    <d v="2015-08-07T12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0:23:54"/>
    <d v="2015-12-30T10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1:46:37"/>
    <d v="2015-05-01T01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8:59:35"/>
    <d v="2013-04-22T08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8:37:02"/>
    <d v="2014-10-18T00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5:23:48"/>
    <d v="2013-05-27T2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2:32:54"/>
    <d v="2015-04-10T01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2:03:12"/>
    <d v="2016-10-13T17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2:54:10"/>
    <d v="2013-03-13T16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1:59:33"/>
    <d v="2014-04-23T11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8:01:27"/>
    <d v="2014-01-15T15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3:26:44"/>
    <d v="2016-11-05T2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7:18:37"/>
    <d v="2014-05-05T17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20:45:52"/>
    <d v="2015-03-11T19:45:52"/>
    <x v="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8:35:54"/>
    <d v="2015-02-12T03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8:11:58"/>
    <d v="2015-02-17T00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8:50:46"/>
    <d v="2015-04-23T08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4:54:03"/>
    <d v="2014-10-29T14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0:32:47"/>
    <d v="2016-08-05T17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9:39:40"/>
    <d v="2014-07-09T09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0:45:52"/>
    <d v="2014-07-18T00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2:50:43"/>
    <d v="2016-07-29T12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20:18:54"/>
    <d v="2015-03-12T00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8:31:43"/>
    <d v="2015-02-11T18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7:35:59"/>
    <d v="2016-09-09T00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1:32:39"/>
    <d v="2015-08-12T01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6:03:25"/>
    <d v="2015-07-21T06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2:35:59"/>
    <d v="2016-03-03T15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8:37:21"/>
    <d v="2014-06-06T19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8:40:28"/>
    <d v="2014-07-05T08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8:34:00"/>
    <d v="2014-07-08T18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2:12:01"/>
    <d v="2015-07-31T12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2:21:10"/>
    <d v="2016-06-17T12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9:16:06"/>
    <d v="2015-01-04T09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1:50:09"/>
    <d v="2014-10-10T07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1:31:47"/>
    <d v="2015-08-06T11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1:34:36"/>
    <d v="2015-07-15T2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6:53:10"/>
    <d v="2014-09-29T06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8:07:53"/>
    <d v="2015-08-22T08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2:24:50"/>
    <d v="2015-08-05T07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6:57:18"/>
    <d v="2015-06-29T16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6:18:55"/>
    <d v="2015-08-22T16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7:55:25"/>
    <d v="2016-03-30T10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3:21:04"/>
    <d v="2014-05-31T2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7:55:03"/>
    <d v="2015-02-23T07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3:51:38"/>
    <d v="2015-04-06T00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3:49:21"/>
    <d v="2016-12-14T13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5:35:15"/>
    <d v="2015-05-09T05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4:38:29"/>
    <d v="2016-08-07T14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7:13:12"/>
    <d v="2015-08-02T12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1:14:22"/>
    <d v="2015-02-28T11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0:21:26"/>
    <d v="2015-09-23T10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8:36:49"/>
    <d v="2015-06-14T08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0:39:49"/>
    <d v="2016-02-25T2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8:08:55"/>
    <d v="2014-09-23T18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2:24:52"/>
    <d v="2015-03-27T11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20:16:46"/>
    <d v="2015-03-31T18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2:29:56"/>
    <d v="2015-06-12T2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5:01:26"/>
    <d v="2015-12-04T15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20:50:12"/>
    <d v="2015-07-10T03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2:24:26"/>
    <d v="2016-06-03T12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2:21:09"/>
    <d v="2015-10-02T19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6:25:18"/>
    <d v="2016-06-02T06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6:09:08"/>
    <d v="2014-05-11T2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5:47:50"/>
    <d v="2015-07-16T15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3:01:34"/>
    <d v="2014-11-23T18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3:03:53"/>
    <d v="2015-10-10T2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9:02:10"/>
    <d v="2015-01-30T19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2:53:37"/>
    <d v="2015-12-04T2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2:16:58"/>
    <d v="2017-02-18T00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7:48:04"/>
    <d v="2015-12-09T18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0:34:56"/>
    <d v="2014-08-13T18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1:45:54"/>
    <d v="2014-08-25T00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20:51:19"/>
    <d v="2015-03-18T13:00:0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7:16:44"/>
    <d v="2014-09-25T17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6:58:47"/>
    <d v="2015-05-18T16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3:39:39"/>
    <d v="2015-01-23T2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9:21:50"/>
    <d v="2015-05-08T2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0:01:08"/>
    <d v="2014-09-11T10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4:22:59"/>
    <d v="2015-02-23T14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2:03:49"/>
    <d v="2014-07-15T01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9:57:26"/>
    <d v="2016-03-04T19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9:32:38"/>
    <d v="2014-05-25T09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0:01:04"/>
    <d v="2015-05-07T10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2:59:23"/>
    <d v="2014-09-15T02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3:57:17"/>
    <d v="2015-02-21T07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8:57:33"/>
    <d v="2016-06-04T18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1:16:04"/>
    <d v="2014-06-15T11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0:00:08"/>
    <d v="2016-08-29T13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1:37:03"/>
    <d v="2014-10-13T00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6:58:33"/>
    <d v="2014-07-13T06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2:53:34"/>
    <d v="2015-01-30T12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5:25:12"/>
    <d v="2014-08-27T2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4:33:38"/>
    <d v="2015-01-18T14:33:38"/>
    <x v="3"/>
    <x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1:05:59"/>
    <d v="2015-03-26T00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1:51:46"/>
    <d v="2015-03-01T02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7:17:04"/>
    <d v="2015-07-02T07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7:50:19"/>
    <d v="2014-08-06T17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3:30:33"/>
    <d v="2015-07-07T13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3:43:32"/>
    <d v="2015-09-16T13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0:44:52"/>
    <d v="2015-03-08T2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8:34:20"/>
    <d v="2016-08-16T2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4:52:33"/>
    <d v="2015-05-03T18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2:04:11"/>
    <d v="2014-07-18T12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1:47:58"/>
    <d v="2014-08-31T11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2:38:40"/>
    <d v="2016-12-04T2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5:38:28"/>
    <d v="2016-01-01T00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1:27:51"/>
    <d v="2014-09-25T2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2:24:46"/>
    <d v="2014-11-26T2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3:32:10"/>
    <d v="2016-03-13T08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7:08:54"/>
    <d v="2015-03-22T2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1:22:27"/>
    <d v="2014-10-20T01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5:47:03"/>
    <d v="2015-01-06T02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7:58:50"/>
    <d v="2015-08-23T2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9:25:56"/>
    <d v="2015-09-23T09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2:29:03"/>
    <d v="2016-02-11T12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1:10:36"/>
    <d v="2014-11-11T12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2:41:21"/>
    <d v="2016-08-24T02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9:22:08"/>
    <d v="2016-10-31T00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8:00:06"/>
    <d v="2016-05-01T07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3:22:31"/>
    <d v="2016-10-12T2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4:41:21"/>
    <d v="2016-06-20T04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20:29:22"/>
    <d v="2015-12-21T00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9:47:00"/>
    <d v="2016-01-07T09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6:05:30"/>
    <d v="2017-01-27T16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4:25:10"/>
    <d v="2016-10-09T14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6:07:47"/>
    <d v="2016-02-20T16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7:29:32"/>
    <d v="2014-10-03T07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1:57:51"/>
    <d v="2017-01-19T11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7:54:00"/>
    <d v="2015-05-26T17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3:36:33"/>
    <d v="2017-02-27T00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0:38:49"/>
    <d v="2014-06-16T00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3:46:00"/>
    <d v="2017-02-28T2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5:51:10"/>
    <d v="2017-01-31T14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7:29:42"/>
    <d v="2016-07-13T17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6:04:12"/>
    <d v="2012-12-26T16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6:22:56"/>
    <d v="2016-03-01T01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7:08:44"/>
    <d v="2014-11-15T18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2:11:45"/>
    <d v="2014-10-06T12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4:09:51"/>
    <d v="2014-12-14T14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1:11:23"/>
    <d v="2015-04-25T01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1:05:19"/>
    <d v="2016-01-21T01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9:40:40"/>
    <d v="2014-11-26T10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5:58:39"/>
    <d v="2015-02-21T15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7:15:16"/>
    <d v="2015-12-23T18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2:52:10"/>
    <d v="2015-02-10T12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6:04:09"/>
    <d v="2015-06-21T16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2:58:00"/>
    <d v="2014-11-05T01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3:27:18"/>
    <d v="2014-06-11T00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9:09:12"/>
    <d v="2014-07-18T09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6:24:03"/>
    <d v="2014-08-20T16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3:09:36"/>
    <d v="2015-07-20T18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6:00:20"/>
    <d v="2014-05-26T2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6:18:53"/>
    <d v="2015-08-14T16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0:51:09"/>
    <d v="2016-11-22T01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8:53:29"/>
    <d v="2016-08-27T18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2:13:06"/>
    <d v="2015-06-11T12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9:51:15"/>
    <d v="2012-10-06T19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8:13:33"/>
    <d v="2014-05-30T12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7:01:32"/>
    <d v="2017-03-03T07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2:54:11"/>
    <d v="2015-03-20T11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2:20:25"/>
    <d v="2016-08-15T02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3:00:47"/>
    <d v="2014-11-18T00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3:56:11"/>
    <d v="2015-09-16T13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7:10:47"/>
    <d v="2016-10-14T17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1:04:19"/>
    <d v="2015-09-10T2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2:38:45"/>
    <d v="2016-08-17T22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8:50:55"/>
    <d v="2016-10-31T2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9:26:49"/>
    <d v="2013-05-04T09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4:50:44"/>
    <d v="2013-08-16T07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7:26:13"/>
    <d v="2010-10-02T00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2:03:17"/>
    <d v="2016-03-04T02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5:03:58"/>
    <d v="2013-12-29T03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5:00:21"/>
    <d v="2015-06-26T19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6:50:48"/>
    <d v="2016-01-20T16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2:30:47"/>
    <d v="2015-10-06T12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1:41:39"/>
    <d v="2015-04-15T2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3:26:38"/>
    <d v="2016-02-02T13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3:44:15"/>
    <d v="2014-08-21T2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5:16:26"/>
    <d v="2014-09-10T00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9:44:14"/>
    <d v="2016-04-27T09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7:37:42"/>
    <d v="2014-12-31T17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20:20:55"/>
    <d v="2015-06-13T2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0:02:40"/>
    <d v="2016-05-05T00:02:40"/>
    <x v="2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9:15:55"/>
    <d v="2014-11-06T2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1:58:04"/>
    <d v="2014-10-01T00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20:25:00"/>
    <d v="2012-12-06T2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2:20:03"/>
    <d v="2011-01-25T00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6:09:34"/>
    <d v="2014-09-10T16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6:49:27"/>
    <d v="2013-11-02T16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3:42:17"/>
    <d v="2011-05-01T00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7:00:58"/>
    <d v="2012-04-01T16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7:58:45"/>
    <d v="2012-12-20T07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8:52:24"/>
    <d v="2012-06-01T18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4:55:05"/>
    <d v="2014-07-19T01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6:09:12"/>
    <d v="2013-07-22T16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1:36:01"/>
    <d v="2012-01-18T19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2:21:27"/>
    <d v="2014-08-13T00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8:52:02"/>
    <d v="2014-10-15T08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2:27:42"/>
    <d v="2014-07-06T2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4:05:25"/>
    <d v="2014-06-15T14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5:20:15"/>
    <d v="2014-06-09T15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3:49:20"/>
    <d v="2011-05-02T2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2:35:53"/>
    <d v="2014-11-26T03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0:13:01"/>
    <d v="2014-08-02T00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2:32:33"/>
    <d v="2014-06-13T18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3:42:41"/>
    <d v="2013-12-13T00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1:55:44"/>
    <d v="2014-07-02T00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0:35:58"/>
    <d v="2016-05-06T10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3:31:08"/>
    <d v="2012-02-14T13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7:04:52"/>
    <d v="2014-09-26T17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6:45:08"/>
    <d v="2014-08-25T16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7:17:07"/>
    <d v="2011-02-17T17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8:20:31"/>
    <d v="2013-08-18T11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2:00:09"/>
    <d v="2014-06-21T12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0:31:15"/>
    <d v="2014-07-16T10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2:51:11"/>
    <d v="2013-05-06T12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5:54:09"/>
    <d v="2014-06-20T05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3:26:27"/>
    <d v="2014-06-15T12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8:47:01"/>
    <d v="2012-01-31T13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5:04:29"/>
    <d v="2013-08-23T15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9:50:31"/>
    <d v="2014-07-01T19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9:27:21"/>
    <d v="2014-07-16T19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8:10:38"/>
    <d v="2014-09-16T17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1:59:33"/>
    <d v="2014-08-04T11:59:33"/>
    <x v="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0:31:17"/>
    <d v="2014-07-28T10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1:17:38"/>
    <d v="2014-06-20T19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8:28:39"/>
    <d v="2012-05-31T2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0:04:40"/>
    <d v="2014-08-14T2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5:05:51"/>
    <d v="2014-08-08T15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4:19:19"/>
    <d v="2015-07-26T14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5:01:13"/>
    <d v="2016-01-05T19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1:57:51"/>
    <d v="2015-09-09T2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7:06:11"/>
    <d v="2015-07-11T10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9:06:24"/>
    <d v="2016-11-04T09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20:03:06"/>
    <d v="2014-12-30T2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9:35:47"/>
    <d v="2015-03-22T18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6:00:04"/>
    <d v="2017-03-12T17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2:43:23"/>
    <d v="2015-07-05T12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9:58:17"/>
    <d v="2015-10-24T17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6:02:56"/>
    <d v="2015-08-20T16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6:25:13"/>
    <d v="2017-01-10T01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9:25:38"/>
    <d v="2016-06-03T17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0:00:12"/>
    <d v="2015-10-30T10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7:10:36"/>
    <d v="2017-01-17T17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3:01:24"/>
    <d v="2015-12-17T00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2:59:58"/>
    <d v="2014-11-20T03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0:02:06"/>
    <d v="2014-09-30T2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8:39:07"/>
    <d v="2016-04-16T18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5:31:57"/>
    <d v="2016-05-03T2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5:19:15"/>
    <d v="2017-03-02T15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4:56:48"/>
    <d v="2017-02-01T19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4:20:51"/>
    <d v="2016-07-01T04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8:00:33"/>
    <d v="2016-12-28T18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7:23:04"/>
    <d v="2015-09-28T2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8:14:58"/>
    <d v="2015-07-01T08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2:08:13"/>
    <d v="2015-10-25T19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2:39:08"/>
    <d v="2017-02-16T19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3:47:50"/>
    <d v="2014-10-14T02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4:08:12"/>
    <d v="2014-09-19T14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2:19:22"/>
    <d v="2015-10-08T2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2:39:42"/>
    <d v="2016-12-01T13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0:24:18"/>
    <d v="2015-06-11T2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7:20:00"/>
    <d v="2015-09-11T2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6:25:12"/>
    <d v="2015-07-12T06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7:19:17"/>
    <d v="2015-04-04T16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3:55:14"/>
    <d v="2015-06-20T13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3:48:44"/>
    <d v="2014-11-05T14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3:32:46"/>
    <d v="2015-06-21T13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7:20:40"/>
    <d v="2016-09-07T07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9:50:28"/>
    <d v="2016-09-07T2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2:03:29"/>
    <d v="2015-03-25T21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4:26:15"/>
    <d v="2014-10-07T14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9:46:17"/>
    <d v="2015-06-10T2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9:25:52"/>
    <d v="2017-02-22T09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7:17:41"/>
    <d v="2015-01-08T17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4:15:45"/>
    <d v="2016-09-30T2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2:08:38"/>
    <d v="2015-11-30T13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3:24:36"/>
    <d v="2015-07-16T13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3:34:22"/>
    <d v="2014-12-22T00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8:23:08"/>
    <d v="2015-10-30T17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5:12:18"/>
    <d v="2015-01-28T18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3:05:15"/>
    <d v="2015-12-03T13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8:52:02"/>
    <d v="2015-06-12T17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4:11:00"/>
    <d v="2015-07-17T14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7:42:08"/>
    <d v="2016-08-24T17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5:29:57"/>
    <d v="2015-06-16T07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8:47:45"/>
    <d v="2015-07-12T08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6:29:35"/>
    <d v="2014-11-02T07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8:00:09"/>
    <d v="2015-11-06T09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5:14:02"/>
    <d v="2016-09-14T15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2:54:32"/>
    <d v="2016-03-15T17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7:07:51"/>
    <d v="2015-02-09T00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8:47:59"/>
    <d v="2016-03-31T2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2:23:26"/>
    <d v="2014-11-18T13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6:21:43"/>
    <d v="2015-05-30T16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2:27:39"/>
    <d v="2016-03-31T2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4:09:58"/>
    <d v="2015-06-01T01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20:28:25"/>
    <d v="2015-09-01T2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0:39:48"/>
    <d v="2016-04-29T00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3:51:38"/>
    <d v="2016-02-10T17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7:14:13"/>
    <d v="2016-01-29T01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8:37:06"/>
    <d v="2017-02-28T01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6:09:42"/>
    <d v="2016-08-15T16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4:00:28"/>
    <d v="2015-11-28T14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4:35:15"/>
    <d v="2016-06-20T19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4:50:02"/>
    <d v="2017-02-20T04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8:21:31"/>
    <d v="2017-03-11T08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2:51:40"/>
    <d v="2015-09-16T2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4:29:08"/>
    <d v="2015-12-04T15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6:12:32"/>
    <d v="2017-03-04T06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8:59:14"/>
    <d v="2015-06-16T08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6:37:09"/>
    <d v="2016-09-26T06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4:09:32"/>
    <d v="2015-11-22T18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4:30:56"/>
    <d v="2015-07-27T18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8:59:28"/>
    <d v="2015-09-12T2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8:01:03"/>
    <d v="2015-10-14T18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3:51:02"/>
    <d v="2015-04-29T13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3:39:36"/>
    <d v="2016-08-01T02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4:26:16"/>
    <d v="2016-12-07T04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1:38:04"/>
    <d v="2015-03-28T10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0:59:12"/>
    <d v="2016-12-22T10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6:32:28"/>
    <d v="2015-07-31T16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1:15:42"/>
    <d v="2016-06-09T2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1:22:19"/>
    <d v="2016-05-14T2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7:02:45"/>
    <d v="2016-04-13T17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1:36:18"/>
    <d v="2016-10-16T11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8:17:05"/>
    <d v="2015-10-06T18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3:00:10"/>
    <d v="2015-10-17T03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5:25:46"/>
    <d v="2016-11-11T18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1:51:57"/>
    <d v="2016-01-26T2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2:25:11"/>
    <d v="2015-05-08T16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3:17:21"/>
    <d v="2016-05-06T03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6:54:35"/>
    <d v="2014-08-08T09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20:57:04"/>
    <d v="2016-06-07T2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3:14:53"/>
    <d v="2016-04-10T2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0:03:06"/>
    <d v="2015-01-31T10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1:05:57"/>
    <d v="2016-06-21T2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2:24:25"/>
    <d v="2014-10-15T2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20:14:56"/>
    <d v="2016-06-21T2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4:46:48"/>
    <d v="2016-09-25T04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9:59:50"/>
    <d v="2016-06-05T09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4:51:17"/>
    <d v="2015-04-05T13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3:08:25"/>
    <d v="2015-03-08T12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4:59:26"/>
    <d v="2016-05-08T04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9:48:03"/>
    <d v="2014-07-04T2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3:45:08"/>
    <d v="2014-07-27T19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7:17:48"/>
    <d v="2015-04-01T16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2:44:46"/>
    <d v="2015-10-06T12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6:38:50"/>
    <d v="2014-07-19T16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2:14:40"/>
    <d v="2015-06-15T12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8:30:22"/>
    <d v="2015-07-30T08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2:10:46"/>
    <d v="2014-08-03T19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5:34:06"/>
    <d v="2016-04-05T04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2:46:07"/>
    <d v="2014-10-10T17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9:48:00"/>
    <d v="2017-02-24T09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1:58:38"/>
    <d v="2016-07-28T11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9:22:34"/>
    <d v="2016-12-06T19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5:10:21"/>
    <d v="2016-06-12T13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3:06:50"/>
    <d v="2015-04-01T00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7:59:44"/>
    <d v="2016-04-13T09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0:48:13"/>
    <d v="2014-08-30T00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2:32:48"/>
    <d v="2015-04-17T2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20:35:10"/>
    <d v="2015-02-25T2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9:14:14"/>
    <d v="2016-05-08T17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9:24:40"/>
    <d v="2016-04-29T2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2:39:32"/>
    <d v="2016-06-13T13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2:50:11"/>
    <d v="2015-11-29T19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5:29:25"/>
    <d v="2014-07-23T07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9:49:38"/>
    <d v="2016-07-01T19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6:22:30"/>
    <d v="2016-05-02T19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3:26:46"/>
    <d v="2015-10-29T00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0:52:07"/>
    <d v="2016-05-10T07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5:34:32"/>
    <d v="2016-07-15T15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6:01:50"/>
    <d v="2014-08-01T06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3:27:59"/>
    <d v="2014-11-19T04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1:22:14"/>
    <d v="2017-02-24T2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1:59:03"/>
    <d v="2016-12-14T11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20:36:30"/>
    <d v="2014-09-01T11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2:11:57"/>
    <d v="2015-03-07T00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4:30:45"/>
    <d v="2014-08-19T12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9:27:29"/>
    <d v="2016-03-15T17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2:26:32"/>
    <d v="2015-12-12T2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1:37:17"/>
    <d v="2015-05-12T2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8:24:54"/>
    <d v="2015-08-01T18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0:47:39"/>
    <d v="2015-01-01T01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20:59:40"/>
    <d v="2017-01-14T2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4:01:25"/>
    <d v="2016-12-17T04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6:59:25"/>
    <d v="2015-12-02T16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9:09:16"/>
    <d v="2014-08-25T00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6:30:40"/>
    <d v="2015-07-18T12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3:33:36"/>
    <d v="2015-10-28T13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0:39:33"/>
    <d v="2014-05-18T10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2:49:54"/>
    <d v="2015-04-25T11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3:34:59"/>
    <d v="2015-03-20T12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4:31:46"/>
    <d v="2014-08-31T09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8:20:00"/>
    <d v="2015-08-26T19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8:52:58"/>
    <d v="2014-11-29T19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0:26:23"/>
    <d v="2015-03-10T2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6:20:56"/>
    <d v="2016-08-01T18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4:47:00"/>
    <d v="2016-06-23T14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2:06:08"/>
    <d v="2015-11-20T2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6:49:12"/>
    <d v="2014-12-10T16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1:28:26"/>
    <d v="2014-12-03T11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4:18:08"/>
    <d v="2014-12-14T14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7:04:01"/>
    <d v="2015-06-18T07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9:31:22"/>
    <d v="2016-06-03T09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4:35:45"/>
    <d v="2014-07-10T14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9:05:48"/>
    <d v="2014-08-08T18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6:17:35"/>
    <d v="2016-05-06T16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8:07:10"/>
    <d v="2014-11-05T2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0:17:25"/>
    <d v="2014-07-27T10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3:05:44"/>
    <d v="2015-05-30T14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6:43:09"/>
    <d v="2014-05-31T2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7:28:49"/>
    <d v="2016-02-18T18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4:02:56"/>
    <d v="2014-11-21T13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8:05:25"/>
    <d v="2015-02-21T18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8:53:34"/>
    <d v="2014-08-28T18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3:22:26"/>
    <d v="2015-08-07T13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0:50:43"/>
    <d v="2015-11-11T22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7:05:24"/>
    <d v="2015-06-25T07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8:05:02"/>
    <d v="2015-06-17T08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20:24:46"/>
    <d v="2016-03-01T19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7:49:36"/>
    <d v="2014-07-16T07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6:08:09"/>
    <d v="2014-07-06T06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9:48:24"/>
    <d v="2014-07-18T19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5:32:38"/>
    <d v="2016-07-31T16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20:59:50"/>
    <d v="2016-06-06T03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20:32:52"/>
    <d v="2015-10-07T2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9:01:02"/>
    <d v="2014-09-27T19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3:35:38"/>
    <d v="2015-02-28T00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5:58:45"/>
    <d v="2016-12-01T03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3:27:36"/>
    <d v="2016-04-17T19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5:54:05"/>
    <d v="2015-04-23T14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7:55:48"/>
    <d v="2014-10-25T2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6:01:47"/>
    <d v="2014-05-23T16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5:43:05"/>
    <d v="2016-04-06T17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2:10:02"/>
    <d v="2016-02-13T2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4:59:23"/>
    <d v="2015-03-04T14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9:29:36"/>
    <d v="2015-12-13T2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7:52:21"/>
    <d v="2015-04-24T17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2:14:44"/>
    <d v="2015-02-05T02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0:48:56"/>
    <d v="2014-10-04T10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1:21:43"/>
    <d v="2014-09-20T2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1:29:12"/>
    <d v="2014-07-02T11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3:17:27"/>
    <d v="2015-02-28T13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20:31:01"/>
    <d v="2016-11-01T2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8:41:41"/>
    <d v="2014-07-30T18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3:32:33"/>
    <d v="2014-08-18T13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9:56:54"/>
    <d v="2016-02-05T18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1:30:55"/>
    <d v="2014-06-16T2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5:07:49"/>
    <d v="2014-07-10T05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0:48:13"/>
    <d v="2016-08-06T2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8:59:53"/>
    <d v="2014-08-21T12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3:03:40"/>
    <d v="2015-08-19T13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8:16:07"/>
    <d v="2015-05-02T17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7:52:10"/>
    <d v="2016-01-19T00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2:57:08"/>
    <d v="2014-07-11T12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6:18:41"/>
    <d v="2015-11-13T16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6:11:12"/>
    <d v="2015-05-30T16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8:35:46"/>
    <d v="2014-09-09T08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2:59:46"/>
    <d v="2016-06-08T09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8:43:56"/>
    <d v="2015-10-23T08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5:58:45"/>
    <d v="2015-02-05T08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7:20:12"/>
    <d v="2016-03-18T16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2:51:29"/>
    <d v="2014-12-16T2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1:15:38"/>
    <d v="2016-07-09T00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2:54:31"/>
    <d v="2015-04-02T11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3:22:07"/>
    <d v="2015-04-21T13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1:20:26"/>
    <d v="2014-07-22T2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9:29:16"/>
    <d v="2016-08-13T19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2:45:59"/>
    <d v="2014-07-31T12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4:00:27"/>
    <d v="2016-10-13T14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0:56:07"/>
    <d v="2014-08-01T02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2:57:37"/>
    <d v="2015-02-12T01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0:51:43"/>
    <d v="2015-02-03T00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7:31:00"/>
    <d v="2016-05-20T07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8:39:12"/>
    <d v="2014-08-15T08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1:11:19"/>
    <d v="2016-10-28T2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7:33:48"/>
    <d v="2015-07-10T14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8:03:05"/>
    <d v="2016-10-10T2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3:07:17"/>
    <d v="2016-08-22T2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1:01:12"/>
    <d v="2015-08-09T12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20:27:30"/>
    <d v="2016-04-19T19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2:07:12"/>
    <d v="2015-03-20T11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4:22:09"/>
    <d v="2016-09-20T2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1:24:05"/>
    <d v="2016-04-28T11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20:31:42"/>
    <d v="2016-07-15T17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5:41:30"/>
    <d v="2014-08-31T16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0:05:31"/>
    <d v="2014-11-06T01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6:01:36"/>
    <d v="2015-03-20T16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8:02:11"/>
    <d v="2016-07-20T08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7:08:24"/>
    <d v="2014-11-02T2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2:43:10"/>
    <d v="2014-10-26T2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3:40:43"/>
    <d v="2015-05-16T2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8:00:22"/>
    <d v="2015-03-16T17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6:31:20"/>
    <d v="2014-06-21T16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3:37:07"/>
    <d v="2015-07-10T17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1:56:28"/>
    <d v="2015-01-02T01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4:31:06"/>
    <d v="2014-07-06T14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2:03:01"/>
    <d v="2014-07-03T12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4:14:59"/>
    <d v="2016-06-15T14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2:38:00"/>
    <d v="2016-02-02T12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7:00:01"/>
    <d v="2015-06-03T02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8:34:12"/>
    <d v="2015-06-24T18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4:26:00"/>
    <d v="2015-04-17T12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1:15:31"/>
    <d v="2014-05-24T17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5:15:24"/>
    <d v="2016-04-13T15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1:59:44"/>
    <d v="2015-05-18T01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20:13:17"/>
    <d v="2015-10-25T2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6:47:16"/>
    <d v="2014-08-17T01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1:09:35"/>
    <d v="2016-11-26T02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4:18:29"/>
    <d v="2014-11-01T13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6:19:26"/>
    <d v="2016-09-11T16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3:48:24"/>
    <d v="2016-06-02T18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3:48:24"/>
    <d v="2016-05-28T17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20:52:05"/>
    <d v="2015-07-01T02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8:03:58"/>
    <d v="2016-03-07T00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4:19:55"/>
    <d v="2015-09-11T14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6:08:44"/>
    <d v="2016-03-15T2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7:28:48"/>
    <d v="2016-07-24T07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3:58:11"/>
    <d v="2015-11-19T14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8:27:25"/>
    <d v="2014-05-13T00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3:37:20"/>
    <d v="2014-08-23T13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8:08:57"/>
    <d v="2016-05-31T18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3:30:53"/>
    <d v="2016-05-10T17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6:37:46"/>
    <d v="2014-11-21T00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0:54:06"/>
    <d v="2014-07-02T10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6:58:15"/>
    <d v="2014-11-07T14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8:53:12"/>
    <d v="2015-04-23T07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2:18:32"/>
    <d v="2014-06-04T00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6:19:12"/>
    <d v="2015-02-02T00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4:32:51"/>
    <d v="2015-05-31T14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20:14:30"/>
    <d v="2014-09-07T2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5:37:14"/>
    <d v="2014-07-04T07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4:48:19"/>
    <d v="2014-10-02T10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0:22:30"/>
    <d v="2015-03-04T10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5:46:52"/>
    <d v="2015-09-06T09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4:40:20"/>
    <d v="2014-09-29T04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4:57:26"/>
    <d v="2015-09-15T06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5:32:28"/>
    <d v="2016-09-25T19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4:19:33"/>
    <d v="2014-09-13T00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2:41:46"/>
    <d v="2015-08-09T12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4:02:51"/>
    <d v="2016-04-28T01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20:33:25"/>
    <d v="2015-07-10T2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8:01:58"/>
    <d v="2017-01-18T08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4:16:58"/>
    <d v="2015-07-12T2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0:57:37"/>
    <d v="2016-04-10T16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1:42:14"/>
    <d v="2016-06-30T11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0:23:47"/>
    <d v="2014-09-17T2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4:16:07"/>
    <d v="2015-11-11T15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1:00:23"/>
    <d v="2015-10-01T11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1:21:50"/>
    <d v="2015-10-02T14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3:27:05"/>
    <d v="2015-12-20T07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4:30:16"/>
    <d v="2014-11-17T03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6:05:40"/>
    <d v="2016-08-17T06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4:08:42"/>
    <d v="2016-09-08T14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20:04:51"/>
    <d v="2016-06-25T2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3:31:15"/>
    <d v="2015-08-31T13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0:23:42"/>
    <d v="2014-09-07T10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4:07:39"/>
    <d v="2015-06-25T14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5:57:37"/>
    <d v="2015-03-07T15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5:22:39"/>
    <d v="2015-04-11T15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1:51:24"/>
    <d v="2015-03-31T2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1:53:21"/>
    <d v="2016-05-13T2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8:36:54"/>
    <d v="2016-03-04T2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5:27:53"/>
    <d v="2015-09-04T05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7:26:38"/>
    <d v="2016-05-02T17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8:22:50"/>
    <d v="2014-05-22T18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0:05:24"/>
    <d v="2014-06-28T10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20:41:20"/>
    <d v="2015-08-11T2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1:12:39"/>
    <d v="2015-02-11T13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6:36:34"/>
    <d v="2016-11-17T07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1:35:24"/>
    <d v="2014-08-17T11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2:38:31"/>
    <d v="2014-05-05T02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5:36:15"/>
    <d v="2015-06-26T17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2:18:28"/>
    <d v="2015-07-31T04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7:21:06"/>
    <d v="2015-05-26T22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2:19:38"/>
    <d v="2015-08-05T14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4:17:07"/>
    <d v="2016-03-13T18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2:07:36"/>
    <d v="2016-08-01T15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0:57:29"/>
    <d v="2015-10-05T12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3:50:08"/>
    <d v="2014-12-31T13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8:11:23"/>
    <d v="2015-01-23T08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5:27:24"/>
    <d v="2015-06-10T15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3:46:34"/>
    <d v="2014-09-17T13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2:31:36"/>
    <d v="2015-01-08T12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3:58:03"/>
    <d v="2014-12-31T03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6:36:53"/>
    <d v="2014-10-30T16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9:41:22"/>
    <d v="2015-06-21T09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5:00:46"/>
    <d v="2014-11-08T06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8:37:28"/>
    <d v="2014-11-13T19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4:48:47"/>
    <d v="2016-08-10T2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9:10:54"/>
    <d v="2016-12-05T10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4:53:03"/>
    <d v="2015-04-26T02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3:36:17"/>
    <d v="2016-04-30T13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4:17:36"/>
    <d v="2016-03-31T13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0:13:42"/>
    <d v="2015-03-01T00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7:18:30"/>
    <d v="2014-07-30T07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2:18:02"/>
    <d v="2016-04-04T2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6:13:25"/>
    <d v="2016-04-18T05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3:35:44"/>
    <d v="2015-07-13T03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3:11:30"/>
    <d v="2014-12-21T13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2:44:30"/>
    <d v="2016-09-23T12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8:57:34"/>
    <d v="2016-06-27T15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5:53:30"/>
    <d v="2015-04-29T19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1:32:27"/>
    <d v="2015-05-26T11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4:00:34"/>
    <d v="2014-10-20T04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8:45:44"/>
    <d v="2015-01-24T00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5:55:07"/>
    <d v="2015-02-11T00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7:33:59"/>
    <d v="2015-01-05T16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21:36:22"/>
    <d v="2016-09-03T2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20:12:03"/>
    <d v="2015-03-13T02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3:09:42"/>
    <d v="2014-08-26T13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0:03:10"/>
    <d v="2016-03-03T01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5:10:22"/>
    <d v="2014-09-03T00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5:04:37"/>
    <d v="2015-08-29T2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6:22:44"/>
    <d v="2016-10-13T16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9:58:02"/>
    <d v="2015-01-16T19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7:27:59"/>
    <d v="2016-05-17T17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6:44:40"/>
    <d v="2015-11-05T17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20:22:36"/>
    <d v="2016-04-29T02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5:02:06"/>
    <d v="2016-02-13T15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0:30:57"/>
    <d v="2016-08-14T10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9:08:02"/>
    <d v="2015-12-14T2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3:01:30"/>
    <d v="2016-06-17T10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9:48:05"/>
    <d v="2016-03-30T18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6:22:16"/>
    <d v="2015-08-17T06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4:53:21"/>
    <d v="2015-04-08T04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3:26:51"/>
    <d v="2014-06-09T13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0:09:34"/>
    <d v="2014-06-28T10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1:00:16"/>
    <d v="2015-06-18T2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0:14:56"/>
    <d v="2015-12-10T10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8:47:44"/>
    <d v="2015-03-19T17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0:38:49"/>
    <d v="2017-02-27T2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1:04:10"/>
    <d v="2015-06-03T11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3:10:26"/>
    <d v="2016-11-19T18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8:31:01"/>
    <d v="2015-03-05T00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8:27:24"/>
    <d v="2016-09-30T17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1:19:31"/>
    <d v="2014-09-27T2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3:41:10"/>
    <d v="2014-07-26T03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4:34:50"/>
    <d v="2016-08-23T14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1:39:37"/>
    <d v="2015-07-02T11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2:00:57"/>
    <d v="2014-08-16T12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3:48:07"/>
    <d v="2016-05-20T23:59:00"/>
    <x v="2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3:00:45"/>
    <d v="2014-10-05T03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3:06:34"/>
    <d v="2014-06-16T13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7:29:44"/>
    <d v="2016-02-02T07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1:30:42"/>
    <d v="2014-08-10T11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1:28:22"/>
    <d v="2016-08-24T2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4:43:27"/>
    <d v="2015-08-05T04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5:59:46"/>
    <d v="2016-04-03T13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5:16:38"/>
    <d v="2015-07-18T02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7:50:36"/>
    <d v="2017-02-01T18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1:06:59"/>
    <d v="2016-06-01T17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6:36:20"/>
    <d v="2014-07-01T2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2:39:10"/>
    <d v="2015-03-19T10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7:08:45"/>
    <d v="2014-12-23T17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7:31:12"/>
    <d v="2016-04-10T00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1:16:54"/>
    <d v="2015-03-31T00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6:50:30"/>
    <d v="2016-12-21T07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1:58:09"/>
    <d v="2016-06-16T01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5:23:42"/>
    <d v="2015-10-28T15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7:43:02"/>
    <d v="2014-07-24T03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9:16:59"/>
    <d v="2015-07-18T19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9:20:52"/>
    <d v="2015-07-23T14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2:12:17"/>
    <d v="2015-06-11T12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8:20:11"/>
    <d v="2015-05-31T19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1:04:27"/>
    <d v="2014-07-20T2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8:43:04"/>
    <d v="2014-09-26T18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3:04:57"/>
    <d v="2014-11-05T08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6:57:09"/>
    <d v="2016-09-03T16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0:19:42"/>
    <d v="2016-05-15T19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5:34:44"/>
    <d v="2014-09-12T15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9:46:58"/>
    <d v="2014-07-02T2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8:44:58"/>
    <d v="2015-05-31T08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4:16:21"/>
    <d v="2014-07-01T00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6:53:54"/>
    <d v="2016-10-05T06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1:38:10"/>
    <d v="2016-01-15T11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2:26:58"/>
    <d v="2014-06-16T02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2:48:16"/>
    <d v="2016-10-19T2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0:19:46"/>
    <d v="2015-09-02T00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0:14:19"/>
    <d v="2014-05-19T17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1:54:20"/>
    <d v="2015-08-28T2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1:14:15"/>
    <d v="2014-06-27T01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4:53:24"/>
    <d v="2014-08-08T14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5:50:39"/>
    <d v="2015-06-21T18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0:21:23"/>
    <d v="2014-11-27T11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2:48:49"/>
    <d v="2015-03-02T00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9:09:39"/>
    <d v="2014-09-18T2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0:35:29"/>
    <d v="2015-11-30T18:30:00"/>
    <x v="0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3:12:47"/>
    <d v="2016-06-05T2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6:53:30"/>
    <d v="2015-01-11T16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0:48:36"/>
    <d v="2015-02-13T10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7:10:48"/>
    <d v="2016-05-10T07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5:21:27"/>
    <d v="2016-03-02T15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0:26:56"/>
    <d v="2014-10-15T10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0:03:20"/>
    <d v="2014-09-30T12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8:59:53"/>
    <d v="2015-06-04T08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8:54:44"/>
    <d v="2016-07-10T18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8:06:28"/>
    <d v="2016-08-13T02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2:33:14"/>
    <d v="2016-05-31T12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9:01:54"/>
    <d v="2014-06-23T14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7:55:49"/>
    <d v="2014-09-12T17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1:09:38"/>
    <d v="2016-07-22T01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3:24:46"/>
    <d v="2014-07-03T2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2:59:06"/>
    <d v="2014-06-25T12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9:49:48"/>
    <d v="2015-04-03T09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3:22:53"/>
    <d v="2014-06-15T12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0:07:47"/>
    <d v="2015-05-31T02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3:42:46"/>
    <d v="2016-06-04T13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9:21:07"/>
    <d v="2015-05-25T2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9:53:39"/>
    <d v="2015-03-31T08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7:18:29"/>
    <d v="2016-01-21T17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6:47:29"/>
    <d v="2015-05-09T16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3:11:15"/>
    <d v="2015-02-27T13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3:31:06"/>
    <d v="2015-06-22T13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9:50:06"/>
    <d v="2015-07-02T19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8:28:04"/>
    <d v="2014-11-05T19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2:07:27"/>
    <d v="2016-02-11T18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4:04:22"/>
    <d v="2014-11-30T15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7:47:40"/>
    <d v="2016-05-04T19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8:41:07"/>
    <d v="2016-02-18T17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3:22:51"/>
    <d v="2016-04-29T17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4:21:34"/>
    <d v="2016-10-20T00:55:00"/>
    <x v="2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2:57:16"/>
    <d v="2016-02-16T01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3:03:08"/>
    <d v="2016-04-28T23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9:33:28"/>
    <d v="2015-02-10T03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20:51:13"/>
    <d v="2016-04-02T19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5:15:35"/>
    <d v="2016-10-16T17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5:46:40"/>
    <d v="2015-06-02T2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7:08:57"/>
    <d v="2014-07-26T00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6:48:27"/>
    <d v="2016-04-15T16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5:33:18"/>
    <d v="2014-06-11T15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6:25:15"/>
    <d v="2014-12-01T16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7:18:58"/>
    <d v="2014-05-19T01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2:35:53"/>
    <d v="2015-08-25T2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8:36:26"/>
    <d v="2014-05-05T08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7:12:17"/>
    <d v="2015-08-10T19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5:31:29"/>
    <d v="2015-08-02T15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4:00:26"/>
    <d v="2015-04-01T13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6:13:52"/>
    <d v="2016-05-28T2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4:38:02"/>
    <d v="2014-07-30T14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0:00:45"/>
    <d v="2014-07-03T00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20:28:17"/>
    <d v="2015-03-01T00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3:28:10"/>
    <d v="2014-06-12T13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0:21:19"/>
    <d v="2016-04-15T10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8:20:10"/>
    <d v="2015-06-13T18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6:34:12"/>
    <d v="2016-05-17T2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0:48:26"/>
    <d v="2016-11-29T02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20:07:27"/>
    <d v="2016-11-14T2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5:00:55"/>
    <d v="2015-04-09T15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8:37:23"/>
    <d v="2015-04-09T00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4:49:38"/>
    <d v="2014-07-31T2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2:40:21"/>
    <d v="2014-09-27T00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5:39:40"/>
    <d v="2015-02-14T15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3:39:00"/>
    <d v="2016-03-26T12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1:16:25"/>
    <d v="2015-07-13T16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7:11:25"/>
    <d v="2014-09-08T17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6:41:37"/>
    <d v="2016-07-24T19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3:22:00"/>
    <d v="2016-03-15T12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9:32:12"/>
    <d v="2016-07-10T19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1:19:29"/>
    <d v="2016-08-02T06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20:54:35"/>
    <d v="2016-05-26T2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8:50:06"/>
    <d v="2015-07-10T23:59:00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6:53:39"/>
    <d v="2015-04-25T05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8:38:27"/>
    <d v="2014-07-30T19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6:22:38"/>
    <d v="2015-03-21T15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1:02:53"/>
    <d v="2016-05-31T07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4:01:48"/>
    <d v="2015-05-31T2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2:37:01"/>
    <d v="2016-06-14T17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7:41:52"/>
    <d v="2015-03-31T2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2:14:17"/>
    <d v="2015-08-20T19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2:33:43"/>
    <d v="2014-07-17T12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2:43:36"/>
    <d v="2015-10-23T2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6:13:02"/>
    <d v="2015-03-12T15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1:01:44"/>
    <d v="2015-07-17T17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1:38:37"/>
    <d v="2015-07-05T11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0:20:07"/>
    <d v="2016-01-04T00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6:06:57"/>
    <d v="2016-01-19T18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7:50:44"/>
    <d v="2015-07-19T2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1:01:43"/>
    <d v="2016-08-01T09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21:40:14"/>
    <d v="2015-06-16T2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6:09:54"/>
    <d v="2015-05-07T06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8:16:41"/>
    <d v="2015-03-26T2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8:39:47"/>
    <d v="2014-12-31T09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6:46:11"/>
    <d v="2016-08-31T16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3:46:51"/>
    <d v="2016-05-27T13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6:22:25"/>
    <d v="2014-11-05T17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2:45:35"/>
    <d v="2016-02-19T2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6:56:12"/>
    <d v="2014-12-01T15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6:41:07"/>
    <d v="2015-06-18T06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8:36:48"/>
    <d v="2016-04-21T18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8:14:12"/>
    <d v="2016-08-03T00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4:22:38"/>
    <d v="2015-07-03T14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3:03:29"/>
    <d v="2015-05-22T13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3:25:24"/>
    <d v="2015-07-29T2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2:50:29"/>
    <d v="2016-03-28T11:50:29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4"/>
    <s v="faith"/>
    <d v="2017-02-07T22:54:44"/>
    <d v="2017-03-28T2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d v="2017-02-13T01:07:40"/>
    <d v="2017-04-14T00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4"/>
    <s v="faith"/>
    <d v="2017-03-14T14:45:38"/>
    <d v="2017-04-07T14:45:38"/>
    <x v="1"/>
    <x v="7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4"/>
    <s v="faith"/>
    <d v="2017-02-17T15:34:01"/>
    <d v="2017-03-17T14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4"/>
    <s v="faith"/>
    <d v="2017-02-22T02:00:23"/>
    <d v="2017-03-24T01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4"/>
    <s v="faith"/>
    <d v="2017-02-26T16:15:19"/>
    <d v="2017-04-27T15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4"/>
    <s v="faith"/>
    <d v="2017-03-07T21:07:25"/>
    <d v="2017-04-10T16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4"/>
    <s v="faith"/>
    <d v="2017-03-10T08:49:54"/>
    <d v="2017-04-09T07:49:54"/>
    <x v="1"/>
    <x v="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4"/>
    <s v="faith"/>
    <d v="2017-02-14T18:37:10"/>
    <d v="2017-03-16T17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4"/>
    <s v="faith"/>
    <d v="2017-03-07T06:20:42"/>
    <d v="2017-04-06T05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4"/>
    <s v="faith"/>
    <d v="2017-03-01T12:50:08"/>
    <d v="2017-04-02T21:00:00"/>
    <x v="1"/>
    <x v="7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4"/>
    <s v="faith"/>
    <d v="2017-02-21T23:37:47"/>
    <d v="2017-03-26T19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4"/>
    <s v="faith"/>
    <d v="2017-03-09T18:05:12"/>
    <d v="2017-04-09T16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4"/>
    <s v="faith"/>
    <d v="2017-02-25T12:04:34"/>
    <d v="2017-03-27T00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4"/>
    <s v="faith"/>
    <d v="2017-03-06T20:45:14"/>
    <d v="2017-04-09T2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d v="2017-03-01T21:40:11"/>
    <d v="2017-03-31T2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4"/>
    <s v="faith"/>
    <d v="2017-03-10T20:47:28"/>
    <d v="2017-04-09T19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d v="2017-03-02T00:59:20"/>
    <d v="2017-03-25T2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4"/>
    <s v="faith"/>
    <d v="2017-03-12T16:44:05"/>
    <d v="2017-04-11T16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4"/>
    <s v="faith"/>
    <d v="2017-03-01T21:43:10"/>
    <d v="2017-04-01T00:00:00"/>
    <x v="1"/>
    <x v="7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d v="2017-03-05T02:15:01"/>
    <d v="2017-04-04T01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d v="2017-03-10T17:29:29"/>
    <d v="2017-04-09T16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d v="2017-03-13T14:07:27"/>
    <d v="2017-03-20T14:07:27"/>
    <x v="1"/>
    <x v="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7:14:45"/>
    <d v="2017-03-26T16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d v="2017-02-27T20:32:11"/>
    <d v="2017-03-29T19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d v="2017-03-09T20:49:08"/>
    <d v="2017-04-30T13:00:00"/>
    <x v="1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4:35:34"/>
    <d v="2017-04-07T13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5:14:37"/>
    <d v="2017-04-05T14:14:37"/>
    <x v="1"/>
    <x v="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2:33:50"/>
    <d v="2017-03-22T11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1"/>
    <s v="spaces"/>
    <d v="2017-02-21T16:41:54"/>
    <d v="2017-04-05T15:41:54"/>
    <x v="1"/>
    <x v="2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1"/>
    <s v="spaces"/>
    <d v="2017-02-07T17:59:18"/>
    <d v="2017-03-24T16:59:18"/>
    <x v="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1"/>
    <s v="plays"/>
    <d v="2017-02-14T15:49:01"/>
    <d v="2017-03-16T14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1"/>
    <s v="plays"/>
    <d v="2017-03-09T16:13:39"/>
    <d v="2017-04-18T15:13:39"/>
    <x v="1"/>
    <x v="7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1"/>
    <s v="plays"/>
    <d v="2017-03-14T11:21:56"/>
    <d v="2017-04-14T00:59:00"/>
    <x v="1"/>
    <x v="7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1"/>
    <s v="plays"/>
    <d v="2017-03-09T09:54:05"/>
    <d v="2017-04-08T08:54:05"/>
    <x v="1"/>
    <x v="7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1"/>
    <s v="plays"/>
    <d v="2017-02-20T04:24:20"/>
    <d v="2017-04-21T03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d v="2017-02-22T09:33:54"/>
    <d v="2017-03-24T08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1"/>
    <s v="plays"/>
    <d v="2017-03-06T13:16:59"/>
    <d v="2017-03-27T12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1"/>
    <s v="plays"/>
    <d v="2017-03-12T23:38:41"/>
    <d v="2017-04-03T23:38:41"/>
    <x v="1"/>
    <x v="7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1"/>
    <s v="plays"/>
    <d v="2017-02-23T07:05:54"/>
    <d v="2017-03-31T18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1"/>
    <s v="plays"/>
    <d v="2017-03-13T17:14:29"/>
    <d v="2017-05-03T15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plays"/>
    <d v="2017-03-15T11:30:07"/>
    <d v="2017-04-03T11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1"/>
    <s v="plays"/>
    <d v="2017-02-19T02:29:20"/>
    <d v="2017-03-25T00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1"/>
    <s v="plays"/>
    <d v="2017-03-08T13:15:03"/>
    <d v="2017-04-07T12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1"/>
    <s v="plays"/>
    <d v="2017-03-06T14:04:48"/>
    <d v="2017-04-16T16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1"/>
    <s v="plays"/>
    <d v="2017-02-17T08:18:59"/>
    <d v="2017-03-19T07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plays"/>
    <d v="2017-03-14T04:35:56"/>
    <d v="2017-04-09T04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1"/>
    <s v="plays"/>
    <d v="2017-03-02T08:55:07"/>
    <d v="2017-03-19T02:00:00"/>
    <x v="1"/>
    <x v="7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1"/>
    <s v="plays"/>
    <d v="2017-01-26T20:58:54"/>
    <d v="2017-03-27T19:58:54"/>
    <x v="1"/>
    <x v="1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1"/>
    <s v="plays"/>
    <d v="2017-03-02T12:22:46"/>
    <d v="2017-04-16T11:22:46"/>
    <x v="1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7:54:51"/>
    <d v="2015-08-15T17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2:29:55"/>
    <d v="2014-07-02T12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3:02:36"/>
    <d v="2014-08-16T19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9:04:14"/>
    <d v="2015-09-30T2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4:18:21"/>
    <d v="2014-09-19T14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1:48:44"/>
    <d v="2016-01-12T11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1:49:22"/>
    <d v="2017-01-15T2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8:15:35"/>
    <d v="2015-08-04T18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6:02:50"/>
    <d v="2015-03-19T15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8:07:39"/>
    <d v="2014-10-18T08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9:28:03"/>
    <d v="2015-08-30T01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0:20:14"/>
    <d v="2016-08-12T00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5:28:43"/>
    <d v="2015-03-19T04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9:45:08"/>
    <d v="2015-02-28T09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4:12:56"/>
    <d v="2015-05-08T14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4:40:11"/>
    <d v="2014-08-29T14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5:46:39"/>
    <d v="2015-08-05T15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1:08:46"/>
    <d v="2015-03-23T2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8:55:45"/>
    <d v="2015-11-26T19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1:55:55"/>
    <d v="2016-03-03T2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9:47:23"/>
    <d v="2015-04-13T15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3:48:15"/>
    <d v="2015-06-22T13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20:17:12"/>
    <d v="2017-01-06T2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5:26:50"/>
    <d v="2014-11-26T16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4:59:22"/>
    <d v="2014-08-31T2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7:52:19"/>
    <d v="2016-08-18T17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5:30:34"/>
    <d v="2017-03-03T16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1:37:37"/>
    <d v="2015-07-21T02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0:23:35"/>
    <d v="2014-09-05T00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2:34:37"/>
    <d v="2016-09-03T12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1:37:26"/>
    <d v="2016-06-16T11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6:35:38"/>
    <d v="2015-10-02T06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5:00:32"/>
    <d v="2014-10-17T15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8:26:06"/>
    <d v="2014-11-28T19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9:55:31"/>
    <d v="2016-03-06T19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2:05:32"/>
    <d v="2015-07-10T12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9:01:38"/>
    <d v="2015-10-10T17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6:21:40"/>
    <d v="2017-02-17T17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5:12:02"/>
    <d v="2014-10-05T05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22:58:22"/>
    <d v="2016-08-31T2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2:00:03"/>
    <d v="2014-09-14T2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5:38:49"/>
    <d v="2015-02-08T15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8:16:04"/>
    <d v="2015-10-08T16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6:21:04"/>
    <d v="2015-01-29T16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0:00:03"/>
    <d v="2016-08-04T10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1:10:22"/>
    <d v="2015-10-06T11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20:06:23"/>
    <d v="2016-08-05T2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0:43:58"/>
    <d v="2015-01-04T00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4:52:47"/>
    <d v="2014-12-16T04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8:08:55"/>
    <d v="2015-07-10T18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1:33:12"/>
    <d v="2015-10-01T01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3:50:17"/>
    <d v="2015-09-18T2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7:08:40"/>
    <d v="2016-04-16T16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0:15:47"/>
    <d v="2015-08-16T10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1:22:29"/>
    <d v="2015-03-06T11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1:31:22"/>
    <d v="2016-02-17T19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9:00:37"/>
    <d v="2015-04-22T18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1:22:29"/>
    <d v="2014-12-28T11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1:04:49"/>
    <d v="2015-05-15T11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3:50:25"/>
    <d v="2016-04-01T02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1:27:10"/>
    <d v="2015-08-20T16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6:06:04"/>
    <d v="2015-03-28T15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4:28:38"/>
    <d v="2015-03-26T2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21:09:10"/>
    <d v="2016-05-21T2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1:38:46"/>
    <d v="2015-07-10T01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9:04:14"/>
    <d v="2016-04-08T18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1:59:04"/>
    <d v="2015-05-31T05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7:27:21"/>
    <d v="2015-07-09T17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2:28:25"/>
    <d v="2015-06-01T12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8:24:57"/>
    <d v="2016-02-13T18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4:39:11"/>
    <d v="2015-06-04T14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9:00:51"/>
    <d v="2016-01-02T19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5:49:06"/>
    <d v="2015-02-27T15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7:52:52"/>
    <d v="2016-09-29T17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20:50:59"/>
    <d v="2015-06-20T2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7:48:17"/>
    <d v="2015-07-09T17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22:01:39"/>
    <d v="2016-01-04T2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9:51:09"/>
    <d v="2016-03-08T09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9:06:00"/>
    <d v="2016-12-30T05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2:38:50"/>
    <d v="2015-11-08T08:00:00"/>
    <x v="0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1:40:31"/>
    <d v="2014-03-14T00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7:47:36"/>
    <d v="2015-08-21T07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2:14:57"/>
    <d v="2014-09-11T02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8:13:50"/>
    <d v="2013-06-05T18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5:01:39"/>
    <d v="2012-03-26T04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6:40:04"/>
    <d v="2015-11-27T17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3:05:14"/>
    <d v="2016-03-01T13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7:49:00"/>
    <d v="2015-10-22T14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4:24:05"/>
    <d v="2014-06-16T18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7:38:02"/>
    <d v="2009-11-27T00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2:34:27"/>
    <d v="2013-09-10T2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6:54:43"/>
    <d v="2016-07-05T16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3:26:21"/>
    <d v="2015-10-21T13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1:07:02"/>
    <d v="2015-10-11T11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6:01:42"/>
    <d v="2013-12-01T17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3:56:20"/>
    <d v="2013-09-13T13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4:41:53"/>
    <d v="2013-07-31T04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3:38:46"/>
    <d v="2016-10-08T03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2:15:58"/>
    <d v="2015-11-18T03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4:16:58"/>
    <d v="2014-10-17T14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9:39:13"/>
    <d v="2016-03-24T18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5:03:16"/>
    <d v="2013-11-02T15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7:19:43"/>
    <d v="2015-02-19T17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20:21:41"/>
    <d v="2014-02-09T2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7:46:01"/>
    <d v="2012-02-15T17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4:02:55"/>
    <d v="2015-05-21T04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2:00:20"/>
    <d v="2015-03-03T2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9:19:23"/>
    <d v="2013-03-23T08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4:11:35"/>
    <d v="2014-05-14T14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9:38:05"/>
    <d v="2013-10-17T09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8:43:20"/>
    <d v="2014-02-14T18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3:09:51"/>
    <d v="2014-01-25T13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2:53:35"/>
    <d v="2015-05-13T12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5:47:59"/>
    <d v="2015-02-19T15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3:12:51"/>
    <d v="2014-11-26T09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20:03:42"/>
    <d v="2012-04-16T2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2:40:01"/>
    <d v="2013-10-21T2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4:25:12"/>
    <d v="2014-08-16T14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2:47:40"/>
    <d v="2013-05-14T12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1:22:07"/>
    <d v="2011-11-13T12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9:01:15"/>
    <d v="2014-06-01T00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6:19:27"/>
    <d v="2013-06-02T16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23:02:21"/>
    <d v="2011-08-09T2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3:02:33"/>
    <d v="2011-09-24T13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6:22:15"/>
    <d v="2016-05-18T16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2:52:54"/>
    <d v="2014-06-26T2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8:37:44"/>
    <d v="2012-09-07T18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2:18:54"/>
    <d v="2012-09-28T12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0:01:23"/>
    <d v="2012-07-10T2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9:45:24"/>
    <d v="2014-09-05T19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0:01:29"/>
    <d v="2014-01-16T00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3:19:39"/>
    <d v="2014-04-19T12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8:08:38"/>
    <d v="2014-08-23T18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2:45:19"/>
    <d v="2014-09-17T12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3:53:49"/>
    <d v="2017-02-17T03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22:04:03"/>
    <d v="2015-05-05T2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9:24:01"/>
    <d v="2014-06-02T2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6:02:14"/>
    <d v="2012-05-18T16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7:51:49"/>
    <d v="2015-04-01T16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5:47:15"/>
    <d v="2014-11-21T06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8:00:15"/>
    <d v="2013-08-09T08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2:08:09"/>
    <d v="2012-10-10T12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7:31:30"/>
    <d v="2016-04-14T10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0:44:32"/>
    <d v="2013-01-29T00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8:32:52"/>
    <d v="2015-11-05T19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8:08:19"/>
    <d v="2013-05-17T08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8:37:19"/>
    <d v="2014-06-01T18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0:16:34"/>
    <d v="2016-12-25T11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21:18:20"/>
    <d v="2017-01-08T2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7:33:36"/>
    <d v="2012-01-05T07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9:14:45"/>
    <d v="2012-08-22T19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9:34:59"/>
    <d v="2016-01-27T19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20:50:30"/>
    <d v="2016-10-12T2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3:25:38"/>
    <d v="2015-05-20T13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5:56:05"/>
    <d v="2014-07-02T2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5:51:45"/>
    <d v="2015-07-16T15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8:21:14"/>
    <d v="2014-02-10T18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20:54:25"/>
    <d v="2014-12-25T01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4:17:29"/>
    <d v="2011-12-23T14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7:29:28"/>
    <d v="2009-10-12T16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7:15:51"/>
    <d v="2010-05-08T18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1:37:31"/>
    <d v="2011-07-09T01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9:17:05"/>
    <d v="2012-03-18T08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8:38:23"/>
    <d v="2015-01-17T08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9:36:27"/>
    <d v="2012-04-10T18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2:21:26"/>
    <d v="2015-12-24T2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9:15:20"/>
    <d v="2013-08-10T09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9:00:57"/>
    <d v="2012-10-19T19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20:35:01"/>
    <d v="2012-05-25T10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1:09:30"/>
    <d v="2015-06-28T11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0:13:59"/>
    <d v="2016-03-01T00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3:16:22"/>
    <d v="2013-04-06T02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3:48:47"/>
    <d v="2016-11-20T14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1:41:45"/>
    <d v="2016-08-15T03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0:44:07"/>
    <d v="2014-08-09T10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7:46:41"/>
    <d v="2015-12-29T07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4:41:20"/>
    <d v="2015-05-27T14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0:46:01"/>
    <d v="2017-02-02T10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0:47:04"/>
    <d v="2015-09-06T10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5:23:41"/>
    <d v="2012-12-05T05:23:41"/>
    <x v="5"/>
    <x v="4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5:36:46"/>
    <d v="2015-02-04T15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1:07:14"/>
    <d v="2015-10-28T2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3:41:56"/>
    <d v="2016-05-03T12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2:12:42"/>
    <d v="2014-10-31T2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1:46:00"/>
    <d v="2016-07-04T11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0:13:09"/>
    <d v="2015-11-15T11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2:01:55"/>
    <d v="2015-10-17T12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2:42:44"/>
    <d v="2016-02-10T12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7:40:48"/>
    <d v="2015-10-29T17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1:17:02"/>
    <d v="2015-07-08T11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2:17:25"/>
    <d v="2017-01-31T01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2:37:04"/>
    <d v="2015-08-01T13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0:48:16"/>
    <d v="2016-01-09T10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3:16:31"/>
    <d v="2014-11-14T14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2:26:12"/>
    <d v="2014-10-19T12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4:29:03"/>
    <d v="2016-06-12T04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6:38:37"/>
    <d v="2016-01-06T16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8:36:43"/>
    <d v="2016-12-02T19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7:11:45"/>
    <d v="2015-03-24T16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2:47:40"/>
    <d v="2015-12-13T02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4:30:45"/>
    <d v="2014-12-17T14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1:48:33"/>
    <d v="2015-10-26T11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5:20:15"/>
    <d v="2016-12-18T05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1:40:47"/>
    <d v="2015-02-16T2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8:37:55"/>
    <d v="2016-03-12T18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4:50:49"/>
    <d v="2015-07-10T14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2:25:33"/>
    <d v="2016-07-14T12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6:13:14"/>
    <d v="2015-01-01T16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8:07:03"/>
    <d v="2016-01-16T07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6:20:12"/>
    <d v="2016-01-01T16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5:09:29"/>
    <d v="2016-02-18T15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5:35:23"/>
    <d v="2015-07-26T2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3:11:28"/>
    <d v="2015-11-04T14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1:12:11"/>
    <d v="2015-01-17T2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6:38:27"/>
    <d v="2016-10-19T06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2:37:23"/>
    <d v="2015-06-13T12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7:19:12"/>
    <d v="2015-03-28T06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0:08:22"/>
    <d v="2016-05-20T10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9:53:13"/>
    <d v="2015-09-07T09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6:27:03"/>
    <d v="2014-12-25T16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7:47:47"/>
    <d v="2016-09-22T17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20:18:24"/>
    <d v="2015-08-01T2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3:45:19"/>
    <d v="2015-03-15T14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8:31:27"/>
    <d v="2015-03-19T17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3:11:56"/>
    <d v="2015-03-16T12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5:22:57"/>
    <d v="2015-11-30T2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6:30:07"/>
    <d v="2015-02-15T16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4:10:33"/>
    <d v="2015-04-16T14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4:28:06"/>
    <d v="2016-11-17T15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0:44:59"/>
    <d v="2015-07-08T10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9:18:51"/>
    <d v="2016-02-08T09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9:02:10"/>
    <d v="2015-07-22T09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1:34:20"/>
    <d v="2014-12-03T01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2:15:45"/>
    <d v="2015-04-06T11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4:43:26"/>
    <d v="2016-04-16T14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1:40:38"/>
    <d v="2015-05-03T2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7:31:32"/>
    <d v="2016-11-02T17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2:55:35"/>
    <d v="2016-07-31T12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20:03:01"/>
    <d v="2014-12-04T2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5:30:02"/>
    <d v="2015-03-08T11:16:00"/>
    <x v="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3:47:59"/>
    <d v="2014-11-09T14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1:29:19"/>
    <d v="2016-10-23T11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6:30:47"/>
    <d v="2015-01-16T06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6:14:16"/>
    <d v="2015-07-18T16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1:59:35"/>
    <d v="2015-04-13T11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3:04:21"/>
    <d v="2017-01-13T13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5:58:18"/>
    <d v="2014-08-17T15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4:57:43"/>
    <d v="2016-10-29T04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5:57:02"/>
    <d v="2015-05-11T15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1:00:58"/>
    <d v="2016-07-06T11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3:02:00"/>
    <d v="2016-06-19T04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2:37:32"/>
    <d v="2015-01-14T00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1:16:04"/>
    <d v="2015-01-01T00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6:10:17"/>
    <d v="2014-09-01T16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2:47:07"/>
    <d v="2014-08-11T2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8:20:04"/>
    <d v="2015-01-01T02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4:26:21"/>
    <d v="2015-02-07T14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5:41:35"/>
    <d v="2016-06-28T05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5:02:18"/>
    <d v="2016-05-21T05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2:41:49"/>
    <d v="2016-09-03T12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8:02:11"/>
    <d v="2014-09-17T08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5:20:04"/>
    <d v="2016-10-26T15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4:22:02"/>
    <d v="2017-03-14T13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7:36:04"/>
    <d v="2016-10-31T17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7:21:31"/>
    <d v="2014-07-24T2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6:47:52"/>
    <d v="2015-01-12T16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2:09:30"/>
    <d v="2015-08-03T12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4:00:53"/>
    <d v="2017-02-05T14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2:30:53"/>
    <d v="2015-10-14T2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2:01:37"/>
    <d v="2016-12-08T00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1:14:01"/>
    <d v="2016-09-09T02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20:40:46"/>
    <d v="2015-06-30T2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5:01:03"/>
    <d v="2016-12-22T05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5:23:47"/>
    <d v="2015-04-30T15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1:55:59"/>
    <d v="2017-02-01T11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8:30:20"/>
    <d v="2014-10-31T08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8:15:02"/>
    <d v="2014-07-25T18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8:33:09"/>
    <d v="2016-02-03T08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8:20:45"/>
    <d v="2014-09-17T2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7:39:08"/>
    <d v="2013-11-22T12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2:31:21"/>
    <d v="2017-01-10T12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1:54:40"/>
    <d v="2014-07-23T11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3:26:27"/>
    <d v="2016-11-24T14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8:49:09"/>
    <d v="2017-01-31T19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0:37:48"/>
    <d v="2017-02-20T00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7:47:58"/>
    <d v="2017-01-21T07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9:53:03"/>
    <d v="2016-12-14T14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1:55:27"/>
    <d v="2017-01-01T11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9:56:40"/>
    <d v="2014-09-13T09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20:59:19"/>
    <d v="2014-12-04T2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9:38:22"/>
    <d v="2014-08-19T2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7:01:08"/>
    <d v="2016-12-14T08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2:20:32"/>
    <d v="2016-02-14T12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8:42:12"/>
    <d v="2016-06-05T08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4:54:42"/>
    <d v="2017-02-28T14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2:10:40"/>
    <d v="2015-11-04T2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1:48:27"/>
    <d v="2014-11-30T2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6:30:02"/>
    <d v="2014-09-05T16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6:17:27"/>
    <d v="2017-02-18T01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20:57:56"/>
    <d v="2016-02-22T20:57:56"/>
    <x v="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4:20:13"/>
    <d v="2016-11-26T15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4:02:06"/>
    <d v="2014-02-02T14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6:36:10"/>
    <d v="2016-12-04T02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6:43:28"/>
    <d v="2013-08-15T06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0:09:21"/>
    <d v="2015-09-10T00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9:01:24"/>
    <d v="2014-10-19T09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4:48:03"/>
    <d v="2015-02-16T14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3:26:50"/>
    <d v="2015-05-20T2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0:58:10"/>
    <d v="2013-12-16T00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9:54:54"/>
    <d v="2013-12-26T19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9:59:29"/>
    <d v="2013-02-24T19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5:46:42"/>
    <d v="2016-01-30T15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1:21:59"/>
    <d v="2009-10-31T2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3:39:45"/>
    <d v="2015-05-10T19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4:43:38"/>
    <d v="2014-02-23T14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1:26:35"/>
    <d v="2011-12-15T2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2:27:25"/>
    <d v="2015-10-11T01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9:32:57"/>
    <d v="2013-07-31T19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2:51:20"/>
    <d v="2014-04-30T12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2:25:05"/>
    <d v="2010-10-15T00:00:00"/>
    <x v="7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7:35:13"/>
    <d v="2013-11-22T08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9:10:04"/>
    <d v="2016-09-16T19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9:19:08"/>
    <d v="2013-11-11T10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2:49:26"/>
    <d v="2012-02-11T2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2:33:58"/>
    <d v="2013-10-16T05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4:33:17"/>
    <d v="2013-01-16T14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1:18:38"/>
    <d v="2015-02-28T11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2:31:46"/>
    <d v="2009-12-01T00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20:39:58"/>
    <d v="2014-01-06T2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6:17:37"/>
    <d v="2013-04-08T15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20:32:03"/>
    <d v="2013-08-31T2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9:28:15"/>
    <d v="2013-11-29T10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5:48:47"/>
    <d v="2011-03-10T15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0:00:40"/>
    <d v="2012-11-11T01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0:00:34"/>
    <d v="2013-05-04T10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3:22:11"/>
    <d v="2015-09-21T13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7:55:27"/>
    <d v="2013-02-04T07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4:56:00"/>
    <d v="2013-12-19T14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1:35:24"/>
    <d v="2010-12-23T01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5:55:05"/>
    <d v="2012-05-29T15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3:42:18"/>
    <d v="2012-10-30T03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2:01:26"/>
    <d v="2012-01-14T02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6:39:10"/>
    <d v="2011-09-06T16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8:27:15"/>
    <d v="2016-03-02T18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5:15:46"/>
    <d v="2012-05-11T2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8:35:11"/>
    <d v="2016-12-30T18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6:53:33"/>
    <d v="2016-09-15T16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9:00:55"/>
    <d v="2012-05-27T19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4:04:45"/>
    <d v="2011-09-01T02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4:49:03"/>
    <d v="2014-10-05T14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2:46:19"/>
    <d v="2013-11-21T13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20:45:30"/>
    <d v="2014-08-20T2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0:48:03"/>
    <d v="2010-08-01T00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7:32:43"/>
    <d v="2015-04-01T16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9:33:30"/>
    <d v="2016-06-05T19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3:03:49"/>
    <d v="2010-10-24T2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6:57:06"/>
    <d v="2015-08-28T00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2:31:48"/>
    <d v="2012-11-28T13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4:11:50"/>
    <d v="2012-01-15T14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2:22:42"/>
    <d v="2011-05-27T2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6:23:22"/>
    <d v="2016-03-30T15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5:28:34"/>
    <d v="2010-06-08T15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9:10:22"/>
    <d v="2014-08-30T11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5:06:20"/>
    <d v="2012-09-22T2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1:55:37"/>
    <d v="2016-01-02T2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1:45:26"/>
    <d v="2011-01-24T01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0:33:10"/>
    <d v="2014-03-12T2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0:37:03"/>
    <d v="2011-09-11T00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5:14:15"/>
    <d v="2010-07-27T00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2:34:00"/>
    <d v="2012-07-23T00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9:05:19"/>
    <d v="2017-03-03T09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20:07:25"/>
    <d v="2014-01-23T2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2:37:27"/>
    <d v="2012-12-10T2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3:20:19"/>
    <d v="2012-05-04T2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4:19:07"/>
    <d v="2012-08-25T14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2:18:34"/>
    <d v="2012-03-01T00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6:28:54"/>
    <d v="2010-10-22T01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8:38:50"/>
    <d v="2014-07-13T2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7:59:21"/>
    <d v="2014-12-01T18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1:24:05"/>
    <d v="2012-12-19T11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2:07:02"/>
    <d v="2013-11-14T13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0:06:16"/>
    <d v="2011-12-12T01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8:43:13"/>
    <d v="2014-10-01T08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9:02:03"/>
    <d v="2014-11-21T2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8:37:49"/>
    <d v="2013-02-13T18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7:08:31"/>
    <d v="2013-11-27T18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20:28:50"/>
    <d v="2010-07-08T18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5:44:55"/>
    <d v="2012-05-14T15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6:41:53"/>
    <d v="2012-11-17T2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1:42:49"/>
    <d v="2012-04-09T00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7:58:26"/>
    <d v="2010-06-25T17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4:38:22"/>
    <d v="2014-03-16T18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9:15:45"/>
    <d v="2013-03-22T18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0:03:29"/>
    <d v="2014-05-12T00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3:41:24"/>
    <d v="2014-05-04T02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4:00:29"/>
    <d v="2016-01-29T04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20:34:49"/>
    <d v="2012-01-18T16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5:09:17"/>
    <d v="2013-11-03T16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7:30:48"/>
    <d v="2012-09-02T07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4:18:58"/>
    <d v="2013-06-30T15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20:12:06"/>
    <d v="2015-08-10T2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2:19:05"/>
    <d v="2017-02-09T2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6:14:20"/>
    <d v="2016-02-18T16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2:01:45"/>
    <d v="2016-11-29T13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0:00:50"/>
    <d v="2016-04-18T10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6:57:06"/>
    <d v="2017-02-18T19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4:00:48"/>
    <d v="2016-09-09T14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4:45:06"/>
    <d v="2016-06-30T14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5:52:44"/>
    <d v="2016-03-12T15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1:02:56"/>
    <d v="2016-02-20T2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4:01:01"/>
    <d v="2016-01-17T14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1:41:12"/>
    <d v="2016-06-04T11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0:43:32"/>
    <d v="2016-11-18T11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3:56:39"/>
    <d v="2015-01-24T2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6:00:39"/>
    <d v="2015-08-20T16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3:05:00"/>
    <d v="2016-09-13T03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7:55:59"/>
    <d v="2015-04-26T16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9:15:33"/>
    <d v="2016-11-17T10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5:16:03"/>
    <d v="2015-04-10T00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0:11:05"/>
    <d v="2015-01-19T00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1:02:35"/>
    <d v="2017-03-14T10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2:38:55"/>
    <d v="2017-02-20T15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3:05:53"/>
    <d v="2016-02-11T13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1:15:19"/>
    <d v="2016-10-17T11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1:05:19"/>
    <d v="2015-09-01T11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20:24:06"/>
    <d v="2016-10-25T2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1:15:32"/>
    <d v="2016-10-06T11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2:06:14"/>
    <d v="2016-04-22T01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6:20:34"/>
    <d v="2014-08-15T16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3:16:47"/>
    <d v="2017-02-09T03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1:17:33"/>
    <d v="2017-01-23T00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3:01:00"/>
    <d v="2015-06-01T13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6:46:38"/>
    <d v="2014-09-04T02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20:21:33"/>
    <d v="2015-11-08T2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3:59:16"/>
    <d v="2016-03-25T12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2:43:05"/>
    <d v="2016-06-28T12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1:24:57"/>
    <d v="2015-08-13T2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8:36:37"/>
    <d v="2016-02-21T18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3:25:01"/>
    <d v="2016-02-25T03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6:00:28"/>
    <d v="2016-06-20T14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7:42:02"/>
    <d v="2014-11-30T18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8:43:42"/>
    <d v="2014-08-09T18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4:04:46"/>
    <d v="2016-10-02T14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2:01:25"/>
    <d v="2016-08-23T16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2:46:48"/>
    <d v="2015-03-27T2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9:13:30"/>
    <d v="2015-12-31T19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4:25:00"/>
    <d v="2016-01-09T2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3:04:10"/>
    <d v="2014-06-23T03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4:33:45"/>
    <d v="2016-10-01T04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8:24:55"/>
    <d v="2016-09-28T18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4:49:24"/>
    <d v="2014-09-03T14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4:09:48"/>
    <d v="2016-07-12T14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8:11:59"/>
    <d v="2016-05-07T17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9:09:28"/>
    <d v="2016-11-12T01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2:18:50"/>
    <d v="2014-11-30T18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8:34:40"/>
    <d v="2014-11-29T12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6:47:40"/>
    <d v="2014-07-27T11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2:28:17"/>
    <d v="2014-11-27T2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0:03:21"/>
    <d v="2015-11-19T01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3:11:30"/>
    <d v="2014-11-13T04:02:00"/>
    <x v="3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1:28:23"/>
    <d v="2013-07-07T01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5:08:42"/>
    <d v="2014-02-19T05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9:06:22"/>
    <d v="2013-08-04T19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6:32:11"/>
    <d v="2013-12-21T16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4:54:24"/>
    <d v="2016-04-10T03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1:30:59"/>
    <d v="2013-11-26T02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20:17:02"/>
    <d v="2012-09-30T2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4:04:53"/>
    <d v="2015-11-17T15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5:58:17"/>
    <d v="2014-02-05T15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9:09:01"/>
    <d v="2011-10-16T19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0:09:05"/>
    <d v="2014-01-04T00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7:41:56"/>
    <d v="2012-05-06T17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5:04:10"/>
    <d v="2014-09-11T05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0:00:11"/>
    <d v="2016-01-14T00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0:42:01"/>
    <d v="2011-07-22T00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9:35:36"/>
    <d v="2016-05-14T09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3:18:53"/>
    <d v="2014-05-10T2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8:14:52"/>
    <d v="2015-01-28T18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7:44:48"/>
    <d v="2012-08-10T17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1:49:43"/>
    <d v="2014-08-02T11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7:53:24"/>
    <d v="2014-08-08T17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2:06:15"/>
    <d v="2016-03-14T11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6:48:11"/>
    <d v="2014-08-24T16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3:08:07"/>
    <d v="2014-06-15T13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5:11:07"/>
    <d v="2014-04-24T15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0:32:55"/>
    <d v="2015-06-26T00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0:27:33"/>
    <d v="2015-05-29T00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5:41:12"/>
    <d v="2016-04-10T14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20:37:18"/>
    <d v="2013-01-05T2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9:22:17"/>
    <d v="2016-02-11T19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3:07:13"/>
    <d v="2011-10-09T13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8:53:40"/>
    <d v="2013-08-30T08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8:25:54"/>
    <d v="2014-10-03T2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5:01:17"/>
    <d v="2014-03-02T15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4:18:15"/>
    <d v="2014-04-13T14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6:04:28"/>
    <d v="2015-05-13T16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2:39:31"/>
    <d v="2016-02-13T2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4:32:18"/>
    <d v="2016-07-14T14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1:05:25"/>
    <d v="2013-12-09T01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1:19:50"/>
    <d v="2016-06-18T01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5:50:21"/>
    <d v="2014-06-11T05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3:15:27"/>
    <d v="2014-03-23T2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3:46:15"/>
    <d v="2012-04-04T12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6:40:24"/>
    <d v="2014-07-23T16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1:17:15"/>
    <d v="2012-04-13T10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4:03:10"/>
    <d v="2016-11-18T15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8:23:42"/>
    <d v="2012-12-07T18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0:53:10"/>
    <d v="2016-01-08T00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4:13:31"/>
    <d v="2015-01-19T04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9:27:00"/>
    <d v="2014-08-14T19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4:18:07"/>
    <d v="2013-10-09T04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2:41:35"/>
    <d v="2016-03-30T11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6:20:08"/>
    <d v="2012-06-09T16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0:21:53"/>
    <d v="2015-12-25T10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3:59:39"/>
    <d v="2014-04-04T2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5:01:04"/>
    <d v="2014-04-06T15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6:56:40"/>
    <d v="2011-10-28T16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8:25:16"/>
    <d v="2016-03-13T17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2:53:45"/>
    <d v="2013-05-30T12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8:34:08"/>
    <d v="2014-04-19T08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2:00:51"/>
    <d v="2015-04-30T12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0:58:50"/>
    <d v="2015-09-25T10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3:51:34"/>
    <d v="2016-07-14T03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6:30:00"/>
    <d v="2014-11-14T17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1:35:17"/>
    <d v="2014-08-07T11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2:21:33"/>
    <d v="2016-06-05T02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9:55:00"/>
    <d v="2014-11-25T2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7:47:48"/>
    <d v="2015-12-24T17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2:46:11"/>
    <d v="2016-12-31T2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5:46:21"/>
    <d v="2014-07-31T05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2:50:28"/>
    <d v="2014-11-29T00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9:44:54"/>
    <d v="2016-08-06T19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2:07:09"/>
    <d v="2015-12-19T12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5:40:21"/>
    <d v="2016-04-23T15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7:45:31"/>
    <d v="2017-01-21T17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4:20:26"/>
    <d v="2015-01-01T04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7:05:21"/>
    <d v="2015-08-06T07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2:47:30"/>
    <d v="2015-07-09T12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20:08:47"/>
    <d v="2015-02-16T2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0:38:46"/>
    <d v="2015-12-17T00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0:22:00"/>
    <d v="2015-04-29T00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3:56:32"/>
    <d v="2014-10-02T13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8:52:53"/>
    <d v="2014-05-02T18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9:19:43"/>
    <d v="2014-10-19T19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0:06:21"/>
    <d v="2016-12-01T01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3:02:46"/>
    <d v="2016-06-16T13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8:54:35"/>
    <d v="2016-01-08T18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22:27:43"/>
    <d v="2015-09-06T2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3:01:52"/>
    <d v="2015-05-15T13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3:08:25"/>
    <d v="2015-06-18T13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2:36:46"/>
    <d v="2015-09-05T2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4:20:08"/>
    <d v="2014-08-14T14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21:42:42"/>
    <d v="2015-02-23T2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1:04:40"/>
    <d v="2014-12-05T12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2:12:08"/>
    <d v="2014-12-08T2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3:26:05"/>
    <d v="2015-06-30T11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3:43:06"/>
    <d v="2015-03-27T2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1:06:29"/>
    <d v="2015-05-19T11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2:24:24"/>
    <d v="2014-09-25T12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3:22:00"/>
    <d v="2014-08-09T13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3:23:02"/>
    <d v="2016-06-18T13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1:08:50"/>
    <d v="2014-07-06T01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7:39:02"/>
    <d v="2015-06-26T00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3:38:15"/>
    <d v="2014-09-12T13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1:17:45"/>
    <d v="2016-09-21T2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4:29:23"/>
    <d v="2015-02-22T04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7:26:11"/>
    <d v="2015-05-30T17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5:18:47"/>
    <d v="2014-11-13T16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2:22:32"/>
    <d v="2014-08-20T12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0:27:37"/>
    <d v="2015-08-03T00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6:12:07"/>
    <d v="2016-05-08T16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3:28:59"/>
    <d v="2015-07-15T13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20:28:18"/>
    <d v="2017-03-06T09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1:51:36"/>
    <d v="2014-10-15T11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7:44:12"/>
    <d v="2014-08-16T17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3:17:07"/>
    <d v="2015-10-28T13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5:21:54"/>
    <d v="2014-06-28T15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4:08:41"/>
    <d v="2015-03-01T04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5:51:28"/>
    <d v="2017-01-12T12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6:40:23"/>
    <d v="2016-11-01T23:59:00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8:14:45"/>
    <d v="2015-02-22T08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2:20:01"/>
    <d v="2014-11-28T13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6:23:27"/>
    <d v="2015-12-12T06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8:52:58"/>
    <d v="2014-08-12T08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6:55:56"/>
    <d v="2015-11-13T17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23:12:15"/>
    <d v="2015-01-01T00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3:38:40"/>
    <d v="2016-06-03T03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1:25:00"/>
    <d v="2015-02-05T2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1:31:39"/>
    <d v="2014-12-03T2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6:29:30"/>
    <d v="2016-02-20T06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2:04:27"/>
    <d v="2017-01-03T02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2:13:11"/>
    <d v="2015-08-16T12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8:13:39"/>
    <d v="2015-11-21T19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3:36:14"/>
    <d v="2015-09-15T07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6:57:14"/>
    <d v="2016-02-25T06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6:56:59"/>
    <d v="2016-10-09T06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2:01:26"/>
    <d v="2016-06-28T12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7:58:29"/>
    <d v="2015-02-08T17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1:45:04"/>
    <d v="2016-09-21T01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4:38:51"/>
    <d v="2016-01-01T04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3:13:22"/>
    <d v="2016-11-15T14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23:09:19"/>
    <d v="2015-04-28T2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5:22:00"/>
    <d v="2015-08-24T05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6:26:25"/>
    <d v="2016-09-18T16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5:06:57"/>
    <d v="2016-04-02T04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21:27:22"/>
    <d v="2015-04-09T2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5:31:28"/>
    <d v="2014-12-19T15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1:03:36"/>
    <d v="2015-11-26T02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4:43:48"/>
    <d v="2015-07-20T14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1:01:15"/>
    <d v="2016-12-10T07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4:24:38"/>
    <d v="2015-06-08T11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4:43:40"/>
    <d v="2015-10-11T14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4:24:17"/>
    <d v="2016-02-21T04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8:45:39"/>
    <d v="2014-07-13T00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6:54:59"/>
    <d v="2016-04-27T09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5:55:01"/>
    <d v="2015-03-07T15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3:57:43"/>
    <d v="2016-05-26T13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4:22:49"/>
    <d v="2015-09-11T14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1:29:18"/>
    <d v="2016-05-25T11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8:13:29"/>
    <d v="2017-01-02T18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6:57:42"/>
    <d v="2015-09-12T16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9:00:55"/>
    <d v="2015-06-14T09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6:44:38"/>
    <d v="2016-04-21T06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3:32:14"/>
    <d v="2016-07-08T13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8:28:38"/>
    <d v="2015-05-22T01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5:28:25"/>
    <d v="2015-05-10T15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0:06:37"/>
    <d v="2016-02-20T00:06:37"/>
    <x v="2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8:09:05"/>
    <d v="2013-11-02T18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6:35:36"/>
    <d v="2012-09-07T03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0:37:55"/>
    <d v="2016-07-22T00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0:49:23"/>
    <d v="2012-07-21T10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5:06:13"/>
    <d v="2015-06-20T15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0:02:41"/>
    <d v="2015-02-27T00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8:01:11"/>
    <d v="2016-08-02T18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9:31:00"/>
    <d v="2014-01-05T09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0:40:52"/>
    <d v="2012-11-15T11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9:27:54"/>
    <d v="2013-10-02T09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3:07:23"/>
    <d v="2015-02-15T11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7:14:06"/>
    <d v="2011-06-18T17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6:47:55"/>
    <d v="2013-06-16T16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3:20:13"/>
    <d v="2015-04-03T11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4:57:11"/>
    <d v="2011-08-27T14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7:24:19"/>
    <d v="2014-09-16T07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1:25:22"/>
    <d v="2013-07-31T15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9:36:18"/>
    <d v="2014-09-03T19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20:10:33"/>
    <d v="2016-08-04T2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7:42:37"/>
    <d v="2013-05-01T17:42:37"/>
    <x v="4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5"/>
    <s v="nature"/>
    <d v="2014-12-01T13:05:38"/>
    <d v="2014-12-31T13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d v="2015-06-15T19:55:00"/>
    <d v="2015-06-30T19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5"/>
    <s v="nature"/>
    <d v="2014-10-23T08:13:54"/>
    <d v="2014-11-22T09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d v="2015-02-17T21:13:44"/>
    <d v="2015-03-31T20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5"/>
    <s v="nature"/>
    <d v="2015-01-27T17:13:54"/>
    <d v="2015-03-02T17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5"/>
    <s v="nature"/>
    <d v="2014-07-19T01:06:39"/>
    <d v="2014-09-17T01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d v="2017-02-16T06:14:42"/>
    <d v="2017-02-23T06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5"/>
    <s v="nature"/>
    <d v="2015-10-09T17:10:20"/>
    <d v="2015-11-08T18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d v="2015-10-03T23:15:59"/>
    <d v="2015-11-03T00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5"/>
    <s v="nature"/>
    <d v="2016-04-12T06:47:14"/>
    <d v="2016-05-12T06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d v="2015-04-27T15:47:19"/>
    <d v="2015-05-27T15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5"/>
    <s v="nature"/>
    <d v="2014-09-10T12:31:48"/>
    <d v="2014-09-30T2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d v="2015-08-03T02:47:27"/>
    <d v="2015-09-02T02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d v="2015-07-03T02:03:10"/>
    <d v="2015-08-02T02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d v="2015-08-25T10:43:52"/>
    <d v="2015-09-17T13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5"/>
    <s v="nature"/>
    <d v="2016-06-03T23:40:24"/>
    <d v="2016-07-03T2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d v="2014-08-20T11:40:33"/>
    <d v="2014-09-20T11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5"/>
    <s v="nature"/>
    <d v="2015-06-30T05:32:39"/>
    <d v="2015-08-28T08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5"/>
    <s v="nature"/>
    <d v="2015-04-13T21:16:39"/>
    <d v="2015-04-28T2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5"/>
    <s v="nature"/>
    <d v="2014-10-23T20:29:53"/>
    <d v="2014-11-12T21:29:53"/>
    <x v="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5"/>
    <s v="places"/>
    <d v="2015-11-17T06:46:30"/>
    <d v="2015-12-19T06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5"/>
    <s v="places"/>
    <d v="2015-08-30T14:57:33"/>
    <d v="2015-10-26T17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5"/>
    <s v="places"/>
    <d v="2014-08-26T17:43:11"/>
    <d v="2014-09-25T17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d v="2014-05-20T11:35:01"/>
    <d v="2014-05-30T11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d v="2016-12-03T17:29:28"/>
    <d v="2016-12-25T07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d v="2015-03-05T22:30:22"/>
    <d v="2015-04-04T2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5"/>
    <s v="places"/>
    <d v="2014-11-13T18:49:25"/>
    <d v="2014-12-13T18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d v="2015-01-01T01:59:59"/>
    <d v="2015-01-31T16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d v="2015-09-09T19:38:06"/>
    <d v="2015-10-09T19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5"/>
    <s v="places"/>
    <d v="2015-08-24T16:34:24"/>
    <d v="2015-09-23T16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5"/>
    <s v="places"/>
    <d v="2016-03-04T13:25:41"/>
    <d v="2016-04-03T12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d v="2015-02-10T21:44:45"/>
    <d v="2015-03-27T2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5"/>
    <s v="places"/>
    <d v="2015-01-29T16:17:35"/>
    <d v="2015-02-28T16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5"/>
    <s v="places"/>
    <d v="2016-03-16T13:06:22"/>
    <d v="2016-05-15T12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5"/>
    <s v="places"/>
    <d v="2014-05-20T21:12:08"/>
    <d v="2014-06-18T16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5"/>
    <s v="places"/>
    <d v="2014-10-29T06:19:29"/>
    <d v="2014-12-13T07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d v="2016-08-21T04:29:57"/>
    <d v="2016-09-20T04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5"/>
    <s v="places"/>
    <d v="2015-05-27T12:00:58"/>
    <d v="2015-07-26T12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d v="2016-03-09T08:56:16"/>
    <d v="2016-04-08T07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5"/>
    <s v="places"/>
    <d v="2014-05-31T21:22:32"/>
    <d v="2014-07-15T01:11:00"/>
    <x v="3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1:56:45"/>
    <d v="2015-01-15T11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6:52:30"/>
    <d v="2015-03-30T15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2:45:37"/>
    <d v="2015-08-31T02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3:21:13"/>
    <d v="2015-02-15T2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20:24:06"/>
    <d v="2015-09-09T12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3:21:12"/>
    <d v="2015-08-23T03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3:18:15"/>
    <d v="2016-03-28T12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6:48:26"/>
    <d v="2016-05-01T16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9:31:54"/>
    <d v="2014-08-31T15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0:11:28"/>
    <d v="2016-01-18T09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1:30:34"/>
    <d v="2014-09-01T11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7:55:53"/>
    <d v="2015-06-30T17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5:13:32"/>
    <d v="2014-10-05T15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8:02:41"/>
    <d v="2015-05-01T18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1:13:05"/>
    <d v="2015-03-30T2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9:51:39"/>
    <d v="2016-12-09T10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9:33:58"/>
    <d v="2016-04-21T00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0:39:09"/>
    <d v="2016-05-14T00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8:49:51"/>
    <d v="2014-09-17T08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4:47:51"/>
    <d v="2014-11-09T15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7:04:23"/>
    <d v="2015-12-11T07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9:03:49"/>
    <d v="2016-04-02T2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5:48:35"/>
    <d v="2015-07-01T02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8:22:42"/>
    <d v="2014-10-30T18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9:14:09"/>
    <d v="2014-08-24T19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8:04:24"/>
    <d v="2014-06-27T18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8:16:17"/>
    <d v="2015-04-05T07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1:01:14"/>
    <d v="2015-10-21T11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21:15:06"/>
    <d v="2016-06-09T2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22:06:23"/>
    <d v="2015-10-24T2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7:45:52"/>
    <d v="2015-06-11T11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2:24:41"/>
    <d v="2016-01-16T01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2:12:54"/>
    <d v="2016-09-13T17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20:52:36"/>
    <d v="2015-05-07T2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5:32:25"/>
    <d v="2016-08-07T15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6:40:33"/>
    <d v="2015-11-08T17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8:46:32"/>
    <d v="2015-07-20T18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6:59:02"/>
    <d v="2014-10-02T16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6:58:52"/>
    <d v="2016-05-04T15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5:37:02"/>
    <d v="2015-07-16T15:37:02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5"/>
    <s v="photobooks"/>
    <d v="2014-07-05T07:39:39"/>
    <d v="2014-08-03T07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5"/>
    <s v="photobooks"/>
    <d v="2014-07-14T19:31:52"/>
    <d v="2014-08-13T19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d v="2014-08-04T16:38:08"/>
    <d v="2014-08-25T16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5"/>
    <s v="photobooks"/>
    <d v="2014-07-04T11:48:04"/>
    <d v="2014-08-03T11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5"/>
    <s v="photobooks"/>
    <d v="2014-07-29T09:27:24"/>
    <d v="2014-09-27T09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5"/>
    <s v="photobooks"/>
    <d v="2014-12-14T15:39:19"/>
    <d v="2015-01-13T15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5"/>
    <s v="photobooks"/>
    <d v="2014-09-09T14:43:14"/>
    <d v="2014-10-14T14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5"/>
    <s v="photobooks"/>
    <d v="2014-09-23T19:30:40"/>
    <d v="2014-10-23T19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5"/>
    <s v="photobooks"/>
    <d v="2014-05-07T13:13:56"/>
    <d v="2014-07-06T13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5"/>
    <s v="photobooks"/>
    <d v="2014-12-05T14:14:58"/>
    <d v="2015-01-19T14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5"/>
    <s v="photobooks"/>
    <d v="2014-10-18T01:14:52"/>
    <d v="2014-11-29T10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5"/>
    <s v="photobooks"/>
    <d v="2014-09-09T19:26:00"/>
    <d v="2014-10-24T19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5"/>
    <s v="photobooks"/>
    <d v="2014-09-23T18:57:51"/>
    <d v="2014-10-29T18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5"/>
    <s v="photobooks"/>
    <d v="2015-01-21T04:34:13"/>
    <d v="2015-02-20T04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5"/>
    <s v="photobooks"/>
    <d v="2015-02-10T16:43:15"/>
    <d v="2015-03-27T15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5"/>
    <s v="photobooks"/>
    <d v="2016-08-03T12:36:20"/>
    <d v="2016-09-02T12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5"/>
    <s v="photobooks"/>
    <d v="2016-05-03T10:25:10"/>
    <d v="2016-07-02T10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5"/>
    <s v="photobooks"/>
    <d v="2016-08-15T10:49:05"/>
    <d v="2016-09-15T10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5"/>
    <s v="photobooks"/>
    <d v="2016-01-19T09:48:09"/>
    <d v="2016-02-21T09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5"/>
    <s v="photobooks"/>
    <d v="2015-04-21T18:47:58"/>
    <d v="2015-05-21T18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5"/>
    <s v="photobooks"/>
    <d v="2014-12-30T11:44:00"/>
    <d v="2015-01-30T2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5"/>
    <s v="photobooks"/>
    <d v="2014-09-14T23:14:15"/>
    <d v="2014-10-15T2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5"/>
    <s v="photobooks"/>
    <d v="2014-11-15T09:12:57"/>
    <d v="2014-12-15T09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5"/>
    <s v="photobooks"/>
    <d v="2015-03-05T11:43:57"/>
    <d v="2015-04-04T10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5"/>
    <s v="photobooks"/>
    <d v="2014-10-01T18:45:42"/>
    <d v="2014-10-31T18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5"/>
    <s v="photobooks"/>
    <d v="2014-11-13T02:00:03"/>
    <d v="2015-01-12T02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5"/>
    <s v="photobooks"/>
    <d v="2015-01-06T12:11:18"/>
    <d v="2015-02-05T12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5"/>
    <s v="photobooks"/>
    <d v="2014-11-30T13:46:05"/>
    <d v="2015-01-29T13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5"/>
    <s v="photobooks"/>
    <d v="2015-07-03T20:44:42"/>
    <d v="2015-08-10T02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5"/>
    <s v="photobooks"/>
    <d v="2014-10-28T17:24:00"/>
    <d v="2014-11-27T18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5"/>
    <s v="photobooks"/>
    <d v="2015-01-07T09:13:42"/>
    <d v="2015-02-11T09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5"/>
    <s v="photobooks"/>
    <d v="2016-09-15T02:55:41"/>
    <d v="2016-10-14T12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5"/>
    <s v="photobooks"/>
    <d v="2016-05-25T06:32:46"/>
    <d v="2016-07-24T06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5"/>
    <s v="photobooks"/>
    <d v="2016-11-15T09:39:49"/>
    <d v="2016-12-15T09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5"/>
    <s v="photobooks"/>
    <d v="2015-12-06T03:50:33"/>
    <d v="2016-02-04T03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5"/>
    <s v="photobooks"/>
    <d v="2014-10-22T16:13:28"/>
    <d v="2014-11-11T17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5"/>
    <s v="photobooks"/>
    <d v="2016-09-10T10:32:50"/>
    <d v="2016-10-10T10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5"/>
    <s v="photobooks"/>
    <d v="2015-11-13T11:51:08"/>
    <d v="2015-12-15T08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5"/>
    <s v="photobooks"/>
    <d v="2015-06-04T07:20:30"/>
    <d v="2015-06-27T17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5"/>
    <s v="photobooks"/>
    <d v="2015-01-13T21:43:02"/>
    <d v="2015-02-13T2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5"/>
    <s v="photobooks"/>
    <d v="2015-10-05T12:16:44"/>
    <d v="2015-11-14T13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5"/>
    <s v="photobooks"/>
    <d v="2015-08-31T15:17:38"/>
    <d v="2015-10-02T14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5"/>
    <s v="photobooks"/>
    <d v="2014-08-26T11:19:09"/>
    <d v="2014-09-30T11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5"/>
    <s v="photobooks"/>
    <d v="2014-08-28T21:38:33"/>
    <d v="2014-09-27T2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5"/>
    <s v="photobooks"/>
    <d v="2017-01-07T12:20:30"/>
    <d v="2017-02-11T12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5"/>
    <s v="photobooks"/>
    <d v="2015-01-25T17:47:19"/>
    <d v="2015-03-01T17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5"/>
    <s v="photobooks"/>
    <d v="2014-08-09T17:50:26"/>
    <d v="2014-08-21T17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5"/>
    <s v="photobooks"/>
    <d v="2014-08-25T06:24:30"/>
    <d v="2014-10-24T00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5"/>
    <s v="photobooks"/>
    <d v="2016-06-03T03:38:56"/>
    <d v="2016-07-03T03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d v="2014-07-09T17:20:12"/>
    <d v="2014-08-08T17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5"/>
    <s v="photobooks"/>
    <d v="2015-01-29T03:32:16"/>
    <d v="2015-02-28T03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d v="2015-06-17T17:45:37"/>
    <d v="2015-07-01T17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5"/>
    <s v="photobooks"/>
    <d v="2016-06-27T17:01:43"/>
    <d v="2016-07-25T15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5"/>
    <s v="photobooks"/>
    <d v="2016-12-01T11:53:27"/>
    <d v="2017-01-30T02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d v="2015-03-04T01:37:30"/>
    <d v="2015-04-03T00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5"/>
    <s v="photobooks"/>
    <d v="2014-06-30T14:03:16"/>
    <d v="2014-07-30T14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5"/>
    <s v="photobooks"/>
    <d v="2015-03-01T22:01:30"/>
    <d v="2015-03-31T21:01:30"/>
    <x v="0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3:12:21"/>
    <d v="2015-01-26T03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7:49:34"/>
    <d v="2017-03-08T03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5:08:05"/>
    <d v="2014-06-12T15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3:11:40"/>
    <d v="2014-05-04T13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4:49:07"/>
    <d v="2016-11-06T05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1:54:57"/>
    <d v="2017-03-01T00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8:11:52"/>
    <d v="2016-11-05T18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4:42:05"/>
    <d v="2015-12-15T03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20:04:09"/>
    <d v="2017-01-03T2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4:32:15"/>
    <d v="2016-01-31T00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4:48:21"/>
    <d v="2014-11-20T15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3:06:42"/>
    <d v="2015-06-29T2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0:46:50"/>
    <d v="2015-07-08T12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9:15:33"/>
    <d v="2016-06-28T19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7:35:08"/>
    <d v="2016-08-06T17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2:50:05"/>
    <d v="2014-06-16T02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20:42:05"/>
    <d v="2015-02-28T2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20:12:35"/>
    <d v="2014-06-12T2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1:35:29"/>
    <d v="2016-03-14T10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9:36:20"/>
    <d v="2016-03-30T08:36:20"/>
    <x v="2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9:02:09"/>
    <d v="2015-05-22T09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4:57:27"/>
    <d v="2015-03-04T14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4:29:51"/>
    <d v="2017-01-27T14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2:27:01"/>
    <d v="2016-01-02T12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8:13:14"/>
    <d v="2014-09-07T18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2:06:23"/>
    <d v="2016-06-23T12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0:05:25"/>
    <d v="2014-05-23T10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8:01:40"/>
    <d v="2016-12-29T18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6:17:59"/>
    <d v="2014-10-23T06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9:06:57"/>
    <d v="2015-10-31T18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20:48:54"/>
    <d v="2014-08-08T2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1:26:00"/>
    <d v="2015-06-04T01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8:16:18"/>
    <d v="2014-10-08T08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0:11:13"/>
    <d v="2014-10-31T2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1:10:22"/>
    <d v="2014-09-01T2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3:12:55"/>
    <d v="2016-11-07T14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2:28:53"/>
    <d v="2017-02-10T02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4:57:31"/>
    <d v="2014-08-12T14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7:00:49"/>
    <d v="2015-05-19T17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7:01:01"/>
    <d v="2015-10-21T19:00:00"/>
    <x v="0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5"/>
    <s v="people"/>
    <d v="2014-06-09T13:24:25"/>
    <d v="2014-07-09T13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d v="2016-11-04T10:04:47"/>
    <d v="2016-12-04T11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5"/>
    <s v="people"/>
    <d v="2016-08-10T20:16:58"/>
    <d v="2016-09-02T03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5"/>
    <s v="people"/>
    <d v="2014-10-01T14:58:01"/>
    <d v="2014-11-30T15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5"/>
    <s v="people"/>
    <d v="2016-07-04T12:46:11"/>
    <d v="2016-08-02T19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5"/>
    <s v="people"/>
    <d v="2016-02-13T06:24:43"/>
    <d v="2016-03-14T05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5"/>
    <s v="people"/>
    <d v="2015-01-30T11:21:16"/>
    <d v="2015-03-01T11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5"/>
    <s v="people"/>
    <d v="2015-07-21T14:19:02"/>
    <d v="2015-08-20T14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d v="2016-11-11T12:20:08"/>
    <d v="2016-12-11T12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5"/>
    <s v="people"/>
    <d v="2016-01-29T00:42:12"/>
    <d v="2016-02-13T00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5"/>
    <s v="people"/>
    <d v="2015-06-12T17:26:26"/>
    <d v="2015-07-03T17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5"/>
    <s v="people"/>
    <d v="2015-01-18T23:26:31"/>
    <d v="2015-02-17T2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d v="2015-11-21T10:07:17"/>
    <d v="2015-12-21T10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d v="2016-10-07T20:09:02"/>
    <d v="2016-12-06T2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5"/>
    <s v="people"/>
    <d v="2015-06-26T17:38:56"/>
    <d v="2015-07-16T17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d v="2014-06-10T15:40:11"/>
    <d v="2014-07-10T15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d v="2014-07-27T18:20:12"/>
    <d v="2014-08-26T18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5"/>
    <s v="people"/>
    <d v="2014-06-16T22:50:38"/>
    <d v="2014-07-31T2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5"/>
    <s v="people"/>
    <d v="2014-10-14T07:35:08"/>
    <d v="2014-11-13T08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5"/>
    <s v="people"/>
    <d v="2015-12-07T18:50:13"/>
    <d v="2016-01-06T18:50:13"/>
    <x v="0"/>
    <x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3:49:08"/>
    <d v="2017-01-11T13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3:12:49"/>
    <d v="2017-01-07T03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6:11:47"/>
    <d v="2010-03-15T02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20:40:35"/>
    <d v="2010-11-30T01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20:33:53"/>
    <d v="2015-08-04T2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9:21:27"/>
    <d v="2014-12-08T19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8:07:43"/>
    <d v="2015-03-12T07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4:32:49"/>
    <d v="2014-09-21T14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20:35:00"/>
    <d v="2016-03-09T2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2:04:23"/>
    <d v="2014-08-15T2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0:58:11"/>
    <d v="2015-07-12T00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7:41:32"/>
    <d v="2014-02-03T07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2:19:59"/>
    <d v="2011-04-24T02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7:16:31"/>
    <d v="2013-04-27T17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9:07:13"/>
    <d v="2012-10-04T19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8:13:06"/>
    <d v="2013-10-19T08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4:30:29"/>
    <d v="2014-12-05T14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20:18:59"/>
    <d v="2013-11-08T2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4:00:08"/>
    <d v="2016-11-03T14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6:00:24"/>
    <d v="2013-01-11T16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1:39:19"/>
    <d v="2014-11-14T02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2:50:10"/>
    <d v="2015-12-30T12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7:16:52"/>
    <d v="2010-07-21T15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9:07:20"/>
    <d v="2013-09-14T09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1:41:54"/>
    <d v="2013-11-27T02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2:18:30"/>
    <d v="2016-02-11T12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3:05:48"/>
    <d v="2014-11-16T04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3:36:22"/>
    <d v="2015-04-02T12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20:35:56"/>
    <d v="2010-07-30T2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2:49:59"/>
    <d v="2016-07-13T02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6:20:14"/>
    <d v="2016-06-29T16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5:58:29"/>
    <d v="2014-03-15T14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7:51:58"/>
    <d v="2015-01-10T03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1:10:27"/>
    <d v="2014-01-28T11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3:56:25"/>
    <d v="2016-03-31T12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6:30:06"/>
    <d v="2013-09-16T16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9:33:03"/>
    <d v="2016-12-23T03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6:29:34"/>
    <d v="2013-02-04T16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3:32:54"/>
    <d v="2011-07-16T13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3:05:05"/>
    <d v="2012-05-19T13:05:05"/>
    <x v="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5:44:56"/>
    <d v="2016-03-05T15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2:18:51"/>
    <d v="2015-05-13T12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7:10:58"/>
    <d v="2016-03-30T16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20:56:47"/>
    <d v="2016-01-02T2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0:02:55"/>
    <d v="2016-09-03T10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2:39:50"/>
    <d v="2015-01-18T22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9:48:48"/>
    <d v="2015-04-11T02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3:22:37"/>
    <d v="2014-11-06T00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7:01:15"/>
    <d v="2015-08-18T17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5:47:55"/>
    <d v="2015-09-07T05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3:34:42"/>
    <d v="2015-08-25T13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3:41:13"/>
    <d v="2016-11-26T14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2:38:02"/>
    <d v="2014-05-31T19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2:41:00"/>
    <d v="2015-08-21T2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6:42:26"/>
    <d v="2016-07-15T16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3:42:23"/>
    <d v="2015-03-14T11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7:13:07"/>
    <d v="2014-08-10T17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6:34:04"/>
    <d v="2015-03-24T15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3:43:09"/>
    <d v="2015-02-18T13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20:41:35"/>
    <d v="2014-11-09T2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2:29:56"/>
    <d v="2015-02-21T12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3:23:56"/>
    <d v="2015-03-11T12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2:54:50"/>
    <d v="2014-12-31T12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7:25:08"/>
    <d v="2014-10-27T17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7:55:49"/>
    <d v="2016-05-27T18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0:04:52"/>
    <d v="2015-08-08T00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3:38:53"/>
    <d v="2016-03-23T02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4:49:11"/>
    <d v="2015-03-12T13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7:06:06"/>
    <d v="2017-02-05T12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3:08:24"/>
    <d v="2016-02-11T2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2:23:33"/>
    <d v="2016-06-27T2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1:14:57"/>
    <d v="2015-03-08T01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7:35:43"/>
    <d v="2016-02-27T17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0:27:54"/>
    <d v="2015-08-04T00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2:39:46"/>
    <d v="2015-10-05T02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0:46:10"/>
    <d v="2016-01-29T10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9:09:48"/>
    <d v="2015-03-17T14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7:57:42"/>
    <d v="2015-12-07T18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5:38:49"/>
    <d v="2015-10-18T15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7:35:13"/>
    <d v="2016-02-13T17:35:13"/>
    <x v="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4:38:24"/>
    <d v="2015-09-27T14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5:48:38"/>
    <d v="2014-09-21T15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7:35:08"/>
    <d v="2016-06-07T17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20:22:14"/>
    <d v="2014-11-14T21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21:20:16"/>
    <d v="2015-03-13T2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3:07:49"/>
    <d v="2015-10-03T17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21:45:04"/>
    <d v="2015-05-10T2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8:50:34"/>
    <d v="2014-08-14T18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5:25:49"/>
    <d v="2015-04-20T14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9:56:12"/>
    <d v="2015-05-14T19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6:43:33"/>
    <d v="2016-02-01T06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7:02:41"/>
    <d v="2014-12-13T17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20:09:49"/>
    <d v="2017-02-25T2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5:21:17"/>
    <d v="2014-08-20T05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6:09:13"/>
    <d v="2015-02-22T16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1:40:52"/>
    <d v="2014-11-29T12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5:15:30"/>
    <d v="2015-03-19T14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2:20:28"/>
    <d v="2014-11-13T13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3:43:24"/>
    <d v="2014-07-18T2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0:24:45"/>
    <d v="2016-10-15T15:21:00"/>
    <x v="2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1:04:58"/>
    <d v="2015-11-16T12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9:43:54"/>
    <d v="2016-10-29T19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4:28:00"/>
    <d v="2015-03-16T13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0:09:29"/>
    <d v="2015-06-15T00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9:07:12"/>
    <d v="2014-07-05T19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3:55:36"/>
    <d v="2015-12-25T03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2:12:33"/>
    <d v="2015-12-30T12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2:13:46"/>
    <d v="2015-03-31T09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8:52:07"/>
    <d v="2016-03-23T07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0:08:17"/>
    <d v="2016-01-26T10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7:45:24"/>
    <d v="2016-03-13T16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5:13:41"/>
    <d v="2014-10-05T15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6:17:06"/>
    <d v="2015-04-25T16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9:13:48"/>
    <d v="2014-08-07T19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1:51:40"/>
    <d v="2017-02-24T01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1:56:49"/>
    <d v="2014-08-07T11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4:11:57"/>
    <d v="2016-06-19T04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6:10:01"/>
    <d v="2015-09-23T16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4:05:47"/>
    <d v="2014-08-03T14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7:36:40"/>
    <d v="2016-03-25T16:36:40"/>
    <x v="2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5:51:03"/>
    <d v="2014-09-15T16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1:55:08"/>
    <d v="2016-07-15T02:57:00"/>
    <x v="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20:29:40"/>
    <d v="2014-07-28T20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3:58:36"/>
    <d v="2014-12-19T15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7:13:10"/>
    <d v="2015-12-28T02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8:59:59"/>
    <d v="2014-10-29T18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1:11:10"/>
    <d v="2016-07-05T00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6:34:49"/>
    <d v="2014-11-10T17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0:59:34"/>
    <d v="2016-05-22T10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20:42:23"/>
    <d v="2014-07-02T2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5:09:25"/>
    <d v="2015-09-24T15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20:01:34"/>
    <d v="2015-02-27T2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1:04:51"/>
    <d v="2016-04-06T00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7:29:10"/>
    <d v="2014-07-10T17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6:55:40"/>
    <d v="2014-11-22T01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4:07:20"/>
    <d v="2015-03-01T14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7:57:05"/>
    <d v="2014-08-09T17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2:42:10"/>
    <d v="2015-04-27T11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9:23:43"/>
    <d v="2014-09-30T19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1:21:58"/>
    <d v="2015-06-29T11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2:51:10"/>
    <d v="2015-02-23T2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9:04:50"/>
    <d v="2016-07-30T19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2:31:16"/>
    <d v="2015-06-02T2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3:22:37"/>
    <d v="2015-05-10T13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4:01:00"/>
    <d v="2015-03-25T03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3:19:26"/>
    <d v="2014-08-12T2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3:22:19"/>
    <d v="2014-09-25T2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0:21:58"/>
    <d v="2015-04-13T2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6:16:00"/>
    <d v="2014-12-25T16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8:33:43"/>
    <d v="2015-08-02T18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7:33:28"/>
    <d v="2014-06-27T17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7:31:03"/>
    <d v="2014-08-08T17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6:59:32"/>
    <d v="2014-09-18T16:59:32"/>
    <x v="3"/>
    <x v="1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1:46:42"/>
    <d v="2014-10-19T2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3:16:27"/>
    <d v="2012-05-15T13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3:53:27"/>
    <d v="2016-10-19T03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1:29:58"/>
    <d v="2012-02-28T2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9:42:48"/>
    <d v="2012-07-14T19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4:45:11"/>
    <d v="2014-08-29T14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1:33:17"/>
    <d v="2012-06-15T2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3:03:22"/>
    <d v="2016-09-02T13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5:10:37"/>
    <d v="2015-04-04T14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7:35:45"/>
    <d v="2012-06-30T16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7:17:22"/>
    <d v="2014-06-17T17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4:21:44"/>
    <d v="2011-12-18T14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7:37:03"/>
    <d v="2012-08-26T17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1:15:51"/>
    <d v="2014-09-11T11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4:58:47"/>
    <d v="2015-04-08T14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7:36:41"/>
    <d v="2014-01-11T17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1:45:32"/>
    <d v="2016-08-06T11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6:36:23"/>
    <d v="2016-10-10T06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4:47:46"/>
    <d v="2016-07-16T04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7:04:18"/>
    <d v="2013-06-20T07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1:31:33"/>
    <d v="2013-01-02T2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20:53:15"/>
    <d v="2012-03-18T19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9:54:44"/>
    <d v="2013-05-24T09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3:00:31"/>
    <d v="2012-05-30T15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9:53:48"/>
    <d v="2012-10-28T09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2:01:58"/>
    <d v="2011-08-11T12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9:00:50"/>
    <d v="2015-08-16T19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0:45:23"/>
    <d v="2012-03-29T09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5:49:50"/>
    <d v="2014-06-05T15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2:55:30"/>
    <d v="2014-03-18T11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8:45:40"/>
    <d v="2013-02-01T13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6:51:34"/>
    <d v="2013-10-05T16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6:45:21"/>
    <d v="2016-04-24T16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3:02:08"/>
    <d v="2013-03-07T2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20:19:14"/>
    <d v="2011-12-15T2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3:07:56"/>
    <d v="2015-06-12T03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2:03:24"/>
    <d v="2015-07-17T12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9:28:26"/>
    <d v="2014-08-25T19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0:03:41"/>
    <d v="2015-11-22T11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6:44:48"/>
    <d v="2017-03-10T06:44:48"/>
    <x v="1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3:44:57"/>
    <d v="2015-12-13T14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8:51:35"/>
    <d v="2014-06-21T07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3:42:30"/>
    <d v="2016-06-13T00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9:06:20"/>
    <d v="2017-01-04T09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20:23:53"/>
    <d v="2015-06-07T2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2:36:34"/>
    <d v="2015-05-29T12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5:21:05"/>
    <d v="2016-05-23T15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1:34:19"/>
    <d v="2015-05-29T11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6:16:40"/>
    <d v="2016-04-23T06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20:10:11"/>
    <d v="2014-09-05T2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20:03:49"/>
    <d v="2016-01-29T19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1:05:03"/>
    <d v="2014-06-20T2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0:34:57"/>
    <d v="2014-09-14T00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3:11:59"/>
    <d v="2015-05-07T13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20:11:11"/>
    <d v="2016-01-29T19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20:54:07"/>
    <d v="2015-08-08T17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8:04:55"/>
    <d v="2017-02-20T14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9:04:55"/>
    <d v="2014-12-05T07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4:41:44"/>
    <d v="2015-10-16T04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5:12:56"/>
    <d v="2016-06-19T15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0:10:48"/>
    <d v="2015-09-24T10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4:57:09"/>
    <d v="2014-06-24T14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2:12:03"/>
    <d v="2014-09-09T12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0:43:27"/>
    <d v="2015-07-17T09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22:44:19"/>
    <d v="2015-01-05T2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8:55:21"/>
    <d v="2016-10-14T18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0:41:12"/>
    <d v="2016-07-04T00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5:50:54"/>
    <d v="2016-10-05T15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0:14:41"/>
    <d v="2016-07-19T10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0:32:45"/>
    <d v="2014-05-17T00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3:43:33"/>
    <d v="2014-12-21T13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22:47:18"/>
    <d v="2015-06-19T2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5:37:11"/>
    <d v="2015-01-28T15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6:16:26"/>
    <d v="2017-01-17T16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3:04:53"/>
    <d v="2016-05-04T2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3:51:19"/>
    <d v="2015-07-16T13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8:55:24"/>
    <d v="2016-11-30T13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0:46:35"/>
    <d v="2015-07-03T10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3:24:21"/>
    <d v="2016-01-20T13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7:44:12"/>
    <d v="2015-08-20T13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0:20:36"/>
    <d v="2014-12-03T11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0:18:38"/>
    <d v="2016-05-01T10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7:40:37"/>
    <d v="2016-02-06T00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3:27:15"/>
    <d v="2014-12-05T13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1:50:01"/>
    <d v="2015-03-13T2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1:11:24"/>
    <d v="2015-09-18T2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6:15:24"/>
    <d v="2015-01-11T06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8:50:40"/>
    <d v="2014-10-18T00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6:43:05"/>
    <d v="2014-08-29T16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3:49:52"/>
    <d v="2014-08-08T2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7:12:08"/>
    <d v="2016-04-15T16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3:08:24"/>
    <d v="2014-08-25T17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4:33:15"/>
    <d v="2015-01-08T2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9:40:15"/>
    <d v="2015-04-03T18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9:19:52"/>
    <d v="2014-06-22T17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7:48:41"/>
    <d v="2016-12-12T02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1:30:58"/>
    <d v="2015-10-11T11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1:57:33"/>
    <d v="2015-10-31T11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21:52:38"/>
    <d v="2016-07-23T2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1:37:12"/>
    <d v="2014-08-09T01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7:42:19"/>
    <d v="2015-02-07T17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6:33:16"/>
    <d v="2015-08-24T06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0:00:18"/>
    <d v="2015-09-09T00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9:13:51"/>
    <d v="2014-11-09T08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21:21:53"/>
    <d v="2016-09-06T2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1:34:26"/>
    <d v="2015-07-31T2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7:03:57"/>
    <d v="2016-05-14T17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3:33:39"/>
    <d v="2016-06-08T13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2:23:21"/>
    <d v="2014-11-25T15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6:11:27"/>
    <d v="2015-06-12T16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4:27:06"/>
    <d v="2015-06-27T14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3:09:34"/>
    <d v="2016-01-14T2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8:08:59"/>
    <d v="2014-09-06T18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7:46:34"/>
    <d v="2015-03-14T16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5:33:10"/>
    <d v="2016-03-16T04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7:26:29"/>
    <d v="2014-05-19T07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1:37:27"/>
    <d v="2015-09-16T01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1:06:47"/>
    <d v="2015-10-29T11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0:52:09"/>
    <d v="2014-08-05T10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5:01:10"/>
    <d v="2015-03-25T14:01:10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9:02:35"/>
    <d v="2015-03-01T19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5:17:39"/>
    <d v="2015-12-16T16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23:06:20"/>
    <d v="2015-04-12T2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7:56:38"/>
    <d v="2015-06-07T17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23:21:00"/>
    <d v="2015-05-23T2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8:44:52"/>
    <d v="2016-08-15T08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9:29:27"/>
    <d v="2016-11-24T13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1:34:53"/>
    <d v="2015-06-02T11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5:45:17"/>
    <d v="2015-11-19T16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4:45:52"/>
    <d v="2016-01-23T04:45:52"/>
    <x v="0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5:59:05"/>
    <d v="2017-02-08T05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2:04:54"/>
    <d v="2015-05-28T11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4:16:53"/>
    <d v="2014-10-01T2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5:59:14"/>
    <d v="2015-03-01T2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8:59:50"/>
    <d v="2015-01-09T18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1:16:24"/>
    <d v="2014-09-29T11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1:36:51"/>
    <d v="2016-04-03T10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4:59:00"/>
    <d v="2016-05-20T04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8:27:26"/>
    <d v="2014-08-08T18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2:35:34"/>
    <d v="2015-09-28T02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4:49:08"/>
    <d v="2014-08-13T14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8:51:32"/>
    <d v="2015-09-30T14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8:08:58"/>
    <d v="2016-10-22T18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3:07:26"/>
    <d v="2015-11-22T02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1:19:32"/>
    <d v="2014-07-29T2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1:28:57"/>
    <d v="2016-07-10T01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8:31:19"/>
    <d v="2015-09-09T18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2:35:52"/>
    <d v="2015-10-16T12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6:00:34"/>
    <d v="2014-12-14T16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3:36:09"/>
    <d v="2016-12-07T13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3:34:41"/>
    <d v="2015-04-21T01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2:34:22"/>
    <d v="2016-10-29T2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2:25:00"/>
    <d v="2015-06-14T15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9:42:39"/>
    <d v="2016-03-10T09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2:27:20"/>
    <d v="2016-08-18T2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1:38:43"/>
    <d v="2015-10-09T11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8:57:58"/>
    <d v="2017-03-02T18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3:19:55"/>
    <d v="2015-02-25T2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3:07:15"/>
    <d v="2015-03-22T12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20:40:44"/>
    <d v="2014-12-26T2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0:21:31"/>
    <d v="2015-09-20T00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8:09:06"/>
    <d v="2015-11-15T19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9:31:18"/>
    <d v="2014-09-01T01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3:22:11"/>
    <d v="2015-05-05T14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7:12:39"/>
    <d v="2015-09-29T17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2:05:59"/>
    <d v="2015-08-17T12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3:36:30"/>
    <d v="2016-12-21T00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9:44:07"/>
    <d v="2015-01-08T09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9:01:23"/>
    <d v="2016-07-08T2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5:39:05"/>
    <d v="2015-05-01T14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8:45:43"/>
    <d v="2016-08-14T18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0:51:52"/>
    <d v="2015-10-15T18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7:49:01"/>
    <d v="2014-05-31T2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5:05:56"/>
    <d v="2015-09-20T15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20:36:20"/>
    <d v="2016-07-31T2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5:48:46"/>
    <d v="2015-05-20T15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8:05:01"/>
    <d v="2016-10-07T10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5:00:49"/>
    <d v="2016-02-07T2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0:33:11"/>
    <d v="2016-02-12T00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0:56:15"/>
    <d v="2014-10-20T10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5:12:17"/>
    <d v="2015-07-16T03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4:10:18"/>
    <d v="2016-08-23T04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3:45:06"/>
    <d v="2015-06-11T2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7:48:31"/>
    <d v="2015-02-02T2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3:15:16"/>
    <d v="2014-10-19T01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6:17:56"/>
    <d v="2015-09-16T18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5:32:31"/>
    <d v="2015-05-11T15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2:19:54"/>
    <d v="2015-04-28T11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3:00:10"/>
    <d v="2014-08-27T2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20:45:19"/>
    <d v="2017-02-18T2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0:17:00"/>
    <d v="2014-10-04T10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2:55:34"/>
    <d v="2016-10-31T2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3:33:02"/>
    <d v="2015-04-17T13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1:10:50"/>
    <d v="2014-09-21T11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6:43:47"/>
    <d v="2016-06-05T06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8:22:05"/>
    <d v="2015-04-01T08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4:59:20"/>
    <d v="2016-05-27T09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1:35:23"/>
    <d v="2016-07-02T11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1:05:32"/>
    <d v="2015-03-26T2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8:36:36"/>
    <d v="2016-05-05T17:36:36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5:58:22"/>
    <d v="2015-06-10T05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4:18:52"/>
    <d v="2015-05-24T04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23:37:55"/>
    <d v="2016-12-09T00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4:07:49"/>
    <d v="2016-08-16T14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8:34:19"/>
    <d v="2015-02-28T18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9:14:16"/>
    <d v="2015-02-20T19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21:29:58"/>
    <d v="2015-07-26T2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0:15:42"/>
    <d v="2015-02-12T10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0:21:15"/>
    <d v="2015-08-01T10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7:50:18"/>
    <d v="2015-02-04T07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6:11:17"/>
    <d v="2015-02-16T06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4:16:58"/>
    <d v="2014-09-06T17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3:41:41"/>
    <d v="2016-04-30T01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4:24:37"/>
    <d v="2014-08-31T14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6:29:06"/>
    <d v="2015-12-14T01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9:43:42"/>
    <d v="2015-09-25T19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2:27:59"/>
    <d v="2015-07-17T12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4:59:32"/>
    <d v="2015-05-01T04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2:37:31"/>
    <d v="2015-09-19T02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2:40:07"/>
    <d v="2015-04-23T01:40:07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5:59:56"/>
    <d v="2015-12-13T16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2:16:04"/>
    <d v="2016-05-05T13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6:19:50"/>
    <d v="2014-11-29T17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4:04:57"/>
    <d v="2014-09-22T2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8:29:09"/>
    <d v="2014-11-23T18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0:57:47"/>
    <d v="2016-11-18T2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3:59:34"/>
    <d v="2017-01-13T2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7:11:16"/>
    <d v="2016-04-20T17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2:40:29"/>
    <d v="2015-09-14T12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2:48:55"/>
    <d v="2015-01-01T12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2:08:52"/>
    <d v="2015-04-19T11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2:15:06"/>
    <d v="2016-10-07T11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4:45:30"/>
    <d v="2015-05-10T14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1:02:59"/>
    <d v="2014-10-05T01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5:35:27"/>
    <d v="2015-11-30T13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23:27:19"/>
    <d v="2015-11-17T00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1:48:07"/>
    <d v="2016-03-08T00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9:17:18"/>
    <d v="2016-11-21T2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6:06:42"/>
    <d v="2015-06-16T19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3:58:47"/>
    <d v="2016-09-30T13:58:47"/>
    <x v="2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0:06:16"/>
    <d v="2015-08-19T00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0:55:12"/>
    <d v="2015-03-22T2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2:15:59"/>
    <d v="2015-08-17T12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4:04:06"/>
    <d v="2015-01-09T2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2:15:33"/>
    <d v="2015-01-24T08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20:35:08"/>
    <d v="2015-04-18T18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7:38:16"/>
    <d v="2015-05-25T17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2:38:09"/>
    <d v="2015-05-28T12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3:04:53"/>
    <d v="2015-03-23T14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2:35:03"/>
    <d v="2015-11-12T02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8:31:45"/>
    <d v="2014-07-15T18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6:47:48"/>
    <d v="2016-07-17T06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2:09:15"/>
    <d v="2014-08-11T2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8:05:50"/>
    <d v="2015-12-17T18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1:09:04"/>
    <d v="2014-09-06T01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3:02:44"/>
    <d v="2014-07-03T13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5:32:32"/>
    <d v="2014-07-04T2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2:45:02"/>
    <d v="2014-08-10T12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5:20:39"/>
    <d v="2016-10-08T05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3:11:36"/>
    <d v="2015-07-05T18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2:41:59"/>
    <d v="2015-12-23T12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5:10:18"/>
    <d v="2015-06-15T15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2:00:23"/>
    <d v="2016-11-22T13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2:36:32"/>
    <d v="2014-07-06T12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6:43:42"/>
    <d v="2015-07-15T06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8:32:09"/>
    <d v="2014-12-16T18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9:55:54"/>
    <d v="2015-06-07T09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6:28:10"/>
    <d v="2015-08-28T18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20:42:36"/>
    <d v="2017-01-13T2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7:09:25"/>
    <d v="2015-04-20T17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3:20:48"/>
    <d v="2014-08-10T13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8:20:43"/>
    <d v="2016-03-11T18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3:41:23"/>
    <d v="2015-01-11T00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2:13:36"/>
    <d v="2015-01-02T12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23:01:46"/>
    <d v="2015-10-21T2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9:19:28"/>
    <d v="2016-03-04T19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20:13:44"/>
    <d v="2016-07-31T03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7:17:20"/>
    <d v="2014-09-27T17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2:13:01"/>
    <d v="2014-06-29T02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7:48:59"/>
    <d v="2015-04-03T17:48:59"/>
    <x v="0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4:51:27"/>
    <d v="2014-07-20T14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7:50:52"/>
    <d v="2014-05-11T07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1:44:24"/>
    <d v="2014-05-31T2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0:48:54"/>
    <d v="2014-06-03T02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1:02:54"/>
    <d v="2015-10-01T11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1:19:02"/>
    <d v="2014-10-04T02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1:23:11"/>
    <d v="2015-07-19T01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5:36:29"/>
    <d v="2015-10-18T15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4:24:44"/>
    <d v="2015-06-11T14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2:59:03"/>
    <d v="2014-12-31T2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6:32:59"/>
    <d v="2015-07-17T06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0:34:36"/>
    <d v="2015-03-26T2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6:09:38"/>
    <d v="2014-09-01T16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7:14:18"/>
    <d v="2015-05-09T17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9:17:51"/>
    <d v="2015-03-26T18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3:50:03"/>
    <d v="2015-03-08T12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3:41:30"/>
    <d v="2014-08-01T13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6:20:44"/>
    <d v="2015-05-22T17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7:26:47"/>
    <d v="2014-06-25T17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1:51:50"/>
    <d v="2014-08-12T11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0:09:37"/>
    <d v="2014-11-12T17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2:15:56"/>
    <d v="2016-09-12T12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1:11:45"/>
    <d v="2015-11-05T12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7:24:14"/>
    <d v="2015-11-17T18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1:38:18"/>
    <d v="2014-08-30T01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8:43:41"/>
    <d v="2016-03-22T2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5:32:19"/>
    <d v="2016-06-18T15:32:19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9:05:58"/>
    <d v="2017-02-26T09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20:07:10"/>
    <d v="2015-01-04T19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4:12:24"/>
    <d v="2015-08-15T14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3:10:44"/>
    <d v="2015-03-23T00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1:39:17"/>
    <d v="2014-08-24T03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1:47:20"/>
    <d v="2014-07-01T02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9:00:12"/>
    <d v="2016-12-06T00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2:00:18"/>
    <d v="2015-02-28T02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0:36:18"/>
    <d v="2014-06-17T00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6:58:03"/>
    <d v="2015-01-08T16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7:34:30"/>
    <d v="2015-08-17T12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4:36:01"/>
    <d v="2014-08-12T14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2:13:11"/>
    <d v="2015-06-10T2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5:49:59"/>
    <d v="2015-12-19T15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7:14:02"/>
    <d v="2016-11-14T08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20:16:05"/>
    <d v="2015-08-14T15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1:30:00"/>
    <d v="2015-04-15T01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0:58:23"/>
    <d v="2015-06-11T19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8:01:33"/>
    <d v="2015-06-26T09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5:40:06"/>
    <d v="2014-10-26T16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3:14:56"/>
    <d v="2014-07-28T2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4:37:22"/>
    <d v="2014-09-11T04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4:09:57"/>
    <d v="2015-09-07T14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5:29:37"/>
    <d v="2014-11-26T16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2:28:50"/>
    <d v="2015-04-25T00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1:04:09"/>
    <d v="2015-11-30T02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5:39:16"/>
    <d v="2015-05-10T18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9:38:29"/>
    <d v="2016-06-01T19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7:19:12"/>
    <d v="2016-06-03T07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8:39:21"/>
    <d v="2014-09-11T08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1:57:03"/>
    <d v="2014-08-04T12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2:26:13"/>
    <d v="2016-01-17T2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5:17:40"/>
    <d v="2016-11-13T06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9:00:55"/>
    <d v="2014-10-26T14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4:26:50"/>
    <d v="2015-03-02T19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9:31:11"/>
    <d v="2015-04-09T19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9:02:02"/>
    <d v="2014-06-26T19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6:53:59"/>
    <d v="2014-07-30T16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2:02:28"/>
    <d v="2014-12-26T2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2:25:04"/>
    <d v="2014-08-09T02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2:23:47"/>
    <d v="2015-10-16T00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5:51:05"/>
    <d v="2016-09-18T15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4:07:48"/>
    <d v="2016-04-01T02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23:38:27"/>
    <d v="2015-09-05T2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0:02:44"/>
    <d v="2016-03-15T2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9:14:22"/>
    <d v="2016-07-16T2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2:07:19"/>
    <d v="2015-10-01T09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1:45:46"/>
    <d v="2015-10-04T11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2:18:40"/>
    <d v="2016-12-01T03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1:09:20"/>
    <d v="2016-07-11T11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7:44:14"/>
    <d v="2015-06-27T17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5:36:19"/>
    <d v="2014-10-07T00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7:49:11"/>
    <d v="2015-01-02T07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0:05:37"/>
    <d v="2014-11-24T2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7:41:54"/>
    <d v="2015-06-16T17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4:41:08"/>
    <d v="2015-11-02T12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1:54:35"/>
    <d v="2015-08-27T11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5:14:28"/>
    <d v="2015-05-15T15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6:00:22"/>
    <d v="2015-02-28T04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3:25:44"/>
    <d v="2016-10-01T2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3:48:43"/>
    <d v="2014-09-07T03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2:53:41"/>
    <d v="2015-02-10T2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2:51:20"/>
    <d v="2016-04-08T14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5:49:02"/>
    <d v="2016-05-03T14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4:58:10"/>
    <d v="2015-10-26T14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21:09:46"/>
    <d v="2016-07-29T19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1:37:44"/>
    <d v="2014-07-14T11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6:22:21"/>
    <d v="2015-11-28T17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8:22:07"/>
    <d v="2016-04-24T2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9:25:54"/>
    <d v="2016-07-08T19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8:48:32"/>
    <d v="2014-08-02T10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4:55:56"/>
    <d v="2014-09-28T14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6:17:36"/>
    <d v="2016-01-03T16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7:23:30"/>
    <d v="2014-05-08T17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0:54:54"/>
    <d v="2015-11-28T10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23:41:57"/>
    <d v="2015-11-18T00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3:19:46"/>
    <d v="2015-04-19T12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1:39:40"/>
    <d v="2016-04-14T00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3:04:38"/>
    <d v="2014-07-23T2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2:58:27"/>
    <d v="2017-03-06T02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5:34:33"/>
    <d v="2016-05-22T15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6:30:46"/>
    <d v="2016-08-28T2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6:43:31"/>
    <d v="2016-04-17T16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8:52:06"/>
    <d v="2014-07-21T08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1:37:14"/>
    <d v="2015-02-05T2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2:25:10"/>
    <d v="2016-05-09T00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9:07:28"/>
    <d v="2016-06-02T09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6:48:18"/>
    <d v="2016-07-13T16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6:36:01"/>
    <d v="2014-08-01T03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4:55:32"/>
    <d v="2016-07-22T14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1:25:53"/>
    <d v="2015-01-31T11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7:40:57"/>
    <d v="2015-03-29T16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0:22:27"/>
    <d v="2014-07-05T10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0:19:09"/>
    <d v="2016-07-17T00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5:26:20"/>
    <d v="2015-07-07T15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6:52:36"/>
    <d v="2014-05-20T02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9:07:24"/>
    <d v="2014-11-07T2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2:58:40"/>
    <d v="2016-02-20T17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9:09:54"/>
    <d v="2016-05-06T09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8:11:30"/>
    <d v="2014-05-16T18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1:56:53"/>
    <d v="2015-08-28T2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3:59:41"/>
    <d v="2015-11-08T14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2:08:13"/>
    <d v="2016-03-02T12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1:28:02"/>
    <d v="2015-05-31T11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8:34:19"/>
    <d v="2015-12-11T19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6:45:12"/>
    <d v="2015-05-13T16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5:21:30"/>
    <d v="2014-07-19T05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2:24:37"/>
    <d v="2015-02-14T07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2:24:24"/>
    <d v="2014-11-20T12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5:23:41"/>
    <d v="2015-04-05T04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9:07:06"/>
    <d v="2015-03-28T18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5:53:18"/>
    <d v="2014-08-31T15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1:29:18"/>
    <d v="2016-05-07T10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9:08:28"/>
    <d v="2017-03-01T15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1:02:41"/>
    <d v="2014-09-26T2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0:05:47"/>
    <d v="2015-02-15T10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3:54:17"/>
    <d v="2014-10-07T2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5:23:05"/>
    <d v="2014-10-20T15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4:33:07"/>
    <d v="2016-02-16T14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4:33:01"/>
    <d v="2014-08-26T12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9:08:27"/>
    <d v="2015-07-22T19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2:49:20"/>
    <d v="2014-09-09T12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4:29:26"/>
    <d v="2014-10-26T14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9:04:38"/>
    <d v="2015-01-28T09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9:04:09"/>
    <d v="2015-05-02T09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3:13:43"/>
    <d v="2015-02-16T03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1:54:29"/>
    <d v="2016-03-05T01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4:44:23"/>
    <d v="2015-07-19T14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6:56:40"/>
    <d v="2014-09-17T16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2:07:54"/>
    <d v="2014-09-04T12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7:51:48"/>
    <d v="2016-10-07T17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2:13:16"/>
    <d v="2016-04-15T12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0:34:59"/>
    <d v="2015-03-23T2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7:52:38"/>
    <d v="2014-10-26T17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0:01:07"/>
    <d v="2015-01-31T2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9:59:23"/>
    <d v="2016-03-24T18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2:04:57"/>
    <d v="2015-08-31T12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1:42:16"/>
    <d v="2015-07-26T01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1:43:59"/>
    <d v="2015-12-04T12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9:18:01"/>
    <d v="2017-02-22T2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8:31:40"/>
    <d v="2014-06-05T18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20:36:10"/>
    <d v="2015-12-13T20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1:43:19"/>
    <d v="2016-02-03T14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0:02:44"/>
    <d v="2014-12-18T11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5:25:16"/>
    <d v="2015-12-15T16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2:27:04"/>
    <d v="2016-10-02T05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8:44:10"/>
    <d v="2015-04-03T17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7:11:27"/>
    <d v="2014-10-21T17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8:29:24"/>
    <d v="2014-07-01T18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1:41:55"/>
    <d v="2016-05-24T10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5:10:10"/>
    <d v="2014-10-17T15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2:06:07"/>
    <d v="2015-12-01T01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1:33:24"/>
    <d v="2015-07-17T2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7:22:34"/>
    <d v="2016-09-06T07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2:01:04"/>
    <d v="2015-01-20T15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8:58:45"/>
    <d v="2014-11-20T18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1:16:22"/>
    <d v="2015-04-10T01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0:49:49"/>
    <d v="2014-08-21T00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1:36:50"/>
    <d v="2014-10-22T11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20:32:23"/>
    <d v="2015-01-10T2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8:13:07"/>
    <d v="2016-04-11T07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9:00:15"/>
    <d v="2015-07-14T19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1:16:31"/>
    <d v="2014-10-23T11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5:26:37"/>
    <d v="2014-05-09T02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7:05:16"/>
    <d v="2014-10-13T17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2:33:48"/>
    <d v="2014-11-15T16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6:11:25"/>
    <d v="2016-10-01T00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1:33:51"/>
    <d v="2014-06-19T11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8:23:59"/>
    <d v="2016-07-03T15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9:14:40"/>
    <d v="2015-11-25T19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1:27:24"/>
    <d v="2016-03-31T2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1:22:32"/>
    <d v="2014-09-15T2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2:40:56"/>
    <d v="2014-06-23T12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23:23:43"/>
    <d v="2016-04-20T2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3:44:28"/>
    <d v="2016-07-02T13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2:21:24"/>
    <d v="2014-06-27T12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0:07:06"/>
    <d v="2015-04-29T10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8:50:11"/>
    <d v="2014-08-12T18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20:56:28"/>
    <d v="2016-05-18T2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2:49:10"/>
    <d v="2015-09-27T2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9:07:35"/>
    <d v="2017-01-13T19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1:52:36"/>
    <d v="2015-02-28T08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2:00:20"/>
    <d v="2015-02-28T2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5:18:51"/>
    <d v="2016-12-26T15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4:35:11"/>
    <d v="2014-08-21T14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4:17:06"/>
    <d v="2015-05-09T00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9:16:15"/>
    <d v="2015-11-05T10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21:06:09"/>
    <d v="2014-06-30T13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5:05:49"/>
    <d v="2014-10-21T15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3:03:14"/>
    <d v="2016-12-21T13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4:54:02"/>
    <d v="2017-01-27T14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8:32:01"/>
    <d v="2016-06-19T18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2:45:16"/>
    <d v="2016-06-14T14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9:57:05"/>
    <d v="2015-03-08T08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0:32:33"/>
    <d v="2015-11-14T19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4:16:56"/>
    <d v="2016-01-14T14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6:28:26"/>
    <d v="2016-10-09T06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0:29:35"/>
    <d v="2015-03-23T2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8:34:59"/>
    <d v="2015-11-21T00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3:49:46"/>
    <d v="2016-07-17T13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0:42:04"/>
    <d v="2015-01-16T06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3:34:48"/>
    <d v="2015-05-31T13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2:08:57"/>
    <d v="2015-08-07T11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8:09:11"/>
    <d v="2015-01-16T08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0:40:47"/>
    <d v="2015-04-04T2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5:34:53"/>
    <d v="2015-08-22T15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2:05:00"/>
    <d v="2014-10-22T00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20:45:50"/>
    <d v="2016-12-18T2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8:43:39"/>
    <d v="2017-02-28T04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5:47:17"/>
    <d v="2016-01-31T19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3:19:57"/>
    <d v="2016-06-04T13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6:24:33"/>
    <d v="2016-09-02T16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22:59:50"/>
    <d v="2014-10-24T2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7:41:22"/>
    <d v="2017-01-25T17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6:21:13"/>
    <d v="2016-05-15T16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5:59:26"/>
    <d v="2015-08-26T14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2:40:34"/>
    <d v="2016-10-27T02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20:15:09"/>
    <d v="2016-12-25T2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21:11:06"/>
    <d v="2015-04-01T2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8:00:01"/>
    <d v="2014-09-24T18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20:45:37"/>
    <d v="2017-03-03T01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8:56:44"/>
    <d v="2015-11-29T09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1:02:31"/>
    <d v="2016-07-21T11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3:15:40"/>
    <d v="2015-02-23T2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8:43:06"/>
    <d v="2016-02-27T2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9:45:23"/>
    <d v="2016-01-08T02:34:00"/>
    <x v="0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1:11:47"/>
    <d v="2016-10-02T2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2:55:10"/>
    <d v="2015-04-18T06:16:00"/>
    <x v="0"/>
    <x v="6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0"/>
    <s v="science fiction"/>
    <d v="2016-08-11T06:21:47"/>
    <d v="2016-10-10T06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4:46:04"/>
    <d v="2014-10-28T18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0"/>
    <s v="science fiction"/>
    <d v="2015-04-20T18:17:22"/>
    <d v="2015-05-15T18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9:51:20"/>
    <d v="2017-02-03T19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0:08:57"/>
    <d v="2015-06-10T2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"/>
    <n v="47.5"/>
    <x v="0"/>
    <s v="science fiction"/>
    <d v="2015-03-04T10:59:01"/>
    <d v="2015-04-03T09:59:01"/>
    <x v="0"/>
    <x v="7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1:28:13"/>
    <d v="2016-10-20T01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0"/>
    <s v="science fiction"/>
    <d v="2014-08-31T18:29:43"/>
    <d v="2014-10-30T18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0"/>
    <s v="science fiction"/>
    <d v="2014-05-19T17:58:12"/>
    <d v="2014-06-16T16:16:00"/>
    <x v="3"/>
    <x v="5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0"/>
    <s v="science fiction"/>
    <d v="2016-06-20T16:06:01"/>
    <d v="2016-07-05T2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5:30:07"/>
    <d v="2014-11-07T16:30:07"/>
    <x v="3"/>
    <x v="8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0"/>
    <s v="science fiction"/>
    <d v="2016-05-01T15:23:04"/>
    <d v="2016-05-31T13:31:00"/>
    <x v="2"/>
    <x v="5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0"/>
    <s v="science fiction"/>
    <d v="2015-08-05T17:50:18"/>
    <d v="2015-09-04T13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5:09:57"/>
    <d v="2014-07-01T15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d v="2015-04-02T05:50:34"/>
    <d v="2015-05-16T06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0"/>
    <s v="science fiction"/>
    <d v="2015-08-23T09:46:33"/>
    <d v="2015-10-12T09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2:10:41"/>
    <d v="2015-08-01T00:59:00"/>
    <x v="0"/>
    <x v="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d v="2015-07-02T18:06:12"/>
    <d v="2015-07-12T18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0"/>
    <s v="science fiction"/>
    <d v="2015-02-18T00:45:32"/>
    <d v="2015-03-19T2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3:40:23"/>
    <d v="2015-05-30T2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7:26:18"/>
    <d v="2014-11-16T18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0"/>
    <s v="science fiction"/>
    <d v="2016-07-07T21:32:22"/>
    <d v="2016-09-03T01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4:17:52"/>
    <d v="2015-04-13T13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9:00:52"/>
    <d v="2015-08-11T09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20:23:18"/>
    <d v="2017-01-17T20:23:18"/>
    <x v="2"/>
    <x v="4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cience fiction"/>
    <d v="2014-11-26T14:25:40"/>
    <d v="2015-01-08T14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.08"/>
    <n v="20"/>
    <x v="0"/>
    <s v="science fiction"/>
    <d v="2016-01-28T02:45:36"/>
    <d v="2016-02-27T02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0:07:50"/>
    <d v="2014-12-25T04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3:53:02"/>
    <d v="2015-05-25T2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9:13:11"/>
    <d v="2015-06-18T09:13:11"/>
    <x v="0"/>
    <x v="6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1:51:40"/>
    <d v="2014-09-22T2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0:04:04"/>
    <d v="2014-12-02T11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9:08:15"/>
    <d v="2015-06-03T09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9:25:35"/>
    <d v="2015-07-23T09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2:59:56"/>
    <d v="2014-08-02T2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7:52:52"/>
    <d v="2016-02-26T17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0"/>
    <s v="science fiction"/>
    <d v="2014-09-21T21:50:28"/>
    <d v="2014-10-21T21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E-3"/>
    <n v="10"/>
    <x v="0"/>
    <s v="science fiction"/>
    <d v="2016-05-24T06:25:45"/>
    <d v="2016-07-03T06:25:45"/>
    <x v="2"/>
    <x v="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d v="2015-03-10T15:09:22"/>
    <d v="2015-05-09T15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000000000000001"/>
    <n v="23.333333333333332"/>
    <x v="2"/>
    <s v="web"/>
    <d v="2014-11-26T16:35:39"/>
    <d v="2014-12-26T16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2"/>
    <s v="web"/>
    <d v="2015-05-19T15:03:35"/>
    <d v="2015-06-18T15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"/>
    <n v="45.386153846153846"/>
    <x v="2"/>
    <s v="web"/>
    <d v="2014-07-15T11:20:23"/>
    <d v="2014-08-14T11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2"/>
    <s v="web"/>
    <d v="2014-07-28T20:50:56"/>
    <d v="2014-08-27T20:50:56"/>
    <x v="3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"/>
    <n v="16.375"/>
    <x v="2"/>
    <s v="web"/>
    <d v="2015-07-09T04:35:08"/>
    <d v="2015-08-23T04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.2"/>
    <n v="10"/>
    <x v="2"/>
    <s v="web"/>
    <d v="2015-04-08T11:36:49"/>
    <d v="2015-05-24T11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2"/>
    <s v="web"/>
    <d v="2015-10-23T15:48:56"/>
    <d v="2015-11-22T16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0.97400000000000009"/>
    <n v="292.2"/>
    <x v="2"/>
    <s v="web"/>
    <d v="2015-05-16T18:06:20"/>
    <d v="2015-06-15T18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0.64102564102564097"/>
    <n v="5"/>
    <x v="2"/>
    <s v="web"/>
    <d v="2015-10-29T20:49:04"/>
    <d v="2015-11-28T21:49:04"/>
    <x v="0"/>
    <x v="9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2"/>
    <s v="web"/>
    <d v="2015-03-23T15:56:26"/>
    <d v="2015-04-22T15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2"/>
    <s v="web"/>
    <d v="2015-11-20T09:27:17"/>
    <d v="2016-01-19T09:27:17"/>
    <x v="0"/>
    <x v="4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2"/>
    <s v="web"/>
    <d v="2016-08-02T20:45:46"/>
    <d v="2016-09-01T2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.363333333333333"/>
    <n v="105.93388429752066"/>
    <x v="2"/>
    <s v="web"/>
    <d v="2015-08-31T07:55:20"/>
    <d v="2015-10-01T00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2"/>
    <s v="web"/>
    <d v="2016-05-24T21:29:00"/>
    <d v="2016-06-23T2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2"/>
    <s v="web"/>
    <d v="2015-08-25T22:55:59"/>
    <d v="2015-09-24T2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2"/>
    <s v="web"/>
    <d v="2017-01-26T05:01:47"/>
    <d v="2017-02-25T05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d v="2015-03-24T04:14:03"/>
    <d v="2015-05-08T04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2"/>
    <s v="web"/>
    <d v="2015-11-09T15:26:43"/>
    <d v="2015-12-09T15:26:43"/>
    <x v="0"/>
    <x v="4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6E-5"/>
    <n v="1"/>
    <x v="2"/>
    <s v="web"/>
    <d v="2014-09-26T11:36:30"/>
    <d v="2014-11-25T12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d v="2014-07-11T13:12:18"/>
    <d v="2014-08-25T13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"/>
    <n v="87"/>
    <x v="2"/>
    <s v="web"/>
    <d v="2016-06-07T19:42:17"/>
    <d v="2016-07-07T19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6"/>
    <n v="37.888888888888886"/>
    <x v="2"/>
    <s v="web"/>
    <d v="2016-06-11T14:35:38"/>
    <d v="2016-07-01T14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2"/>
    <s v="web"/>
    <d v="2015-04-27T20:13:17"/>
    <d v="2015-05-27T2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2"/>
    <s v="web"/>
    <d v="2015-04-14T19:44:01"/>
    <d v="2015-05-14T19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2"/>
    <s v="web"/>
    <d v="2017-02-24T17:29:37"/>
    <d v="2017-03-26T16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.380000000000003"/>
    <n v="111.41025641025641"/>
    <x v="2"/>
    <s v="web"/>
    <d v="2015-07-13T09:25:39"/>
    <d v="2015-08-15T09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.02"/>
    <n v="90"/>
    <x v="2"/>
    <s v="web"/>
    <d v="2016-01-15T03:21:51"/>
    <d v="2016-03-14T19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2"/>
    <s v="web"/>
    <d v="2014-06-13T12:37:37"/>
    <d v="2014-07-13T12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.17500000000000002"/>
    <n v="116.66666666666667"/>
    <x v="2"/>
    <s v="web"/>
    <d v="2016-04-14T11:18:28"/>
    <d v="2016-05-14T11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12E-2"/>
    <n v="10"/>
    <x v="2"/>
    <s v="web"/>
    <d v="2015-08-07T10:52:01"/>
    <d v="2015-09-06T01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"/>
    <n v="76.666666666666671"/>
    <x v="2"/>
    <s v="web"/>
    <d v="2016-04-29T14:32:09"/>
    <d v="2016-05-28T14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2"/>
    <s v="web"/>
    <d v="2015-10-26T11:49:25"/>
    <d v="2015-11-25T12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.45"/>
    <n v="49.8"/>
    <x v="2"/>
    <s v="web"/>
    <d v="2016-05-17T03:11:02"/>
    <d v="2016-06-17T19:00:00"/>
    <x v="2"/>
    <x v="5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.02"/>
    <n v="1"/>
    <x v="2"/>
    <s v="web"/>
    <d v="2015-01-27T18:17:09"/>
    <d v="2015-02-26T18:17:09"/>
    <x v="0"/>
    <x v="1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2E-3"/>
    <n v="2"/>
    <x v="2"/>
    <s v="web"/>
    <d v="2015-03-12T22:12:42"/>
    <d v="2015-04-11T22:12:42"/>
    <x v="0"/>
    <x v="7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.2"/>
    <n v="4"/>
    <x v="2"/>
    <s v="web"/>
    <d v="2015-05-07T06:55:50"/>
    <d v="2015-06-06T06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2"/>
    <s v="web"/>
    <d v="2017-01-27T19:05:18"/>
    <d v="2017-02-25T19:04:00"/>
    <x v="1"/>
    <x v="1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11E-3"/>
    <n v="3"/>
    <x v="2"/>
    <s v="web"/>
    <d v="2017-01-24T10:14:22"/>
    <d v="2017-03-25T09:14:22"/>
    <x v="1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1E-5"/>
    <n v="1"/>
    <x v="2"/>
    <s v="web"/>
    <d v="2014-08-14T09:59:55"/>
    <d v="2014-10-13T09:59:55"/>
    <x v="3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1"/>
    <n v="3304"/>
    <x v="2"/>
    <s v="wearables"/>
    <d v="2017-01-13T21:26:00"/>
    <d v="2017-03-14T2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d v="2016-12-16T13:16:53"/>
    <d v="2017-01-30T13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2:25:14"/>
    <d v="2015-12-17T01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.055"/>
    <n v="214.06666666666666"/>
    <x v="2"/>
    <s v="wearables"/>
    <d v="2017-02-14T13:01:01"/>
    <d v="2017-03-16T12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3:00:27"/>
    <d v="2016-02-18T13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0:59:43"/>
    <d v="2015-10-30T10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5"/>
    <n v="29.25"/>
    <x v="2"/>
    <s v="wearables"/>
    <d v="2014-12-03T20:57:52"/>
    <d v="2014-12-12T03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.32"/>
    <n v="174.94736842105263"/>
    <x v="2"/>
    <s v="wearables"/>
    <d v="2016-11-02T10:00:23"/>
    <d v="2016-12-14T11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.26737967914438499"/>
    <n v="250"/>
    <x v="2"/>
    <s v="wearables"/>
    <d v="2016-11-28T15:25:15"/>
    <d v="2016-12-28T15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.13"/>
    <n v="65"/>
    <x v="2"/>
    <s v="wearables"/>
    <d v="2016-05-20T10:30:46"/>
    <d v="2016-06-19T10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.19088937093275488"/>
    <n v="55"/>
    <x v="2"/>
    <s v="wearables"/>
    <d v="2016-07-10T15:54:22"/>
    <d v="2016-09-04T2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.375"/>
    <n v="75"/>
    <x v="2"/>
    <s v="wearables"/>
    <d v="2014-11-03T17:33:15"/>
    <d v="2014-12-18T17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6:34:12"/>
    <d v="2017-01-24T06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6:00:56"/>
    <d v="2015-12-29T16:00:00"/>
    <x v="0"/>
    <x v="11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0.599999999999998"/>
    <n v="191.25"/>
    <x v="2"/>
    <s v="wearables"/>
    <d v="2014-11-11T20:03:35"/>
    <d v="2014-12-31T2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7"/>
    <n v="40"/>
    <x v="2"/>
    <s v="wearables"/>
    <d v="2015-10-26T17:04:55"/>
    <d v="2015-11-25T18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2:34:16"/>
    <d v="2016-04-06T2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2:12:15"/>
    <d v="2015-11-21T13:12:15"/>
    <x v="0"/>
    <x v="9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"/>
    <n v="88.714285714285708"/>
    <x v="2"/>
    <s v="wearables"/>
    <d v="2016-06-14T07:48:53"/>
    <d v="2016-07-14T07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.333333333333336"/>
    <n v="53.25"/>
    <x v="2"/>
    <s v="wearables"/>
    <d v="2015-01-05T19:22:29"/>
    <d v="2015-02-04T19:22:29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.29411764705882354"/>
    <n v="250"/>
    <x v="8"/>
    <s v="audio"/>
    <d v="2016-07-28T13:00:09"/>
    <d v="2016-08-27T13:00:09"/>
    <x v="2"/>
    <x v="3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d v="2014-07-10T21:26:32"/>
    <d v="2014-07-30T2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"/>
    <n v="10"/>
    <x v="8"/>
    <s v="audio"/>
    <d v="2014-07-31T12:42:28"/>
    <d v="2014-09-12T06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8"/>
    <n v="29.236301369863014"/>
    <x v="8"/>
    <s v="audio"/>
    <d v="2015-04-20T02:04:15"/>
    <d v="2015-05-20T02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5E-2"/>
    <n v="3"/>
    <x v="8"/>
    <s v="audio"/>
    <d v="2015-01-07T18:13:21"/>
    <d v="2015-03-05T16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7"/>
    <n v="33.25"/>
    <x v="8"/>
    <s v="audio"/>
    <d v="2014-07-24T16:59:10"/>
    <d v="2014-08-23T16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d v="2015-11-11T16:26:00"/>
    <d v="2015-12-26T16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.05"/>
    <n v="1"/>
    <x v="8"/>
    <s v="audio"/>
    <d v="2014-10-06T15:38:35"/>
    <d v="2014-11-05T16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"/>
    <n v="53"/>
    <x v="8"/>
    <s v="audio"/>
    <d v="2016-08-15T21:16:29"/>
    <d v="2016-09-24T21:16:29"/>
    <x v="2"/>
    <x v="10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d v="2016-01-13T06:20:45"/>
    <d v="2016-02-12T06:20:45"/>
    <x v="2"/>
    <x v="1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d v="2015-08-15T15:07:57"/>
    <d v="2015-09-14T15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d v="2014-07-29T20:20:25"/>
    <d v="2014-08-26T2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d v="2016-04-23T15:08:15"/>
    <d v="2016-06-06T16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d v="2017-02-09T00:08:52"/>
    <d v="2017-03-06T00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d v="2014-07-11T16:26:39"/>
    <d v="2014-08-10T18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d v="2016-02-06T19:49:05"/>
    <d v="2016-03-07T19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d v="2015-02-23T13:16:17"/>
    <d v="2015-04-24T12:16:17"/>
    <x v="0"/>
    <x v="2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d v="2016-11-04T16:54:43"/>
    <d v="2016-12-04T17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d v="2015-02-12T17:37:23"/>
    <d v="2015-03-25T20:00:00"/>
    <x v="0"/>
    <x v="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d v="2015-02-11T14:57:36"/>
    <d v="2015-03-13T13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d v="2015-03-16T17:54:53"/>
    <d v="2015-04-15T17:54:53"/>
    <x v="0"/>
    <x v="7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d v="2016-03-03T02:38:28"/>
    <d v="2016-05-01T21:00:00"/>
    <x v="2"/>
    <x v="7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.477386934673376"/>
    <n v="47.5"/>
    <x v="8"/>
    <s v="audio"/>
    <d v="2016-07-05T15:22:21"/>
    <d v="2016-07-12T15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d v="2016-07-31T20:44:22"/>
    <d v="2016-08-30T20:44:22"/>
    <x v="2"/>
    <x v="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9:11:42"/>
    <d v="2014-06-06T09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5"/>
    <n v="44"/>
    <x v="4"/>
    <s v="world music"/>
    <d v="2013-08-23T17:44:38"/>
    <d v="2013-10-22T17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6:59:41"/>
    <d v="2014-04-20T2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d v="2014-07-07T18:03:36"/>
    <d v="2014-08-07T03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3:30:08"/>
    <d v="2011-09-28T13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0.90909090909090906"/>
    <n v="25"/>
    <x v="4"/>
    <s v="world music"/>
    <d v="2012-03-17T07:02:07"/>
    <d v="2012-04-16T12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d v="2011-01-25T19:20:30"/>
    <d v="2011-02-24T19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d v="2015-07-08T18:36:08"/>
    <d v="2015-08-27T2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0.8"/>
    <n v="40"/>
    <x v="4"/>
    <s v="world music"/>
    <d v="2013-08-20T16:21:10"/>
    <d v="2013-10-06T16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8:46:14"/>
    <d v="2012-02-21T18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d v="2015-01-03T14:55:42"/>
    <d v="2015-02-02T14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19"/>
    <n v="35"/>
    <x v="4"/>
    <s v="world music"/>
    <d v="2013-11-04T23:14:59"/>
    <d v="2013-12-14T23:14:59"/>
    <x v="4"/>
    <x v="4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d v="2012-07-20T12:19:24"/>
    <d v="2012-07-28T12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d v="2012-08-04T02:47:45"/>
    <d v="2012-08-24T02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7.8"/>
    <n v="59.333333333333336"/>
    <x v="4"/>
    <s v="world music"/>
    <d v="2011-07-07T10:38:56"/>
    <d v="2011-08-06T10:38:56"/>
    <x v="6"/>
    <x v="3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d v="2011-12-06T19:06:07"/>
    <d v="2012-01-05T19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7"/>
    <n v="30.125"/>
    <x v="4"/>
    <s v="world music"/>
    <d v="2013-05-14T20:57:37"/>
    <d v="2013-07-12T17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6:06:20"/>
    <d v="2014-11-03T01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0.54884742041712409"/>
    <n v="5"/>
    <x v="4"/>
    <s v="world music"/>
    <d v="2011-08-26T23:58:22"/>
    <d v="2011-09-11T09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.091666666666667"/>
    <n v="44.5"/>
    <x v="4"/>
    <s v="world music"/>
    <d v="2011-05-08T17:06:11"/>
    <d v="2011-07-08T17:00:00"/>
    <x v="6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0:40:05"/>
    <d v="2017-03-12T2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1:58:28"/>
    <d v="2016-07-21T13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6:58:54"/>
    <d v="2014-12-04T06:58:54"/>
    <x v="3"/>
    <x v="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8:04:39"/>
    <d v="2016-02-17T08:04:39"/>
    <x v="2"/>
    <x v="1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0:43:32"/>
    <d v="2016-10-08T10:43:32"/>
    <x v="2"/>
    <x v="10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7:11:08"/>
    <d v="2015-10-15T17:11:08"/>
    <x v="0"/>
    <x v="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5.5"/>
    <n v="129.16666666666666"/>
    <x v="2"/>
    <s v="wearables"/>
    <d v="2016-07-05T12:00:50"/>
    <d v="2016-08-19T12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.027999999999999"/>
    <n v="800.7"/>
    <x v="2"/>
    <s v="wearables"/>
    <d v="2016-10-26T15:15:19"/>
    <d v="2016-11-30T16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0.60869565217391308"/>
    <n v="28"/>
    <x v="2"/>
    <s v="wearables"/>
    <d v="2015-03-19T12:52:02"/>
    <d v="2015-04-18T12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3:01:54"/>
    <d v="2016-03-03T13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2:04:20"/>
    <d v="2016-10-21T12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7:57:28"/>
    <d v="2015-11-05T2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3"/>
    <n v="1"/>
    <x v="2"/>
    <s v="wearables"/>
    <d v="2016-01-24T19:05:09"/>
    <d v="2016-02-28T19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1:39:06"/>
    <d v="2016-07-21T10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1:02:52"/>
    <d v="2015-01-10T2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5:29:25"/>
    <d v="2014-07-11T12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0.503"/>
    <n v="167.66666666666666"/>
    <x v="2"/>
    <s v="wearables"/>
    <d v="2016-12-01T12:34:06"/>
    <d v="2016-12-30T19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3:58:57"/>
    <d v="2016-12-23T13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.30285714285714288"/>
    <n v="26.5"/>
    <x v="2"/>
    <s v="wearables"/>
    <d v="2015-04-21T11:45:25"/>
    <d v="2015-05-21T11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2:45:46"/>
    <d v="2016-04-26T02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"/>
    <n v="54.666666666666664"/>
    <x v="2"/>
    <s v="wearables"/>
    <d v="2016-09-13T11:12:32"/>
    <d v="2016-10-13T11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7"/>
    <n v="60.75"/>
    <x v="2"/>
    <s v="wearables"/>
    <d v="2016-11-29T22:03:55"/>
    <d v="2016-12-29T2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5:00:28"/>
    <d v="2015-01-15T15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2:17:15"/>
    <d v="2015-05-29T12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1:25:34"/>
    <d v="2016-10-14T11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1:19:05"/>
    <d v="2014-12-02T02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.494285714285713"/>
    <n v="157.46"/>
    <x v="2"/>
    <s v="wearables"/>
    <d v="2016-06-01T02:38:29"/>
    <d v="2016-07-02T00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"/>
    <n v="100.5"/>
    <x v="2"/>
    <s v="wearables"/>
    <d v="2016-07-18T08:05:54"/>
    <d v="2016-08-17T08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2"/>
    <s v="wearables"/>
    <d v="2016-12-27T21:26:48"/>
    <d v="2017-01-26T2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2"/>
    <s v="wearables"/>
    <d v="2014-06-15T22:33:45"/>
    <d v="2014-07-15T2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4:34:47"/>
    <d v="2016-03-11T14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19.759999999999998"/>
    <n v="308.75"/>
    <x v="2"/>
    <s v="wearables"/>
    <d v="2015-11-05T18:28:22"/>
    <d v="2015-12-05T18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6:43:48"/>
    <d v="2014-12-17T16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9:51:19"/>
    <d v="2017-03-03T09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5:17:13"/>
    <d v="2015-08-02T15:17:13"/>
    <x v="0"/>
    <x v="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1:31:55"/>
    <d v="2014-12-08T12:31:55"/>
    <x v="3"/>
    <x v="9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2"/>
    <s v="wearables"/>
    <d v="2014-07-16T10:17:33"/>
    <d v="2014-08-15T10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.36"/>
    <n v="382.39130434782606"/>
    <x v="2"/>
    <s v="wearables"/>
    <d v="2016-08-30T10:58:37"/>
    <d v="2016-10-01T10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.2"/>
    <n v="100"/>
    <x v="2"/>
    <s v="wearables"/>
    <d v="2015-06-17T15:35:39"/>
    <d v="2015-07-17T15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.298"/>
    <n v="158.35603715170279"/>
    <x v="2"/>
    <s v="wearables"/>
    <d v="2016-06-21T08:38:03"/>
    <d v="2016-08-18T23:59:00"/>
    <x v="2"/>
    <x v="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9:00:59"/>
    <d v="2014-11-18T20:00:59"/>
    <x v="3"/>
    <x v="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3"/>
    <s v="translations"/>
    <d v="2014-06-28T12:52:43"/>
    <d v="2014-07-28T12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translations"/>
    <d v="2017-03-01T12:42:27"/>
    <d v="2017-04-15T11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0.85714285714285721"/>
    <n v="15"/>
    <x v="3"/>
    <s v="translations"/>
    <d v="2016-04-03T16:48:00"/>
    <d v="2016-04-24T17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0.5"/>
    <n v="225"/>
    <x v="3"/>
    <s v="translations"/>
    <d v="2014-07-12T12:08:40"/>
    <d v="2014-09-05T09:39:00"/>
    <x v="3"/>
    <x v="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2:02:45"/>
    <d v="2017-01-03T12:02:45"/>
    <x v="2"/>
    <x v="11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3"/>
    <s v="translations"/>
    <d v="2015-10-12T17:30:44"/>
    <d v="2015-11-11T18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3"/>
    <s v="translations"/>
    <d v="2014-07-11T12:56:00"/>
    <d v="2014-08-11T0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3"/>
    <s v="translations"/>
    <d v="2015-11-04T00:54:56"/>
    <d v="2015-12-02T13:25:00"/>
    <x v="0"/>
    <x v="4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translations"/>
    <d v="2014-10-03T17:31:38"/>
    <d v="2014-11-30T19:45:0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0.67"/>
    <n v="67"/>
    <x v="3"/>
    <s v="art books"/>
    <d v="2013-10-07T21:00:03"/>
    <d v="2013-11-06T2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3"/>
    <s v="art books"/>
    <d v="2009-09-23T09:35:16"/>
    <d v="2009-12-01T2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5"/>
    <n v="42.5"/>
    <x v="3"/>
    <s v="art books"/>
    <d v="2014-01-13T13:49:11"/>
    <d v="2014-03-14T12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.1"/>
    <n v="10"/>
    <x v="3"/>
    <s v="art books"/>
    <d v="2015-04-27T04:48:29"/>
    <d v="2015-05-28T16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"/>
    <n v="100"/>
    <x v="3"/>
    <s v="art books"/>
    <d v="2011-05-09T13:31:01"/>
    <d v="2011-06-08T13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.25"/>
    <n v="108.05084745762711"/>
    <x v="3"/>
    <s v="art books"/>
    <d v="2016-06-28T18:00:04"/>
    <d v="2016-07-27T18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8:29:05"/>
    <d v="2014-02-16T2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3.639999999999999"/>
    <n v="155"/>
    <x v="3"/>
    <s v="art books"/>
    <d v="2014-11-18T21:29:45"/>
    <d v="2014-12-23T21:29:45"/>
    <x v="3"/>
    <x v="4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3"/>
    <s v="art books"/>
    <d v="2013-04-25T12:18:34"/>
    <d v="2013-05-25T12:18:34"/>
    <x v="4"/>
    <x v="6"/>
  </r>
  <r>
    <n v="1570"/>
    <s v="BEAUTIFUL DREAMERS: An Adult Coloring Book (Canceled)"/>
    <s v="A Coloring Book of Breathtaking Beauties_x000d_To Calm the Heart and Soul"/>
    <n v="6000"/>
    <n v="2484"/>
    <x v="3"/>
    <s v="US"/>
    <s v="USD"/>
    <n v="1460140282"/>
    <n v="1457551882"/>
    <b v="0"/>
    <n v="52"/>
    <b v="0"/>
    <s v="publishing/art books"/>
    <n v="41.4"/>
    <n v="47.769230769230766"/>
    <x v="3"/>
    <s v="art books"/>
    <d v="2016-03-09T15:31:22"/>
    <d v="2016-04-08T14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0.66115702479338845"/>
    <n v="20"/>
    <x v="3"/>
    <s v="art books"/>
    <d v="2015-05-20T14:28:03"/>
    <d v="2015-06-19T14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66666666664"/>
    <x v="3"/>
    <s v="art books"/>
    <d v="2016-02-03T20:47:39"/>
    <d v="2016-02-28T19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20:00:02"/>
    <d v="2017-03-31T2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8:15:29"/>
    <d v="2015-02-17T18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2.91"/>
    <n v="65.457142857142856"/>
    <x v="3"/>
    <s v="art books"/>
    <d v="2014-06-09T08:34:56"/>
    <d v="2014-07-09T08:34:56"/>
    <x v="3"/>
    <x v="0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d v="2015-05-16T17:06:08"/>
    <d v="2015-06-30T17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0.54999999999999993"/>
    <n v="27.5"/>
    <x v="3"/>
    <s v="art books"/>
    <d v="2012-05-25T16:20:48"/>
    <d v="2012-07-24T16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0.806536636794938"/>
    <n v="51.25"/>
    <x v="3"/>
    <s v="art books"/>
    <d v="2010-08-08T21:34:51"/>
    <d v="2010-09-01T2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0.84008400840084008"/>
    <n v="14"/>
    <x v="3"/>
    <s v="art books"/>
    <d v="2013-07-26T19:54:51"/>
    <d v="2013-08-28T19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3"/>
    <s v="art books"/>
    <d v="2012-03-21T21:12:06"/>
    <d v="2012-05-20T21:12:06"/>
    <x v="5"/>
    <x v="7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d v="2015-06-12T15:31:44"/>
    <d v="2015-07-12T15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2"/>
    <s v="web"/>
    <d v="2014-09-15T12:51:10"/>
    <d v="2014-10-06T01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d v="2015-11-19T15:48:25"/>
    <d v="2016-01-08T15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.1"/>
    <n v="1"/>
    <x v="2"/>
    <s v="web"/>
    <d v="2016-05-25T13:27:49"/>
    <d v="2016-06-24T13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2"/>
    <s v="web"/>
    <d v="2015-02-24T20:02:36"/>
    <d v="2015-03-31T19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5000000000000002E-2"/>
    <n v="13"/>
    <x v="2"/>
    <s v="web"/>
    <d v="2016-09-02T15:10:31"/>
    <d v="2016-10-17T15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5"/>
    <n v="15"/>
    <x v="2"/>
    <s v="web"/>
    <d v="2016-07-26T10:34:36"/>
    <d v="2016-08-25T10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.38571428571428573"/>
    <n v="54"/>
    <x v="2"/>
    <s v="web"/>
    <d v="2015-12-22T18:22:18"/>
    <d v="2016-02-20T18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2"/>
    <s v="web"/>
    <d v="2015-07-13T14:37:08"/>
    <d v="2015-08-11T14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2"/>
    <s v="web"/>
    <d v="2016-12-04T16:12:50"/>
    <d v="2017-01-03T16:12:50"/>
    <x v="2"/>
    <x v="11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0.5714285714285714"/>
    <n v="15.428571428571429"/>
    <x v="2"/>
    <s v="web"/>
    <d v="2015-03-30T22:25:39"/>
    <d v="2015-04-29T2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2"/>
    <s v="web"/>
    <d v="2015-04-07T11:12:32"/>
    <d v="2015-06-06T11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2"/>
    <s v="web"/>
    <d v="2015-04-09T12:13:42"/>
    <d v="2015-04-21T12:13:42"/>
    <x v="0"/>
    <x v="6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5E-2"/>
    <n v="25"/>
    <x v="2"/>
    <s v="web"/>
    <d v="2014-11-11T13:21:00"/>
    <d v="2015-01-10T13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0.6875"/>
    <n v="27.5"/>
    <x v="2"/>
    <s v="web"/>
    <d v="2015-04-02T18:02:16"/>
    <d v="2015-05-02T18:02:16"/>
    <x v="0"/>
    <x v="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2"/>
    <s v="web"/>
    <d v="2015-05-06T14:48:24"/>
    <d v="2015-06-05T14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2"/>
    <s v="web"/>
    <d v="2015-09-17T10:52:58"/>
    <d v="2015-10-17T10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2"/>
    <s v="web"/>
    <d v="2014-12-05T18:20:36"/>
    <d v="2015-01-30T2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4.680000000000001"/>
    <n v="367"/>
    <x v="2"/>
    <s v="web"/>
    <d v="2015-06-04T11:35:24"/>
    <d v="2015-08-03T11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.04"/>
    <n v="2"/>
    <x v="2"/>
    <s v="web"/>
    <d v="2016-01-08T12:58:00"/>
    <d v="2016-02-07T12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2"/>
    <s v="web"/>
    <d v="2016-04-06T16:36:48"/>
    <d v="2016-04-30T18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8.571428571428569"/>
    <n v="60"/>
    <x v="2"/>
    <s v="web"/>
    <d v="2014-11-11T12:31:10"/>
    <d v="2014-12-11T12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2"/>
    <s v="web"/>
    <d v="2015-11-13T20:16:40"/>
    <d v="2015-12-28T2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2"/>
    <s v="web"/>
    <d v="2015-09-01T18:25:56"/>
    <d v="2015-10-26T18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2"/>
    <s v="web"/>
    <d v="2015-12-08T13:40:25"/>
    <d v="2016-01-17T19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0.52"/>
    <n v="97.407407407407405"/>
    <x v="2"/>
    <s v="web"/>
    <d v="2015-09-21T08:45:33"/>
    <d v="2015-10-21T08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"/>
    <n v="47.857142857142854"/>
    <x v="2"/>
    <s v="web"/>
    <d v="2016-02-25T19:16:56"/>
    <d v="2016-04-25T18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.25"/>
    <n v="50"/>
    <x v="2"/>
    <s v="web"/>
    <d v="2015-02-28T13:19:25"/>
    <d v="2015-04-14T12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2"/>
    <s v="web"/>
    <d v="2016-01-11T15:30:11"/>
    <d v="2016-02-10T15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.32800000000000001"/>
    <n v="20.5"/>
    <x v="2"/>
    <s v="web"/>
    <d v="2014-11-18T00:32:21"/>
    <d v="2014-12-18T00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2"/>
    <s v="web"/>
    <d v="2015-05-26T14:39:56"/>
    <d v="2015-06-25T14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29"/>
    <n v="30"/>
    <x v="2"/>
    <s v="web"/>
    <d v="2015-03-24T21:39:31"/>
    <d v="2015-04-23T21:39:31"/>
    <x v="0"/>
    <x v="7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5E-3"/>
    <n v="50"/>
    <x v="2"/>
    <s v="web"/>
    <d v="2015-07-30T11:53:44"/>
    <d v="2015-08-29T11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6E-2"/>
    <n v="10"/>
    <x v="2"/>
    <s v="web"/>
    <d v="2015-01-13T16:14:20"/>
    <d v="2015-02-12T16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2"/>
    <s v="web"/>
    <d v="2016-08-10T16:03:57"/>
    <d v="2016-09-09T16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0.877666666666666"/>
    <n v="81.582499999999996"/>
    <x v="2"/>
    <s v="web"/>
    <d v="2015-11-10T18:12:46"/>
    <d v="2015-12-10T18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2"/>
    <s v="web"/>
    <d v="2016-10-26T16:53:03"/>
    <d v="2016-11-25T17:53:03"/>
    <x v="2"/>
    <x v="9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2"/>
    <s v="web"/>
    <d v="2015-07-27T20:18:50"/>
    <d v="2015-08-25T20:18:50"/>
    <x v="0"/>
    <x v="3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2"/>
    <s v="web"/>
    <d v="2015-08-20T20:23:36"/>
    <d v="2015-10-04T2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.36666666666666664"/>
    <n v="18.333333333333332"/>
    <x v="2"/>
    <s v="web"/>
    <d v="2015-09-01T15:02:22"/>
    <d v="2015-10-01T15:02:22"/>
    <x v="0"/>
    <x v="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"/>
    <n v="224.42857142857142"/>
    <x v="2"/>
    <s v="web"/>
    <d v="2015-03-11T18:27:28"/>
    <d v="2015-04-10T18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"/>
    <n v="37.5"/>
    <x v="2"/>
    <s v="web"/>
    <d v="2015-07-10T00:30:03"/>
    <d v="2015-08-04T00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6"/>
    <n v="145"/>
    <x v="2"/>
    <s v="web"/>
    <d v="2015-01-22T21:21:47"/>
    <d v="2015-02-21T2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0.8"/>
    <n v="1"/>
    <x v="2"/>
    <s v="web"/>
    <d v="2014-10-14T21:37:23"/>
    <d v="2014-11-13T2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3"/>
    <n v="112.57142857142857"/>
    <x v="2"/>
    <s v="web"/>
    <d v="2015-07-06T12:50:32"/>
    <d v="2015-08-05T12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2"/>
    <s v="web"/>
    <d v="2014-11-11T16:07:04"/>
    <d v="2015-01-10T16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0.68399999999999994"/>
    <n v="342"/>
    <x v="2"/>
    <s v="web"/>
    <d v="2016-06-07T11:02:20"/>
    <d v="2016-07-22T11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2"/>
    <n v="57.875"/>
    <x v="2"/>
    <s v="web"/>
    <d v="2014-12-16T16:29:19"/>
    <d v="2015-01-15T15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.1875"/>
    <n v="30"/>
    <x v="2"/>
    <s v="web"/>
    <d v="2015-06-24T11:40:52"/>
    <d v="2015-07-25T17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2"/>
    <s v="web"/>
    <d v="2014-11-25T02:17:44"/>
    <d v="2015-01-04T02:17:44"/>
    <x v="3"/>
    <x v="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.125"/>
    <n v="25"/>
    <x v="2"/>
    <s v="web"/>
    <d v="2015-03-01T15:04:04"/>
    <d v="2015-03-31T14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2"/>
    <s v="web"/>
    <d v="2015-09-28T22:53:43"/>
    <d v="2015-10-28T2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.05"/>
    <n v="50"/>
    <x v="2"/>
    <s v="web"/>
    <d v="2015-07-09T11:33:37"/>
    <d v="2015-08-08T11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.06"/>
    <n v="1.5"/>
    <x v="2"/>
    <s v="web"/>
    <d v="2015-01-27T04:41:33"/>
    <d v="2015-02-26T04:41:33"/>
    <x v="0"/>
    <x v="1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2"/>
    <s v="web"/>
    <d v="2016-12-12T22:54:47"/>
    <d v="2017-01-10T04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.2"/>
    <n v="10"/>
    <x v="2"/>
    <s v="web"/>
    <d v="2015-09-15T16:22:38"/>
    <d v="2015-10-15T16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2"/>
    <s v="web"/>
    <d v="2014-12-03T17:14:16"/>
    <d v="2015-01-02T17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2"/>
    <s v="web"/>
    <d v="2015-06-02T17:59:44"/>
    <d v="2015-07-02T17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2"/>
    <s v="web"/>
    <d v="2014-11-13T16:28:26"/>
    <d v="2014-12-18T16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2"/>
    <s v="web"/>
    <d v="2016-03-15T02:26:04"/>
    <d v="2016-04-14T02:26:04"/>
    <x v="2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d v="2015-09-13T08:41:29"/>
    <d v="2015-10-13T08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0.75"/>
    <n v="25"/>
    <x v="7"/>
    <s v="food trucks"/>
    <d v="2016-08-12T08:35:39"/>
    <d v="2016-10-11T08:35:39"/>
    <x v="2"/>
    <x v="10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d v="2015-05-30T23:20:51"/>
    <d v="2015-07-29T2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d v="2014-07-01T20:58:19"/>
    <d v="2014-07-31T2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d v="2016-03-11T11:36:29"/>
    <d v="2016-05-09T16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d v="2014-07-22T19:32:28"/>
    <d v="2014-08-21T19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.26666666666666666"/>
    <n v="60"/>
    <x v="7"/>
    <s v="food trucks"/>
    <d v="2015-03-24T17:05:38"/>
    <d v="2015-04-23T17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0.5"/>
    <n v="50"/>
    <x v="7"/>
    <s v="food trucks"/>
    <d v="2016-08-02T11:59:54"/>
    <d v="2016-09-01T11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8"/>
    <n v="72.5"/>
    <x v="7"/>
    <s v="food trucks"/>
    <d v="2015-08-17T22:31:52"/>
    <d v="2015-09-16T2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0.84285714285714297"/>
    <n v="29.5"/>
    <x v="7"/>
    <s v="food trucks"/>
    <d v="2017-01-09T17:40:35"/>
    <d v="2017-02-08T17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.25"/>
    <n v="62.5"/>
    <x v="7"/>
    <s v="food trucks"/>
    <d v="2016-03-20T04:12:01"/>
    <d v="2016-05-19T04:12:01"/>
    <x v="2"/>
    <x v="7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d v="2015-03-13T22:51:57"/>
    <d v="2015-04-12T2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d v="2014-07-09T10:12:29"/>
    <d v="2014-08-23T10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d v="2016-04-27T15:49:05"/>
    <d v="2016-05-18T15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d v="2014-12-12T22:36:34"/>
    <d v="2015-01-11T22:36:34"/>
    <x v="3"/>
    <x v="1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d v="2015-02-24T20:14:07"/>
    <d v="2015-04-10T19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d v="2014-07-10T15:41:37"/>
    <d v="2014-08-04T15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d v="2015-08-21T20:32:59"/>
    <d v="2015-10-09T13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5:55:03"/>
    <d v="2014-09-15T15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0.6"/>
    <n v="25.5"/>
    <x v="7"/>
    <s v="food trucks"/>
    <d v="2015-04-16T03:50:03"/>
    <d v="2015-05-15T23:00:00"/>
    <x v="0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9:58:35"/>
    <d v="2016-12-21T03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5:00:35"/>
    <d v="2017-03-10T15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6:13:23"/>
    <d v="2014-11-08T17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3:31:09"/>
    <d v="2015-09-09T03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"/>
    <n v="12"/>
    <x v="2"/>
    <s v="space exploration"/>
    <d v="2015-07-15T02:16:59"/>
    <d v="2015-08-14T02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3:09:20"/>
    <d v="2016-03-09T13:09:20"/>
    <x v="2"/>
    <x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9:55:41"/>
    <d v="2016-02-01T19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0:59:03"/>
    <d v="2016-12-21T10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5:20:09"/>
    <d v="2015-12-17T15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3:48:45"/>
    <d v="2014-12-09T2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1:38:47"/>
    <d v="2014-06-13T00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0:25:26"/>
    <d v="2015-04-21T09:25:26"/>
    <x v="0"/>
    <x v="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6:47:27"/>
    <d v="2016-02-09T16:00:00"/>
    <x v="2"/>
    <x v="1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2:31:28"/>
    <d v="2017-03-12T15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8:17:33"/>
    <d v="2016-08-02T2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7:13:14"/>
    <d v="2016-07-30T17:13:14"/>
    <x v="2"/>
    <x v="0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1:40:10"/>
    <d v="2015-04-17T2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3:06:58"/>
    <d v="2015-11-24T14:06:58"/>
    <x v="0"/>
    <x v="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5:16:13"/>
    <d v="2014-10-05T15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4"/>
    <n v="200.625"/>
    <x v="1"/>
    <s v="spaces"/>
    <d v="2016-09-15T12:33:59"/>
    <d v="2016-10-17T00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.15125"/>
    <n v="201.66666666666666"/>
    <x v="1"/>
    <s v="spaces"/>
    <d v="2015-09-08T15:00:21"/>
    <d v="2015-10-08T15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d v="2017-02-24T10:00:03"/>
    <d v="2017-03-16T09:00:03"/>
    <x v="1"/>
    <x v="2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59.583333333333336"/>
    <n v="65"/>
    <x v="1"/>
    <s v="spaces"/>
    <d v="2015-05-17T13:47:29"/>
    <d v="2015-06-16T13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9:00:50"/>
    <d v="2016-05-04T19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9"/>
    <n v="93.333333333333329"/>
    <x v="1"/>
    <s v="spaces"/>
    <d v="2015-01-26T20:16:12"/>
    <d v="2015-03-27T19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d v="2016-03-09T14:41:57"/>
    <d v="2016-05-08T13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d v="2016-05-07T20:12:05"/>
    <d v="2016-06-06T2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d v="2014-08-12T14:10:23"/>
    <d v="2014-09-11T14:10:23"/>
    <x v="3"/>
    <x v="10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0.66666666666666674"/>
    <n v="10"/>
    <x v="1"/>
    <s v="spaces"/>
    <d v="2014-07-28T12:18:55"/>
    <d v="2014-09-26T12:18:55"/>
    <x v="3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.291457286432156"/>
    <n v="58"/>
    <x v="1"/>
    <s v="spaces"/>
    <d v="2016-11-04T18:22:12"/>
    <d v="2016-11-09T19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9:49:58"/>
    <d v="2016-07-09T19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9E-3"/>
    <n v="6.5"/>
    <x v="1"/>
    <s v="spaces"/>
    <d v="2014-12-04T14:43:21"/>
    <d v="2015-02-02T14:43:21"/>
    <x v="3"/>
    <x v="1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d v="2015-12-08T00:57:52"/>
    <d v="2016-01-07T00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3"/>
    <s v="US"/>
    <s v="USD"/>
    <n v="1459121162"/>
    <n v="1456532762"/>
    <b v="0"/>
    <n v="17"/>
    <b v="0"/>
    <s v="theater/spaces"/>
    <n v="4.16"/>
    <n v="61.176470588235297"/>
    <x v="1"/>
    <s v="spaces"/>
    <d v="2016-02-26T20:26:02"/>
    <d v="2016-03-27T19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d v="2015-01-30T16:33:49"/>
    <d v="2015-03-01T16:33:49"/>
    <x v="0"/>
    <x v="1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.2"/>
    <n v="10"/>
    <x v="1"/>
    <s v="musical"/>
    <d v="2014-08-14T11:50:05"/>
    <d v="2014-09-08T11:50:05"/>
    <x v="3"/>
    <x v="10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3:23:12"/>
    <d v="2015-03-13T2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d v="2014-06-03T00:07:58"/>
    <d v="2014-07-03T00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4:44:10"/>
    <d v="2017-03-29T13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d v="2015-06-24T23:29:56"/>
    <d v="2015-08-13T2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d v="2015-09-08T12:42:15"/>
    <d v="2015-10-08T12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d v="2015-01-02T20:23:42"/>
    <d v="2015-01-23T2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d v="2016-09-02T04:19:25"/>
    <d v="2016-09-03T06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0:58:48"/>
    <d v="2016-02-02T10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2:15:52"/>
    <d v="2016-12-08T12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2E-2"/>
    <n v="10"/>
    <x v="1"/>
    <s v="musical"/>
    <d v="2015-05-30T15:39:06"/>
    <d v="2015-06-29T2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d v="2014-12-26T16:39:56"/>
    <d v="2015-01-25T16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5:33:40"/>
    <d v="2014-07-30T19:00:00"/>
    <x v="3"/>
    <x v="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d v="2017-01-20T20:26:39"/>
    <d v="2017-02-19T2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d v="2016-01-04T19:36:10"/>
    <d v="2016-01-31T19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d v="2014-08-03T10:27:49"/>
    <d v="2014-09-02T10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d v="2015-03-02T14:59:52"/>
    <d v="2015-03-27T13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d v="2016-04-09T18:49:51"/>
    <d v="2016-05-09T18:49:51"/>
    <x v="2"/>
    <x v="6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d v="2014-11-11T01:28:22"/>
    <d v="2014-12-11T01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"/>
    <n v="17.5"/>
    <x v="1"/>
    <s v="musical"/>
    <d v="2015-03-16T16:35:29"/>
    <d v="2015-05-01T18:00:0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2"/>
        <item x="22"/>
        <item x="37"/>
        <item x="1"/>
        <item x="0"/>
        <item x="29"/>
        <item x="35"/>
        <item x="15"/>
        <item x="28"/>
        <item x="14"/>
        <item x="27"/>
        <item x="38"/>
        <item x="16"/>
        <item x="8"/>
        <item x="21"/>
        <item x="12"/>
        <item x="26"/>
        <item x="7"/>
        <item x="11"/>
        <item x="6"/>
        <item x="39"/>
        <item x="31"/>
        <item x="34"/>
        <item x="9"/>
        <item x="32"/>
        <item x="40"/>
        <item x="36"/>
        <item x="25"/>
        <item x="5"/>
        <item x="10"/>
        <item x="30"/>
        <item x="33"/>
        <item x="13"/>
        <item x="18"/>
        <item x="17"/>
        <item x="4"/>
        <item x="24"/>
        <item x="20"/>
        <item x="3"/>
        <item x="19"/>
        <item t="default"/>
      </items>
    </pivotField>
    <pivotField showAll="0"/>
    <pivotField showAll="0"/>
    <pivotField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H9" sqref="H9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topLeftCell="B1" workbookViewId="0">
      <selection activeCell="M43" sqref="M43"/>
    </sheetView>
  </sheetViews>
  <sheetFormatPr baseColWidth="10" defaultRowHeight="15" x14ac:dyDescent="0.2"/>
  <cols>
    <col min="1" max="1" width="21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8264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8325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8326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3" sqref="G23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8.1640625" bestFit="1" customWidth="1"/>
    <col min="8" max="8" width="11.83203125" bestFit="1" customWidth="1"/>
    <col min="9" max="9" width="18.1640625" bestFit="1" customWidth="1"/>
    <col min="10" max="10" width="16.1640625" bestFit="1" customWidth="1"/>
    <col min="11" max="11" width="22.5" bestFit="1" customWidth="1"/>
  </cols>
  <sheetData>
    <row r="1" spans="1:6" x14ac:dyDescent="0.2">
      <c r="A1" s="6" t="s">
        <v>8308</v>
      </c>
      <c r="B1" t="s">
        <v>8323</v>
      </c>
    </row>
    <row r="2" spans="1:6" x14ac:dyDescent="0.2">
      <c r="A2" s="6" t="s">
        <v>8367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8369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2">
      <c r="A7" s="7" t="s">
        <v>8370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2">
      <c r="A8" s="7" t="s">
        <v>8371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">
      <c r="A9" s="7" t="s">
        <v>8372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">
      <c r="A10" s="7" t="s">
        <v>8373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2">
      <c r="A11" s="7" t="s">
        <v>8374</v>
      </c>
      <c r="B11" s="5">
        <v>27</v>
      </c>
      <c r="C11" s="5">
        <v>148</v>
      </c>
      <c r="D11" s="5"/>
      <c r="E11" s="5">
        <v>212</v>
      </c>
      <c r="F11" s="5">
        <v>387</v>
      </c>
    </row>
    <row r="12" spans="1:6" x14ac:dyDescent="0.2">
      <c r="A12" s="7" t="s">
        <v>8375</v>
      </c>
      <c r="B12" s="5">
        <v>44</v>
      </c>
      <c r="C12" s="5">
        <v>148</v>
      </c>
      <c r="D12" s="5"/>
      <c r="E12" s="5">
        <v>193</v>
      </c>
      <c r="F12" s="5">
        <v>385</v>
      </c>
    </row>
    <row r="13" spans="1:6" x14ac:dyDescent="0.2">
      <c r="A13" s="7" t="s">
        <v>8376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">
      <c r="A14" s="7" t="s">
        <v>8377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">
      <c r="A15" s="7" t="s">
        <v>8378</v>
      </c>
      <c r="B15" s="5">
        <v>20</v>
      </c>
      <c r="C15" s="5">
        <v>149</v>
      </c>
      <c r="D15" s="5"/>
      <c r="E15" s="5">
        <v>182</v>
      </c>
      <c r="F15" s="5">
        <v>351</v>
      </c>
    </row>
    <row r="16" spans="1:6" x14ac:dyDescent="0.2">
      <c r="A16" s="7" t="s">
        <v>8379</v>
      </c>
      <c r="B16" s="5">
        <v>37</v>
      </c>
      <c r="C16" s="5">
        <v>114</v>
      </c>
      <c r="D16" s="5"/>
      <c r="E16" s="5">
        <v>182</v>
      </c>
      <c r="F16" s="5">
        <v>333</v>
      </c>
    </row>
    <row r="17" spans="1:6" x14ac:dyDescent="0.2">
      <c r="A17" s="7" t="s">
        <v>8380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">
      <c r="A18" s="7" t="s">
        <v>8320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V4115"/>
  <sheetViews>
    <sheetView zoomScale="78" zoomScaleNormal="70" zoomScalePageLayoutView="70" workbookViewId="0">
      <selection activeCell="C17" sqref="C1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bestFit="1" customWidth="1"/>
    <col min="16" max="16" width="15.33203125" bestFit="1" customWidth="1"/>
    <col min="17" max="17" width="12.1640625" bestFit="1" customWidth="1"/>
    <col min="18" max="18" width="17" customWidth="1"/>
    <col min="19" max="19" width="21.33203125" style="9" bestFit="1" customWidth="1"/>
    <col min="20" max="20" width="20" style="9" bestFit="1" customWidth="1"/>
    <col min="21" max="21" width="15.83203125" bestFit="1" customWidth="1"/>
    <col min="22" max="22" width="15.5" style="9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  <c r="U1" s="1" t="s">
        <v>8367</v>
      </c>
      <c r="V1" s="8" t="s">
        <v>8368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>IFERROR(E2/L2, 0)</f>
        <v>63.917582417582416</v>
      </c>
      <c r="Q2" t="str">
        <f t="shared" ref="Q2:Q65" si="1">LEFT(N2,SEARCH("/",N2,1)-1)</f>
        <v>film &amp; video</v>
      </c>
      <c r="R2" t="str">
        <f t="shared" ref="R2:R65" si="2">RIGHT(N2,LEN(N2)-SEARCH("/",N2,1))</f>
        <v>television</v>
      </c>
      <c r="S2" s="9">
        <f>((J2/86400)+25569+(-4/24))</f>
        <v>42176.840405092596</v>
      </c>
      <c r="T2" s="9">
        <f>((I2/86400)+25569+(-4/24))</f>
        <v>42207.958333333336</v>
      </c>
      <c r="U2">
        <f>YEAR(S2)</f>
        <v>2015</v>
      </c>
      <c r="V2" s="9" t="str">
        <f>TEXT(S2, "mmm")</f>
        <v>Jun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ref="P3:P66" si="3">IFERROR(E3/L3, 0)</f>
        <v>185.48101265822785</v>
      </c>
      <c r="Q3" t="str">
        <f t="shared" si="1"/>
        <v>film &amp; video</v>
      </c>
      <c r="R3" t="str">
        <f t="shared" si="2"/>
        <v>television</v>
      </c>
      <c r="S3" s="9">
        <f t="shared" ref="S3:S66" si="4">((J3/86400)+25569+(-4/24))</f>
        <v>42766.433831018519</v>
      </c>
      <c r="T3" s="9">
        <f t="shared" ref="T3:T66" si="5">((I3/86400)+25569+(-4/24))</f>
        <v>42796.433831018519</v>
      </c>
      <c r="U3">
        <f t="shared" ref="U3:U66" si="6">YEAR(S3)</f>
        <v>2017</v>
      </c>
      <c r="V3" s="9" t="str">
        <f t="shared" ref="V3:V66" si="7">TEXT(S3, "mmm")</f>
        <v>Jan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3"/>
        <v>15</v>
      </c>
      <c r="Q4" t="str">
        <f t="shared" si="1"/>
        <v>film &amp; video</v>
      </c>
      <c r="R4" t="str">
        <f t="shared" si="2"/>
        <v>television</v>
      </c>
      <c r="S4" s="9">
        <f t="shared" si="4"/>
        <v>42405.535682870373</v>
      </c>
      <c r="T4" s="9">
        <f t="shared" si="5"/>
        <v>42415.535682870373</v>
      </c>
      <c r="U4">
        <f t="shared" si="6"/>
        <v>2016</v>
      </c>
      <c r="V4" s="9" t="str">
        <f t="shared" si="7"/>
        <v>Feb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3"/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4"/>
        <v>41828.348460648151</v>
      </c>
      <c r="T5" s="9">
        <f t="shared" si="5"/>
        <v>41858.348460648151</v>
      </c>
      <c r="U5">
        <f t="shared" si="6"/>
        <v>2014</v>
      </c>
      <c r="V5" s="9" t="str">
        <f t="shared" si="7"/>
        <v>Jul</v>
      </c>
    </row>
    <row r="6" spans="1:22" ht="33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3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4"/>
        <v>42327.667581018519</v>
      </c>
      <c r="T6" s="9">
        <f t="shared" si="5"/>
        <v>42357.667581018519</v>
      </c>
      <c r="U6">
        <f t="shared" si="6"/>
        <v>2015</v>
      </c>
      <c r="V6" s="9" t="str">
        <f t="shared" si="7"/>
        <v>Nov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3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4"/>
        <v>42563.766284722224</v>
      </c>
      <c r="T7" s="9">
        <f t="shared" si="5"/>
        <v>42580.065972222226</v>
      </c>
      <c r="U7">
        <f t="shared" si="6"/>
        <v>2016</v>
      </c>
      <c r="V7" s="9" t="str">
        <f t="shared" si="7"/>
        <v>Jul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3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4"/>
        <v>41793.905671296299</v>
      </c>
      <c r="T8" s="9">
        <f t="shared" si="5"/>
        <v>41803.905671296299</v>
      </c>
      <c r="U8">
        <f t="shared" si="6"/>
        <v>2014</v>
      </c>
      <c r="V8" s="9" t="str">
        <f t="shared" si="7"/>
        <v>Jun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3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4"/>
        <v>42515.88040509259</v>
      </c>
      <c r="T9" s="9">
        <f t="shared" si="5"/>
        <v>42555.88040509259</v>
      </c>
      <c r="U9">
        <f t="shared" si="6"/>
        <v>2016</v>
      </c>
      <c r="V9" s="9" t="str">
        <f t="shared" si="7"/>
        <v>May</v>
      </c>
    </row>
    <row r="10" spans="1:22" ht="40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3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4"/>
        <v>42468.777916666666</v>
      </c>
      <c r="T10" s="9">
        <f t="shared" si="5"/>
        <v>42475.708333333336</v>
      </c>
      <c r="U10">
        <f t="shared" si="6"/>
        <v>2016</v>
      </c>
      <c r="V10" s="9" t="str">
        <f t="shared" si="7"/>
        <v>Apr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3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4"/>
        <v>42446.936851851853</v>
      </c>
      <c r="T11" s="9">
        <f t="shared" si="5"/>
        <v>42476.936851851853</v>
      </c>
      <c r="U11">
        <f t="shared" si="6"/>
        <v>2016</v>
      </c>
      <c r="V11" s="9" t="str">
        <f t="shared" si="7"/>
        <v>Mar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3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4"/>
        <v>41779.901377314818</v>
      </c>
      <c r="T12" s="9">
        <f t="shared" si="5"/>
        <v>41814.901377314818</v>
      </c>
      <c r="U12">
        <f t="shared" si="6"/>
        <v>2014</v>
      </c>
      <c r="V12" s="9" t="str">
        <f t="shared" si="7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3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4"/>
        <v>42572.611828703702</v>
      </c>
      <c r="T13" s="9">
        <f t="shared" si="5"/>
        <v>42603.958333333336</v>
      </c>
      <c r="U13">
        <f t="shared" si="6"/>
        <v>2016</v>
      </c>
      <c r="V13" s="9" t="str">
        <f t="shared" si="7"/>
        <v>Jul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3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4"/>
        <v>41791.546585648153</v>
      </c>
      <c r="T14" s="9">
        <f t="shared" si="5"/>
        <v>41835.958333333336</v>
      </c>
      <c r="U14">
        <f t="shared" si="6"/>
        <v>2014</v>
      </c>
      <c r="V14" s="9" t="str">
        <f t="shared" si="7"/>
        <v>Jun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3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4"/>
        <v>42508.510520833333</v>
      </c>
      <c r="T15" s="9">
        <f t="shared" si="5"/>
        <v>42544.685416666667</v>
      </c>
      <c r="U15">
        <f t="shared" si="6"/>
        <v>2016</v>
      </c>
      <c r="V15" s="9" t="str">
        <f t="shared" si="7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3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4"/>
        <v>41807.859814814816</v>
      </c>
      <c r="T16" s="9">
        <f t="shared" si="5"/>
        <v>41833.415972222225</v>
      </c>
      <c r="U16">
        <f t="shared" si="6"/>
        <v>2014</v>
      </c>
      <c r="V16" s="9" t="str">
        <f t="shared" si="7"/>
        <v>Jun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3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4"/>
        <v>42256.225208333337</v>
      </c>
      <c r="T17" s="9">
        <f t="shared" si="5"/>
        <v>42274.676388888889</v>
      </c>
      <c r="U17">
        <f t="shared" si="6"/>
        <v>2015</v>
      </c>
      <c r="V17" s="9" t="str">
        <f t="shared" si="7"/>
        <v>Sep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3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4"/>
        <v>41760.62975694445</v>
      </c>
      <c r="T18" s="9">
        <f t="shared" si="5"/>
        <v>41806.0625</v>
      </c>
      <c r="U18">
        <f t="shared" si="6"/>
        <v>2014</v>
      </c>
      <c r="V18" s="9" t="str">
        <f t="shared" si="7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3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4"/>
        <v>41917.565069444448</v>
      </c>
      <c r="T19" s="9">
        <f t="shared" si="5"/>
        <v>41947.606736111113</v>
      </c>
      <c r="U19">
        <f t="shared" si="6"/>
        <v>2014</v>
      </c>
      <c r="V19" s="9" t="str">
        <f t="shared" si="7"/>
        <v>Oct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3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4"/>
        <v>41869.375648148147</v>
      </c>
      <c r="T20" s="9">
        <f t="shared" si="5"/>
        <v>41899.375648148147</v>
      </c>
      <c r="U20">
        <f t="shared" si="6"/>
        <v>2014</v>
      </c>
      <c r="V20" s="9" t="str">
        <f t="shared" si="7"/>
        <v>Aug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3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4"/>
        <v>42175.649699074078</v>
      </c>
      <c r="T21" s="9">
        <f t="shared" si="5"/>
        <v>42205.649699074078</v>
      </c>
      <c r="U21">
        <f t="shared" si="6"/>
        <v>2015</v>
      </c>
      <c r="V21" s="9" t="str">
        <f t="shared" si="7"/>
        <v>Jun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3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4"/>
        <v>42200.591574074075</v>
      </c>
      <c r="T22" s="9">
        <f t="shared" si="5"/>
        <v>42260.591574074075</v>
      </c>
      <c r="U22">
        <f t="shared" si="6"/>
        <v>2015</v>
      </c>
      <c r="V22" s="9" t="str">
        <f t="shared" si="7"/>
        <v>Jul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3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4"/>
        <v>41878.460520833338</v>
      </c>
      <c r="T23" s="9">
        <f t="shared" si="5"/>
        <v>41908.460520833338</v>
      </c>
      <c r="U23">
        <f t="shared" si="6"/>
        <v>2014</v>
      </c>
      <c r="V23" s="9" t="str">
        <f t="shared" si="7"/>
        <v>Aug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3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4"/>
        <v>41989.744675925926</v>
      </c>
      <c r="T24" s="9">
        <f t="shared" si="5"/>
        <v>42005.165972222225</v>
      </c>
      <c r="U24">
        <f t="shared" si="6"/>
        <v>2014</v>
      </c>
      <c r="V24" s="9" t="str">
        <f t="shared" si="7"/>
        <v>Dec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3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4"/>
        <v>42097.612280092595</v>
      </c>
      <c r="T25" s="9">
        <f t="shared" si="5"/>
        <v>42124.472222222226</v>
      </c>
      <c r="U25">
        <f t="shared" si="6"/>
        <v>2015</v>
      </c>
      <c r="V25" s="9" t="str">
        <f t="shared" si="7"/>
        <v>Apr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3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4"/>
        <v>42229.653506944444</v>
      </c>
      <c r="T26" s="9">
        <f t="shared" si="5"/>
        <v>42262.652083333334</v>
      </c>
      <c r="U26">
        <f t="shared" si="6"/>
        <v>2015</v>
      </c>
      <c r="V26" s="9" t="str">
        <f t="shared" si="7"/>
        <v>Aug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3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4"/>
        <v>42317.858344907414</v>
      </c>
      <c r="T27" s="9">
        <f t="shared" si="5"/>
        <v>42377.858344907414</v>
      </c>
      <c r="U27">
        <f t="shared" si="6"/>
        <v>2015</v>
      </c>
      <c r="V27" s="9" t="str">
        <f t="shared" si="7"/>
        <v>Nov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3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4"/>
        <v>41828.34888888889</v>
      </c>
      <c r="T28" s="9">
        <f t="shared" si="5"/>
        <v>41868.34888888889</v>
      </c>
      <c r="U28">
        <f t="shared" si="6"/>
        <v>2014</v>
      </c>
      <c r="V28" s="9" t="str">
        <f t="shared" si="7"/>
        <v>Jul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3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4"/>
        <v>41928.998067129629</v>
      </c>
      <c r="T29" s="9">
        <f t="shared" si="5"/>
        <v>41959.0397337963</v>
      </c>
      <c r="U29">
        <f t="shared" si="6"/>
        <v>2014</v>
      </c>
      <c r="V29" s="9" t="str">
        <f t="shared" si="7"/>
        <v>Oct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3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4"/>
        <v>42324.797268518516</v>
      </c>
      <c r="T30" s="9">
        <f t="shared" si="5"/>
        <v>42354.797268518516</v>
      </c>
      <c r="U30">
        <f t="shared" si="6"/>
        <v>2015</v>
      </c>
      <c r="V30" s="9" t="str">
        <f t="shared" si="7"/>
        <v>Nov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3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4"/>
        <v>41812.506574074076</v>
      </c>
      <c r="T31" s="9">
        <f t="shared" si="5"/>
        <v>41842.506574074076</v>
      </c>
      <c r="U31">
        <f t="shared" si="6"/>
        <v>2014</v>
      </c>
      <c r="V31" s="9" t="str">
        <f t="shared" si="7"/>
        <v>Jun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3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4"/>
        <v>41842.126331018524</v>
      </c>
      <c r="T32" s="9">
        <f t="shared" si="5"/>
        <v>41872.126331018524</v>
      </c>
      <c r="U32">
        <f t="shared" si="6"/>
        <v>2014</v>
      </c>
      <c r="V32" s="9" t="str">
        <f t="shared" si="7"/>
        <v>Jul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3"/>
        <v>13</v>
      </c>
      <c r="Q33" t="str">
        <f t="shared" si="1"/>
        <v>film &amp; video</v>
      </c>
      <c r="R33" t="str">
        <f t="shared" si="2"/>
        <v>television</v>
      </c>
      <c r="S33" s="9">
        <f t="shared" si="4"/>
        <v>42376.625393518516</v>
      </c>
      <c r="T33" s="9">
        <f t="shared" si="5"/>
        <v>42394.625393518516</v>
      </c>
      <c r="U33">
        <f t="shared" si="6"/>
        <v>2016</v>
      </c>
      <c r="V33" s="9" t="str">
        <f t="shared" si="7"/>
        <v>Jan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3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4"/>
        <v>42461.460844907408</v>
      </c>
      <c r="T34" s="9">
        <f t="shared" si="5"/>
        <v>42502.999305555561</v>
      </c>
      <c r="U34">
        <f t="shared" si="6"/>
        <v>2016</v>
      </c>
      <c r="V34" s="9" t="str">
        <f t="shared" si="7"/>
        <v>Apr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3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4"/>
        <v>42286.49422453704</v>
      </c>
      <c r="T35" s="9">
        <f t="shared" si="5"/>
        <v>42316.535891203705</v>
      </c>
      <c r="U35">
        <f t="shared" si="6"/>
        <v>2015</v>
      </c>
      <c r="V35" s="9" t="str">
        <f t="shared" si="7"/>
        <v>Oct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3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4"/>
        <v>41841.155104166668</v>
      </c>
      <c r="T36" s="9">
        <f t="shared" si="5"/>
        <v>41856.155104166668</v>
      </c>
      <c r="U36">
        <f t="shared" si="6"/>
        <v>2014</v>
      </c>
      <c r="V36" s="9" t="str">
        <f t="shared" si="7"/>
        <v>Jul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3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4"/>
        <v>42098.125162037039</v>
      </c>
      <c r="T37" s="9">
        <f t="shared" si="5"/>
        <v>42121.833333333336</v>
      </c>
      <c r="U37">
        <f t="shared" si="6"/>
        <v>2015</v>
      </c>
      <c r="V37" s="9" t="str">
        <f t="shared" si="7"/>
        <v>Apr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3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4"/>
        <v>42068.140335648153</v>
      </c>
      <c r="T38" s="9">
        <f t="shared" si="5"/>
        <v>42098.098668981482</v>
      </c>
      <c r="U38">
        <f t="shared" si="6"/>
        <v>2015</v>
      </c>
      <c r="V38" s="9" t="str">
        <f t="shared" si="7"/>
        <v>Mar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3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4"/>
        <v>42032.526377314818</v>
      </c>
      <c r="T39" s="9">
        <f t="shared" si="5"/>
        <v>42062.526377314818</v>
      </c>
      <c r="U39">
        <f t="shared" si="6"/>
        <v>2015</v>
      </c>
      <c r="V39" s="9" t="str">
        <f t="shared" si="7"/>
        <v>Jan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3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4"/>
        <v>41374.890555555561</v>
      </c>
      <c r="T40" s="9">
        <f t="shared" si="5"/>
        <v>41404.890555555561</v>
      </c>
      <c r="U40">
        <f t="shared" si="6"/>
        <v>2013</v>
      </c>
      <c r="V40" s="9" t="str">
        <f t="shared" si="7"/>
        <v>Apr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3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4"/>
        <v>41753.880416666667</v>
      </c>
      <c r="T41" s="9">
        <f t="shared" si="5"/>
        <v>41784.790972222225</v>
      </c>
      <c r="U41">
        <f t="shared" si="6"/>
        <v>2014</v>
      </c>
      <c r="V41" s="9" t="str">
        <f t="shared" si="7"/>
        <v>Apr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3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4"/>
        <v>41789.047314814816</v>
      </c>
      <c r="T42" s="9">
        <f t="shared" si="5"/>
        <v>41809</v>
      </c>
      <c r="U42">
        <f t="shared" si="6"/>
        <v>2014</v>
      </c>
      <c r="V42" s="9" t="str">
        <f t="shared" si="7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3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4"/>
        <v>41887.402245370373</v>
      </c>
      <c r="T43" s="9">
        <f t="shared" si="5"/>
        <v>41917.402245370373</v>
      </c>
      <c r="U43">
        <f t="shared" si="6"/>
        <v>2014</v>
      </c>
      <c r="V43" s="9" t="str">
        <f t="shared" si="7"/>
        <v>Sep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3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4"/>
        <v>41971.47252314815</v>
      </c>
      <c r="T44" s="9">
        <f t="shared" si="5"/>
        <v>42001.47252314815</v>
      </c>
      <c r="U44">
        <f t="shared" si="6"/>
        <v>2014</v>
      </c>
      <c r="V44" s="9" t="str">
        <f t="shared" si="7"/>
        <v>Nov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3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4"/>
        <v>41802.62368055556</v>
      </c>
      <c r="T45" s="9">
        <f t="shared" si="5"/>
        <v>41832.833333333336</v>
      </c>
      <c r="U45">
        <f t="shared" si="6"/>
        <v>2014</v>
      </c>
      <c r="V45" s="9" t="str">
        <f t="shared" si="7"/>
        <v>Jun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3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4"/>
        <v>41873.932141203702</v>
      </c>
      <c r="T46" s="9">
        <f t="shared" si="5"/>
        <v>41918.932141203702</v>
      </c>
      <c r="U46">
        <f t="shared" si="6"/>
        <v>2014</v>
      </c>
      <c r="V46" s="9" t="str">
        <f t="shared" si="7"/>
        <v>Aug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3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4"/>
        <v>42457.45725694445</v>
      </c>
      <c r="T47" s="9">
        <f t="shared" si="5"/>
        <v>42487.45725694445</v>
      </c>
      <c r="U47">
        <f t="shared" si="6"/>
        <v>2016</v>
      </c>
      <c r="V47" s="9" t="str">
        <f t="shared" si="7"/>
        <v>Mar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3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4"/>
        <v>42323.798310185186</v>
      </c>
      <c r="T48" s="9">
        <f t="shared" si="5"/>
        <v>42353.798310185186</v>
      </c>
      <c r="U48">
        <f t="shared" si="6"/>
        <v>2015</v>
      </c>
      <c r="V48" s="9" t="str">
        <f t="shared" si="7"/>
        <v>Nov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3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4"/>
        <v>41932.652858796297</v>
      </c>
      <c r="T49" s="9">
        <f t="shared" si="5"/>
        <v>41992.694525462961</v>
      </c>
      <c r="U49">
        <f t="shared" si="6"/>
        <v>2014</v>
      </c>
      <c r="V49" s="9" t="str">
        <f t="shared" si="7"/>
        <v>Oct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3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4"/>
        <v>42033.350231481483</v>
      </c>
      <c r="T50" s="9">
        <f t="shared" si="5"/>
        <v>42064.333333333336</v>
      </c>
      <c r="U50">
        <f t="shared" si="6"/>
        <v>2015</v>
      </c>
      <c r="V50" s="9" t="str">
        <f t="shared" si="7"/>
        <v>Jan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3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4"/>
        <v>42271.009780092594</v>
      </c>
      <c r="T51" s="9">
        <f t="shared" si="5"/>
        <v>42301.009780092594</v>
      </c>
      <c r="U51">
        <f t="shared" si="6"/>
        <v>2015</v>
      </c>
      <c r="V51" s="9" t="str">
        <f t="shared" si="7"/>
        <v>Sep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3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4"/>
        <v>41995.586319444446</v>
      </c>
      <c r="T52" s="9">
        <f t="shared" si="5"/>
        <v>42034.541666666664</v>
      </c>
      <c r="U52">
        <f t="shared" si="6"/>
        <v>2014</v>
      </c>
      <c r="V52" s="9" t="str">
        <f t="shared" si="7"/>
        <v>Dec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3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4"/>
        <v>42196.762002314812</v>
      </c>
      <c r="T53" s="9">
        <f t="shared" si="5"/>
        <v>42226.762002314812</v>
      </c>
      <c r="U53">
        <f t="shared" si="6"/>
        <v>2015</v>
      </c>
      <c r="V53" s="9" t="str">
        <f t="shared" si="7"/>
        <v>Jul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3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4"/>
        <v>41807.535254629634</v>
      </c>
      <c r="T54" s="9">
        <f t="shared" si="5"/>
        <v>41837.535254629634</v>
      </c>
      <c r="U54">
        <f t="shared" si="6"/>
        <v>2014</v>
      </c>
      <c r="V54" s="9" t="str">
        <f t="shared" si="7"/>
        <v>Jun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3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4"/>
        <v>41719.382465277777</v>
      </c>
      <c r="T55" s="9">
        <f t="shared" si="5"/>
        <v>41733.75</v>
      </c>
      <c r="U55">
        <f t="shared" si="6"/>
        <v>2014</v>
      </c>
      <c r="V55" s="9" t="str">
        <f t="shared" si="7"/>
        <v>Mar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3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4"/>
        <v>42333.546539351853</v>
      </c>
      <c r="T56" s="9">
        <f t="shared" si="5"/>
        <v>42363.546539351853</v>
      </c>
      <c r="U56">
        <f t="shared" si="6"/>
        <v>2015</v>
      </c>
      <c r="V56" s="9" t="str">
        <f t="shared" si="7"/>
        <v>Nov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3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4"/>
        <v>42496.802268518521</v>
      </c>
      <c r="T57" s="9">
        <f t="shared" si="5"/>
        <v>42517.802268518521</v>
      </c>
      <c r="U57">
        <f t="shared" si="6"/>
        <v>2016</v>
      </c>
      <c r="V57" s="9" t="str">
        <f t="shared" si="7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3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4"/>
        <v>42149.38222222223</v>
      </c>
      <c r="T58" s="9">
        <f t="shared" si="5"/>
        <v>42163.500000000007</v>
      </c>
      <c r="U58">
        <f t="shared" si="6"/>
        <v>2015</v>
      </c>
      <c r="V58" s="9" t="str">
        <f t="shared" si="7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3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4"/>
        <v>42089.666226851856</v>
      </c>
      <c r="T59" s="9">
        <f t="shared" si="5"/>
        <v>42119.666226851856</v>
      </c>
      <c r="U59">
        <f t="shared" si="6"/>
        <v>2015</v>
      </c>
      <c r="V59" s="9" t="str">
        <f t="shared" si="7"/>
        <v>Mar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3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4"/>
        <v>41932.578379629631</v>
      </c>
      <c r="T60" s="9">
        <f t="shared" si="5"/>
        <v>41962.620046296295</v>
      </c>
      <c r="U60">
        <f t="shared" si="6"/>
        <v>2014</v>
      </c>
      <c r="V60" s="9" t="str">
        <f t="shared" si="7"/>
        <v>Oct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3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4"/>
        <v>42230.069166666668</v>
      </c>
      <c r="T61" s="9">
        <f t="shared" si="5"/>
        <v>42261.708333333336</v>
      </c>
      <c r="U61">
        <f t="shared" si="6"/>
        <v>2015</v>
      </c>
      <c r="V61" s="9" t="str">
        <f t="shared" si="7"/>
        <v>Aug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3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4"/>
        <v>41701.73515046297</v>
      </c>
      <c r="T62" s="9">
        <f t="shared" si="5"/>
        <v>41720.833333333336</v>
      </c>
      <c r="U62">
        <f t="shared" si="6"/>
        <v>2014</v>
      </c>
      <c r="V62" s="9" t="str">
        <f t="shared" si="7"/>
        <v>Mar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3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4"/>
        <v>41409.647650462961</v>
      </c>
      <c r="T63" s="9">
        <f t="shared" si="5"/>
        <v>41431.647650462961</v>
      </c>
      <c r="U63">
        <f t="shared" si="6"/>
        <v>2013</v>
      </c>
      <c r="V63" s="9" t="str">
        <f t="shared" si="7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3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4"/>
        <v>41311.632847222223</v>
      </c>
      <c r="T64" s="9">
        <f t="shared" si="5"/>
        <v>41336.632847222223</v>
      </c>
      <c r="U64">
        <f t="shared" si="6"/>
        <v>2013</v>
      </c>
      <c r="V64" s="9" t="str">
        <f t="shared" si="7"/>
        <v>Feb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3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4"/>
        <v>41612.745520833334</v>
      </c>
      <c r="T65" s="9">
        <f t="shared" si="5"/>
        <v>41636.040972222225</v>
      </c>
      <c r="U65">
        <f t="shared" si="6"/>
        <v>2013</v>
      </c>
      <c r="V65" s="9" t="str">
        <f t="shared" si="7"/>
        <v>Dec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8">(E66/D66)*100</f>
        <v>173.33333333333334</v>
      </c>
      <c r="P66">
        <f t="shared" si="3"/>
        <v>86.666666666666671</v>
      </c>
      <c r="Q66" t="str">
        <f t="shared" ref="Q66:Q129" si="9">LEFT(N66,SEARCH("/",N66,1)-1)</f>
        <v>film &amp; video</v>
      </c>
      <c r="R66" t="str">
        <f t="shared" ref="R66:R129" si="10">RIGHT(N66,LEN(N66)-SEARCH("/",N66,1))</f>
        <v>shorts</v>
      </c>
      <c r="S66" s="9">
        <f t="shared" si="4"/>
        <v>41432.851631944446</v>
      </c>
      <c r="T66" s="9">
        <f t="shared" si="5"/>
        <v>41462.851631944446</v>
      </c>
      <c r="U66">
        <f t="shared" si="6"/>
        <v>2013</v>
      </c>
      <c r="V66" s="9" t="str">
        <f t="shared" si="7"/>
        <v>Jun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8"/>
        <v>107.52857142857141</v>
      </c>
      <c r="P67">
        <f t="shared" ref="P67:P130" si="11">IFERROR(E67/L67, 0)</f>
        <v>132.05263157894737</v>
      </c>
      <c r="Q67" t="str">
        <f t="shared" si="9"/>
        <v>film &amp; video</v>
      </c>
      <c r="R67" t="str">
        <f t="shared" si="10"/>
        <v>shorts</v>
      </c>
      <c r="S67" s="9">
        <f t="shared" ref="S67:S130" si="12">((J67/86400)+25569+(-4/24))</f>
        <v>41835.65456018519</v>
      </c>
      <c r="T67" s="9">
        <f t="shared" ref="T67:T130" si="13">((I67/86400)+25569+(-4/24))</f>
        <v>41862.082638888889</v>
      </c>
      <c r="U67">
        <f t="shared" ref="U67:U130" si="14">YEAR(S67)</f>
        <v>2014</v>
      </c>
      <c r="V67" s="9" t="str">
        <f t="shared" ref="V67:V130" si="15">TEXT(S67, "mmm")</f>
        <v>Jul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>
        <f t="shared" si="11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2"/>
        <v>42539.68310185185</v>
      </c>
      <c r="T68" s="9">
        <f t="shared" si="13"/>
        <v>42569.68310185185</v>
      </c>
      <c r="U68">
        <f t="shared" si="14"/>
        <v>2016</v>
      </c>
      <c r="V68" s="9" t="str">
        <f t="shared" si="15"/>
        <v>Jun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116.25000000000001</v>
      </c>
      <c r="P69">
        <f t="shared" si="11"/>
        <v>116.25</v>
      </c>
      <c r="Q69" t="str">
        <f t="shared" si="9"/>
        <v>film &amp; video</v>
      </c>
      <c r="R69" t="str">
        <f t="shared" si="10"/>
        <v>shorts</v>
      </c>
      <c r="S69" s="9">
        <f t="shared" si="12"/>
        <v>41075.416712962964</v>
      </c>
      <c r="T69" s="9">
        <f t="shared" si="13"/>
        <v>41105.416712962964</v>
      </c>
      <c r="U69">
        <f t="shared" si="14"/>
        <v>2012</v>
      </c>
      <c r="V69" s="9" t="str">
        <f t="shared" si="15"/>
        <v>Jun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127.16666666666667</v>
      </c>
      <c r="P70">
        <f t="shared" si="11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2"/>
        <v>41663.402673611112</v>
      </c>
      <c r="T70" s="9">
        <f t="shared" si="13"/>
        <v>41693.402673611112</v>
      </c>
      <c r="U70">
        <f t="shared" si="14"/>
        <v>2014</v>
      </c>
      <c r="V70" s="9" t="str">
        <f t="shared" si="15"/>
        <v>Jan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110.9423</v>
      </c>
      <c r="P71">
        <f t="shared" si="11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2"/>
        <v>40786.02112268519</v>
      </c>
      <c r="T71" s="9">
        <f t="shared" si="13"/>
        <v>40818.124305555561</v>
      </c>
      <c r="U71">
        <f t="shared" si="14"/>
        <v>2011</v>
      </c>
      <c r="V71" s="9" t="str">
        <f t="shared" si="15"/>
        <v>Aug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>
        <f t="shared" si="11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2"/>
        <v>40730.729687500003</v>
      </c>
      <c r="T72" s="9">
        <f t="shared" si="13"/>
        <v>40790.729687500003</v>
      </c>
      <c r="U72">
        <f t="shared" si="14"/>
        <v>2011</v>
      </c>
      <c r="V72" s="9" t="str">
        <f t="shared" si="15"/>
        <v>Jul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123.94444444444443</v>
      </c>
      <c r="P73">
        <f t="shared" si="11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2"/>
        <v>40997.104826388888</v>
      </c>
      <c r="T73" s="9">
        <f t="shared" si="13"/>
        <v>41057.104826388888</v>
      </c>
      <c r="U73">
        <f t="shared" si="14"/>
        <v>2012</v>
      </c>
      <c r="V73" s="9" t="str">
        <f t="shared" si="15"/>
        <v>Mar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108.40909090909091</v>
      </c>
      <c r="P74">
        <f t="shared" si="11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2"/>
        <v>41207.843530092599</v>
      </c>
      <c r="T74" s="9">
        <f t="shared" si="13"/>
        <v>41227.833333333336</v>
      </c>
      <c r="U74">
        <f t="shared" si="14"/>
        <v>2012</v>
      </c>
      <c r="V74" s="9" t="str">
        <f t="shared" si="15"/>
        <v>Oct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11"/>
        <v>50</v>
      </c>
      <c r="Q75" t="str">
        <f t="shared" si="9"/>
        <v>film &amp; video</v>
      </c>
      <c r="R75" t="str">
        <f t="shared" si="10"/>
        <v>shorts</v>
      </c>
      <c r="S75" s="9">
        <f t="shared" si="12"/>
        <v>40587.590092592596</v>
      </c>
      <c r="T75" s="9">
        <f t="shared" si="13"/>
        <v>40665.999305555561</v>
      </c>
      <c r="U75">
        <f t="shared" si="14"/>
        <v>2011</v>
      </c>
      <c r="V75" s="9" t="str">
        <f t="shared" si="15"/>
        <v>Feb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112.93199999999999</v>
      </c>
      <c r="P76">
        <f t="shared" si="11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2"/>
        <v>42360.320543981485</v>
      </c>
      <c r="T76" s="9">
        <f t="shared" si="13"/>
        <v>42390.320543981485</v>
      </c>
      <c r="U76">
        <f t="shared" si="14"/>
        <v>2015</v>
      </c>
      <c r="V76" s="9" t="str">
        <f t="shared" si="15"/>
        <v>Dec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115.42857142857143</v>
      </c>
      <c r="P77">
        <f t="shared" si="11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2"/>
        <v>41357.042500000003</v>
      </c>
      <c r="T77" s="9">
        <f t="shared" si="13"/>
        <v>41387.042500000003</v>
      </c>
      <c r="U77">
        <f t="shared" si="14"/>
        <v>2013</v>
      </c>
      <c r="V77" s="9" t="str">
        <f t="shared" si="15"/>
        <v>Mar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153.33333333333334</v>
      </c>
      <c r="P78">
        <f t="shared" si="11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2"/>
        <v>40844.524976851855</v>
      </c>
      <c r="T78" s="9">
        <f t="shared" si="13"/>
        <v>40904.566643518519</v>
      </c>
      <c r="U78">
        <f t="shared" si="14"/>
        <v>2011</v>
      </c>
      <c r="V78" s="9" t="str">
        <f t="shared" si="15"/>
        <v>Oct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>
        <f t="shared" si="11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2"/>
        <v>40996.978206018517</v>
      </c>
      <c r="T79" s="9">
        <f t="shared" si="13"/>
        <v>41049.957638888889</v>
      </c>
      <c r="U79">
        <f t="shared" si="14"/>
        <v>2012</v>
      </c>
      <c r="V79" s="9" t="str">
        <f t="shared" si="15"/>
        <v>Mar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11"/>
        <v>38.6</v>
      </c>
      <c r="Q80" t="str">
        <f t="shared" si="9"/>
        <v>film &amp; video</v>
      </c>
      <c r="R80" t="str">
        <f t="shared" si="10"/>
        <v>shorts</v>
      </c>
      <c r="S80" s="9">
        <f t="shared" si="12"/>
        <v>42604.56390046297</v>
      </c>
      <c r="T80" s="9">
        <f t="shared" si="13"/>
        <v>42614.56390046297</v>
      </c>
      <c r="U80">
        <f t="shared" si="14"/>
        <v>2016</v>
      </c>
      <c r="V80" s="9" t="str">
        <f t="shared" si="15"/>
        <v>Aug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11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2"/>
        <v>41724.609872685185</v>
      </c>
      <c r="T81" s="9">
        <f t="shared" si="13"/>
        <v>41754.609872685185</v>
      </c>
      <c r="U81">
        <f t="shared" si="14"/>
        <v>2014</v>
      </c>
      <c r="V81" s="9" t="str">
        <f t="shared" si="15"/>
        <v>Mar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>
        <f t="shared" si="11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2"/>
        <v>41582.917314814818</v>
      </c>
      <c r="T82" s="9">
        <f t="shared" si="13"/>
        <v>41617.917314814818</v>
      </c>
      <c r="U82">
        <f t="shared" si="14"/>
        <v>2013</v>
      </c>
      <c r="V82" s="9" t="str">
        <f t="shared" si="15"/>
        <v>Nov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11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2"/>
        <v>41099.992210648146</v>
      </c>
      <c r="T83" s="9">
        <f t="shared" si="13"/>
        <v>41103.959722222229</v>
      </c>
      <c r="U83">
        <f t="shared" si="14"/>
        <v>2012</v>
      </c>
      <c r="V83" s="9" t="str">
        <f t="shared" si="15"/>
        <v>Jul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100.01249999999999</v>
      </c>
      <c r="P84">
        <f t="shared" si="11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2"/>
        <v>40795.653483796297</v>
      </c>
      <c r="T84" s="9">
        <f t="shared" si="13"/>
        <v>40825.653483796297</v>
      </c>
      <c r="U84">
        <f t="shared" si="14"/>
        <v>2011</v>
      </c>
      <c r="V84" s="9" t="str">
        <f t="shared" si="15"/>
        <v>Sep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102.49999999999999</v>
      </c>
      <c r="P85">
        <f t="shared" si="11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2"/>
        <v>42042.448946759258</v>
      </c>
      <c r="T85" s="9">
        <f t="shared" si="13"/>
        <v>42057.312500000007</v>
      </c>
      <c r="U85">
        <f t="shared" si="14"/>
        <v>2015</v>
      </c>
      <c r="V85" s="9" t="str">
        <f t="shared" si="15"/>
        <v>Feb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11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2"/>
        <v>40648.591273148151</v>
      </c>
      <c r="T86" s="9">
        <f t="shared" si="13"/>
        <v>40678.591273148151</v>
      </c>
      <c r="U86">
        <f t="shared" si="14"/>
        <v>2011</v>
      </c>
      <c r="V86" s="9" t="str">
        <f t="shared" si="15"/>
        <v>Apr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125.49999999999999</v>
      </c>
      <c r="P87">
        <f t="shared" si="11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2"/>
        <v>40778.958761574075</v>
      </c>
      <c r="T87" s="9">
        <f t="shared" si="13"/>
        <v>40808.958761574075</v>
      </c>
      <c r="U87">
        <f t="shared" si="14"/>
        <v>2011</v>
      </c>
      <c r="V87" s="9" t="str">
        <f t="shared" si="15"/>
        <v>Aug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106.46666666666667</v>
      </c>
      <c r="P88">
        <f t="shared" si="11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2"/>
        <v>42291.389409722229</v>
      </c>
      <c r="T88" s="9">
        <f t="shared" si="13"/>
        <v>42365.431076388886</v>
      </c>
      <c r="U88">
        <f t="shared" si="14"/>
        <v>2015</v>
      </c>
      <c r="V88" s="9" t="str">
        <f t="shared" si="15"/>
        <v>Oct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104.60000000000001</v>
      </c>
      <c r="P89">
        <f t="shared" si="11"/>
        <v>104.6</v>
      </c>
      <c r="Q89" t="str">
        <f t="shared" si="9"/>
        <v>film &amp; video</v>
      </c>
      <c r="R89" t="str">
        <f t="shared" si="10"/>
        <v>shorts</v>
      </c>
      <c r="S89" s="9">
        <f t="shared" si="12"/>
        <v>40322.372719907413</v>
      </c>
      <c r="T89" s="9">
        <f t="shared" si="13"/>
        <v>40331.90347222222</v>
      </c>
      <c r="U89">
        <f t="shared" si="14"/>
        <v>2010</v>
      </c>
      <c r="V89" s="9" t="str">
        <f t="shared" si="15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102.85714285714285</v>
      </c>
      <c r="P90">
        <f t="shared" si="11"/>
        <v>60</v>
      </c>
      <c r="Q90" t="str">
        <f t="shared" si="9"/>
        <v>film &amp; video</v>
      </c>
      <c r="R90" t="str">
        <f t="shared" si="10"/>
        <v>shorts</v>
      </c>
      <c r="S90" s="9">
        <f t="shared" si="12"/>
        <v>41786.492256944446</v>
      </c>
      <c r="T90" s="9">
        <f t="shared" si="13"/>
        <v>41812.492256944446</v>
      </c>
      <c r="U90">
        <f t="shared" si="14"/>
        <v>2014</v>
      </c>
      <c r="V90" s="9" t="str">
        <f t="shared" si="15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115.06666666666668</v>
      </c>
      <c r="P91">
        <f t="shared" si="11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2"/>
        <v>41402.585555555554</v>
      </c>
      <c r="T91" s="9">
        <f t="shared" si="13"/>
        <v>41427.585555555554</v>
      </c>
      <c r="U91">
        <f t="shared" si="14"/>
        <v>2013</v>
      </c>
      <c r="V91" s="9" t="str">
        <f t="shared" si="15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>
        <f t="shared" si="11"/>
        <v>31.375</v>
      </c>
      <c r="Q92" t="str">
        <f t="shared" si="9"/>
        <v>film &amp; video</v>
      </c>
      <c r="R92" t="str">
        <f t="shared" si="10"/>
        <v>shorts</v>
      </c>
      <c r="S92" s="9">
        <f t="shared" si="12"/>
        <v>40706.130775462967</v>
      </c>
      <c r="T92" s="9">
        <f t="shared" si="13"/>
        <v>40736.130775462967</v>
      </c>
      <c r="U92">
        <f t="shared" si="14"/>
        <v>2011</v>
      </c>
      <c r="V92" s="9" t="str">
        <f t="shared" si="15"/>
        <v>Jun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11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2"/>
        <v>40619.235694444447</v>
      </c>
      <c r="T93" s="9">
        <f t="shared" si="13"/>
        <v>40680.235694444447</v>
      </c>
      <c r="U93">
        <f t="shared" si="14"/>
        <v>2011</v>
      </c>
      <c r="V93" s="9" t="str">
        <f t="shared" si="15"/>
        <v>Mar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>
        <f t="shared" si="11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2"/>
        <v>42721.032210648154</v>
      </c>
      <c r="T94" s="9">
        <f t="shared" si="13"/>
        <v>42767.166666666664</v>
      </c>
      <c r="U94">
        <f t="shared" si="14"/>
        <v>2016</v>
      </c>
      <c r="V94" s="9" t="str">
        <f t="shared" si="15"/>
        <v>Dec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110.60000000000001</v>
      </c>
      <c r="P95">
        <f t="shared" si="11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2"/>
        <v>41065.691400462965</v>
      </c>
      <c r="T95" s="9">
        <f t="shared" si="13"/>
        <v>41093.708333333336</v>
      </c>
      <c r="U95">
        <f t="shared" si="14"/>
        <v>2012</v>
      </c>
      <c r="V95" s="9" t="str">
        <f t="shared" si="15"/>
        <v>Jun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11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2"/>
        <v>41716.551180555558</v>
      </c>
      <c r="T96" s="9">
        <f t="shared" si="13"/>
        <v>41736.551180555558</v>
      </c>
      <c r="U96">
        <f t="shared" si="14"/>
        <v>2014</v>
      </c>
      <c r="V96" s="9" t="str">
        <f t="shared" si="15"/>
        <v>Mar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131.42857142857142</v>
      </c>
      <c r="P97">
        <f t="shared" si="11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2"/>
        <v>40934.838437500002</v>
      </c>
      <c r="T97" s="9">
        <f t="shared" si="13"/>
        <v>40964.838437500002</v>
      </c>
      <c r="U97">
        <f t="shared" si="14"/>
        <v>2012</v>
      </c>
      <c r="V97" s="9" t="str">
        <f t="shared" si="15"/>
        <v>Jan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114.66666666666667</v>
      </c>
      <c r="P98">
        <f t="shared" si="11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2"/>
        <v>40324.495844907411</v>
      </c>
      <c r="T98" s="9">
        <f t="shared" si="13"/>
        <v>40390.958333333336</v>
      </c>
      <c r="U98">
        <f t="shared" si="14"/>
        <v>2010</v>
      </c>
      <c r="V98" s="9" t="str">
        <f t="shared" si="15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>
        <f t="shared" si="11"/>
        <v>53.125</v>
      </c>
      <c r="Q99" t="str">
        <f t="shared" si="9"/>
        <v>film &amp; video</v>
      </c>
      <c r="R99" t="str">
        <f t="shared" si="10"/>
        <v>shorts</v>
      </c>
      <c r="S99" s="9">
        <f t="shared" si="12"/>
        <v>40705.968541666669</v>
      </c>
      <c r="T99" s="9">
        <f t="shared" si="13"/>
        <v>40735.968541666669</v>
      </c>
      <c r="U99">
        <f t="shared" si="14"/>
        <v>2011</v>
      </c>
      <c r="V99" s="9" t="str">
        <f t="shared" si="15"/>
        <v>Jun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>
        <f t="shared" si="11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2"/>
        <v>41214.628171296303</v>
      </c>
      <c r="T100" s="9">
        <f t="shared" si="13"/>
        <v>41250.8125</v>
      </c>
      <c r="U100">
        <f t="shared" si="14"/>
        <v>2012</v>
      </c>
      <c r="V100" s="9" t="str">
        <f t="shared" si="15"/>
        <v>Nov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106.01933333333334</v>
      </c>
      <c r="P101">
        <f t="shared" si="11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2"/>
        <v>41631.73609953704</v>
      </c>
      <c r="T101" s="9">
        <f t="shared" si="13"/>
        <v>41661.73609953704</v>
      </c>
      <c r="U101">
        <f t="shared" si="14"/>
        <v>2013</v>
      </c>
      <c r="V101" s="9" t="str">
        <f t="shared" si="15"/>
        <v>Dec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11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2"/>
        <v>41197.586643518523</v>
      </c>
      <c r="T102" s="9">
        <f t="shared" si="13"/>
        <v>41217.628310185188</v>
      </c>
      <c r="U102">
        <f t="shared" si="14"/>
        <v>2012</v>
      </c>
      <c r="V102" s="9" t="str">
        <f t="shared" si="15"/>
        <v>Oct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11"/>
        <v>100</v>
      </c>
      <c r="Q103" t="str">
        <f t="shared" si="9"/>
        <v>film &amp; video</v>
      </c>
      <c r="R103" t="str">
        <f t="shared" si="10"/>
        <v>shorts</v>
      </c>
      <c r="S103" s="9">
        <f t="shared" si="12"/>
        <v>41274.610069444447</v>
      </c>
      <c r="T103" s="9">
        <f t="shared" si="13"/>
        <v>41298.610069444447</v>
      </c>
      <c r="U103">
        <f t="shared" si="14"/>
        <v>2012</v>
      </c>
      <c r="V103" s="9" t="str">
        <f t="shared" si="15"/>
        <v>Dec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127.75000000000001</v>
      </c>
      <c r="P104">
        <f t="shared" si="11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2"/>
        <v>40504.964502314819</v>
      </c>
      <c r="T104" s="9">
        <f t="shared" si="13"/>
        <v>40534.964502314819</v>
      </c>
      <c r="U104">
        <f t="shared" si="14"/>
        <v>2010</v>
      </c>
      <c r="V104" s="9" t="str">
        <f t="shared" si="15"/>
        <v>Nov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105.15384615384616</v>
      </c>
      <c r="P105">
        <f t="shared" si="11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2"/>
        <v>41682.639236111114</v>
      </c>
      <c r="T105" s="9">
        <f t="shared" si="13"/>
        <v>41705.639236111114</v>
      </c>
      <c r="U105">
        <f t="shared" si="14"/>
        <v>2014</v>
      </c>
      <c r="V105" s="9" t="str">
        <f t="shared" si="15"/>
        <v>Feb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11"/>
        <v>60</v>
      </c>
      <c r="Q106" t="str">
        <f t="shared" si="9"/>
        <v>film &amp; video</v>
      </c>
      <c r="R106" t="str">
        <f t="shared" si="10"/>
        <v>shorts</v>
      </c>
      <c r="S106" s="9">
        <f t="shared" si="12"/>
        <v>40612.528541666667</v>
      </c>
      <c r="T106" s="9">
        <f t="shared" si="13"/>
        <v>40635.875</v>
      </c>
      <c r="U106">
        <f t="shared" si="14"/>
        <v>2011</v>
      </c>
      <c r="V106" s="9" t="str">
        <f t="shared" si="15"/>
        <v>Mar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107.40909090909089</v>
      </c>
      <c r="P107">
        <f t="shared" si="11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2"/>
        <v>42485.55810185185</v>
      </c>
      <c r="T107" s="9">
        <f t="shared" si="13"/>
        <v>42503.833333333336</v>
      </c>
      <c r="U107">
        <f t="shared" si="14"/>
        <v>2016</v>
      </c>
      <c r="V107" s="9" t="str">
        <f t="shared" si="15"/>
        <v>Apr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100.49999999999999</v>
      </c>
      <c r="P108">
        <f t="shared" si="11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2"/>
        <v>40987.609965277778</v>
      </c>
      <c r="T108" s="9">
        <f t="shared" si="13"/>
        <v>41001.609965277778</v>
      </c>
      <c r="U108">
        <f t="shared" si="14"/>
        <v>2012</v>
      </c>
      <c r="V108" s="9" t="str">
        <f t="shared" si="15"/>
        <v>Mar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102.46666666666667</v>
      </c>
      <c r="P109">
        <f t="shared" si="11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2"/>
        <v>40635.815821759265</v>
      </c>
      <c r="T109" s="9">
        <f t="shared" si="13"/>
        <v>40657.815821759265</v>
      </c>
      <c r="U109">
        <f t="shared" si="14"/>
        <v>2011</v>
      </c>
      <c r="V109" s="9" t="str">
        <f t="shared" si="15"/>
        <v>Apr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246.66666666666669</v>
      </c>
      <c r="P110">
        <f t="shared" si="11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2"/>
        <v>41365.446412037039</v>
      </c>
      <c r="T110" s="9">
        <f t="shared" si="13"/>
        <v>41425.446412037039</v>
      </c>
      <c r="U110">
        <f t="shared" si="14"/>
        <v>2013</v>
      </c>
      <c r="V110" s="9" t="str">
        <f t="shared" si="15"/>
        <v>Apr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219.49999999999997</v>
      </c>
      <c r="P111">
        <f t="shared" si="11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2"/>
        <v>40569.859143518523</v>
      </c>
      <c r="T111" s="9">
        <f t="shared" si="13"/>
        <v>40599.859143518523</v>
      </c>
      <c r="U111">
        <f t="shared" si="14"/>
        <v>2011</v>
      </c>
      <c r="V111" s="9" t="str">
        <f t="shared" si="15"/>
        <v>Jan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130.76923076923077</v>
      </c>
      <c r="P112">
        <f t="shared" si="11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2"/>
        <v>41557.78302083334</v>
      </c>
      <c r="T112" s="9">
        <f t="shared" si="13"/>
        <v>41592.082638888889</v>
      </c>
      <c r="U112">
        <f t="shared" si="14"/>
        <v>2013</v>
      </c>
      <c r="V112" s="9" t="str">
        <f t="shared" si="15"/>
        <v>Oct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154.57142857142858</v>
      </c>
      <c r="P113">
        <f t="shared" si="11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2"/>
        <v>42125.166516203702</v>
      </c>
      <c r="T113" s="9">
        <f t="shared" si="13"/>
        <v>42155.166516203702</v>
      </c>
      <c r="U113">
        <f t="shared" si="14"/>
        <v>2015</v>
      </c>
      <c r="V113" s="9" t="str">
        <f t="shared" si="15"/>
        <v>May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11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2"/>
        <v>41717.876365740747</v>
      </c>
      <c r="T114" s="9">
        <f t="shared" si="13"/>
        <v>41741.916666666672</v>
      </c>
      <c r="U114">
        <f t="shared" si="14"/>
        <v>2014</v>
      </c>
      <c r="V114" s="9" t="str">
        <f t="shared" si="15"/>
        <v>Mar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11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2"/>
        <v>40753.59175925926</v>
      </c>
      <c r="T115" s="9">
        <f t="shared" si="13"/>
        <v>40761.458333333336</v>
      </c>
      <c r="U115">
        <f t="shared" si="14"/>
        <v>2011</v>
      </c>
      <c r="V115" s="9" t="str">
        <f t="shared" si="15"/>
        <v>Jul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103.33333333333334</v>
      </c>
      <c r="P116">
        <f t="shared" si="11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2"/>
        <v>40861.107500000006</v>
      </c>
      <c r="T116" s="9">
        <f t="shared" si="13"/>
        <v>40921.107500000006</v>
      </c>
      <c r="U116">
        <f t="shared" si="14"/>
        <v>2011</v>
      </c>
      <c r="V116" s="9" t="str">
        <f t="shared" si="15"/>
        <v>Nov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140.44444444444443</v>
      </c>
      <c r="P117">
        <f t="shared" si="11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2"/>
        <v>40918.572268518525</v>
      </c>
      <c r="T117" s="9">
        <f t="shared" si="13"/>
        <v>40943.572268518525</v>
      </c>
      <c r="U117">
        <f t="shared" si="14"/>
        <v>2012</v>
      </c>
      <c r="V117" s="9" t="str">
        <f t="shared" si="15"/>
        <v>Jan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113.65714285714286</v>
      </c>
      <c r="P118">
        <f t="shared" si="11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2"/>
        <v>40595.330497685187</v>
      </c>
      <c r="T118" s="9">
        <f t="shared" si="13"/>
        <v>40641.288831018523</v>
      </c>
      <c r="U118">
        <f t="shared" si="14"/>
        <v>2011</v>
      </c>
      <c r="V118" s="9" t="str">
        <f t="shared" si="15"/>
        <v>Feb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100.49377777777779</v>
      </c>
      <c r="P119">
        <f t="shared" si="11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2"/>
        <v>40248.668333333335</v>
      </c>
      <c r="T119" s="9">
        <f t="shared" si="13"/>
        <v>40338.625</v>
      </c>
      <c r="U119">
        <f t="shared" si="14"/>
        <v>2010</v>
      </c>
      <c r="V119" s="9" t="str">
        <f t="shared" si="15"/>
        <v>Mar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113.03159999999998</v>
      </c>
      <c r="P120">
        <f t="shared" si="11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2"/>
        <v>40722.886990740742</v>
      </c>
      <c r="T120" s="9">
        <f t="shared" si="13"/>
        <v>40752.886990740742</v>
      </c>
      <c r="U120">
        <f t="shared" si="14"/>
        <v>2011</v>
      </c>
      <c r="V120" s="9" t="str">
        <f t="shared" si="15"/>
        <v>Jun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104.55692307692308</v>
      </c>
      <c r="P121">
        <f t="shared" si="11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2"/>
        <v>40738.902615740742</v>
      </c>
      <c r="T121" s="9">
        <f t="shared" si="13"/>
        <v>40768.791666666672</v>
      </c>
      <c r="U121">
        <f t="shared" si="14"/>
        <v>2011</v>
      </c>
      <c r="V121" s="9" t="str">
        <f t="shared" si="15"/>
        <v>Jul</v>
      </c>
    </row>
    <row r="122" spans="1:22" ht="45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 t="shared" si="8"/>
        <v>107.63413333333334</v>
      </c>
      <c r="P122">
        <f t="shared" si="11"/>
        <v>117.84759124087591</v>
      </c>
      <c r="Q122" t="str">
        <f t="shared" si="9"/>
        <v>film &amp; video</v>
      </c>
      <c r="R122" t="str">
        <f t="shared" si="10"/>
        <v>documentary</v>
      </c>
      <c r="S122" s="9">
        <f t="shared" si="12"/>
        <v>41354.541793981487</v>
      </c>
      <c r="T122" s="9">
        <f t="shared" si="13"/>
        <v>41399.541793981487</v>
      </c>
      <c r="U122">
        <f t="shared" si="14"/>
        <v>2013</v>
      </c>
      <c r="V122" s="9" t="str">
        <f t="shared" si="15"/>
        <v>Mar</v>
      </c>
    </row>
    <row r="123" spans="1:22" ht="45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 t="shared" si="8"/>
        <v>112.63736263736264</v>
      </c>
      <c r="P123">
        <f t="shared" si="11"/>
        <v>109.04255319148936</v>
      </c>
      <c r="Q123" t="str">
        <f t="shared" si="9"/>
        <v>film &amp; video</v>
      </c>
      <c r="R123" t="str">
        <f t="shared" si="10"/>
        <v>documentary</v>
      </c>
      <c r="S123" s="9">
        <f t="shared" si="12"/>
        <v>41949.5312962963</v>
      </c>
      <c r="T123" s="9">
        <f t="shared" si="13"/>
        <v>41994.5312962963</v>
      </c>
      <c r="U123">
        <f t="shared" si="14"/>
        <v>2014</v>
      </c>
      <c r="V123" s="9" t="str">
        <f t="shared" si="15"/>
        <v>Nov</v>
      </c>
    </row>
    <row r="124" spans="1:22" ht="45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 t="shared" si="8"/>
        <v>113.46153846153845</v>
      </c>
      <c r="P124">
        <f t="shared" si="11"/>
        <v>73.019801980198025</v>
      </c>
      <c r="Q124" t="str">
        <f t="shared" si="9"/>
        <v>film &amp; video</v>
      </c>
      <c r="R124" t="str">
        <f t="shared" si="10"/>
        <v>documentary</v>
      </c>
      <c r="S124" s="9">
        <f t="shared" si="12"/>
        <v>40862.326273148152</v>
      </c>
      <c r="T124" s="9">
        <f t="shared" si="13"/>
        <v>40897.326273148152</v>
      </c>
      <c r="U124">
        <f t="shared" si="14"/>
        <v>2011</v>
      </c>
      <c r="V124" s="9" t="str">
        <f t="shared" si="15"/>
        <v>Nov</v>
      </c>
    </row>
    <row r="125" spans="1:22" ht="45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 t="shared" si="8"/>
        <v>102.592</v>
      </c>
      <c r="P125">
        <f t="shared" si="11"/>
        <v>78.195121951219505</v>
      </c>
      <c r="Q125" t="str">
        <f t="shared" si="9"/>
        <v>film &amp; video</v>
      </c>
      <c r="R125" t="str">
        <f t="shared" si="10"/>
        <v>documentary</v>
      </c>
      <c r="S125" s="9">
        <f t="shared" si="12"/>
        <v>41661.880833333336</v>
      </c>
      <c r="T125" s="9">
        <f t="shared" si="13"/>
        <v>41691.880833333336</v>
      </c>
      <c r="U125">
        <f t="shared" si="14"/>
        <v>2014</v>
      </c>
      <c r="V125" s="9" t="str">
        <f t="shared" si="15"/>
        <v>Jan</v>
      </c>
    </row>
    <row r="126" spans="1:22" ht="45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 t="shared" si="8"/>
        <v>113.75714285714287</v>
      </c>
      <c r="P126">
        <f t="shared" si="11"/>
        <v>47.398809523809526</v>
      </c>
      <c r="Q126" t="str">
        <f t="shared" si="9"/>
        <v>film &amp; video</v>
      </c>
      <c r="R126" t="str">
        <f t="shared" si="10"/>
        <v>documentary</v>
      </c>
      <c r="S126" s="9">
        <f t="shared" si="12"/>
        <v>40213.15693287037</v>
      </c>
      <c r="T126" s="9">
        <f t="shared" si="13"/>
        <v>40253.129166666673</v>
      </c>
      <c r="U126">
        <f t="shared" si="14"/>
        <v>2010</v>
      </c>
      <c r="V126" s="9" t="str">
        <f t="shared" si="15"/>
        <v>Feb</v>
      </c>
    </row>
    <row r="127" spans="1:22" ht="45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 t="shared" si="8"/>
        <v>103.71999999999998</v>
      </c>
      <c r="P127">
        <f t="shared" si="11"/>
        <v>54.020833333333336</v>
      </c>
      <c r="Q127" t="str">
        <f t="shared" si="9"/>
        <v>film &amp; video</v>
      </c>
      <c r="R127" t="str">
        <f t="shared" si="10"/>
        <v>documentary</v>
      </c>
      <c r="S127" s="9">
        <f t="shared" si="12"/>
        <v>41106.886400462965</v>
      </c>
      <c r="T127" s="9">
        <f t="shared" si="13"/>
        <v>41136.886400462965</v>
      </c>
      <c r="U127">
        <f t="shared" si="14"/>
        <v>2012</v>
      </c>
      <c r="V127" s="9" t="str">
        <f t="shared" si="15"/>
        <v>Jul</v>
      </c>
    </row>
    <row r="128" spans="1:22" ht="45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 t="shared" si="8"/>
        <v>305.46000000000004</v>
      </c>
      <c r="P128">
        <f t="shared" si="11"/>
        <v>68.488789237668158</v>
      </c>
      <c r="Q128" t="str">
        <f t="shared" si="9"/>
        <v>film &amp; video</v>
      </c>
      <c r="R128" t="str">
        <f t="shared" si="10"/>
        <v>documentary</v>
      </c>
      <c r="S128" s="9">
        <f t="shared" si="12"/>
        <v>40480.196817129632</v>
      </c>
      <c r="T128" s="9">
        <f t="shared" si="13"/>
        <v>40530.238483796296</v>
      </c>
      <c r="U128">
        <f t="shared" si="14"/>
        <v>2010</v>
      </c>
      <c r="V128" s="9" t="str">
        <f t="shared" si="15"/>
        <v>Oct</v>
      </c>
    </row>
    <row r="129" spans="1:22" ht="60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 t="shared" si="8"/>
        <v>134.1</v>
      </c>
      <c r="P129">
        <f t="shared" si="11"/>
        <v>108.14516129032258</v>
      </c>
      <c r="Q129" t="str">
        <f t="shared" si="9"/>
        <v>film &amp; video</v>
      </c>
      <c r="R129" t="str">
        <f t="shared" si="10"/>
        <v>documentary</v>
      </c>
      <c r="S129" s="9">
        <f t="shared" si="12"/>
        <v>40430.437662037039</v>
      </c>
      <c r="T129" s="9">
        <f t="shared" si="13"/>
        <v>40466.98541666667</v>
      </c>
      <c r="U129">
        <f t="shared" si="14"/>
        <v>2010</v>
      </c>
      <c r="V129" s="9" t="str">
        <f t="shared" si="15"/>
        <v>Sep</v>
      </c>
    </row>
    <row r="130" spans="1:22" ht="45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 t="shared" ref="O130:O193" si="16">(E130/D130)*100</f>
        <v>101.33294117647058</v>
      </c>
      <c r="P130">
        <f t="shared" si="11"/>
        <v>589.95205479452056</v>
      </c>
      <c r="Q130" t="str">
        <f t="shared" ref="Q130:Q193" si="17">LEFT(N130,SEARCH("/",N130,1)-1)</f>
        <v>film &amp; video</v>
      </c>
      <c r="R130" t="str">
        <f t="shared" ref="R130:R193" si="18">RIGHT(N130,LEN(N130)-SEARCH("/",N130,1))</f>
        <v>documentary</v>
      </c>
      <c r="S130" s="9">
        <f t="shared" si="12"/>
        <v>40870.60774305556</v>
      </c>
      <c r="T130" s="9">
        <f t="shared" si="13"/>
        <v>40915.60774305556</v>
      </c>
      <c r="U130">
        <f t="shared" si="14"/>
        <v>2011</v>
      </c>
      <c r="V130" s="9" t="str">
        <f t="shared" si="15"/>
        <v>Nov</v>
      </c>
    </row>
    <row r="131" spans="1:22" ht="45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 t="shared" si="16"/>
        <v>112.92</v>
      </c>
      <c r="P131">
        <f t="shared" ref="P131:P194" si="19">IFERROR(E131/L131, 0)</f>
        <v>48.051063829787232</v>
      </c>
      <c r="Q131" t="str">
        <f t="shared" si="17"/>
        <v>film &amp; video</v>
      </c>
      <c r="R131" t="str">
        <f t="shared" si="18"/>
        <v>documentary</v>
      </c>
      <c r="S131" s="9">
        <f t="shared" ref="S131:S194" si="20">((J131/86400)+25569+(-4/24))</f>
        <v>40332.75717592593</v>
      </c>
      <c r="T131" s="9">
        <f t="shared" ref="T131:T194" si="21">((I131/86400)+25569+(-4/24))</f>
        <v>40412.569444444445</v>
      </c>
      <c r="U131">
        <f t="shared" ref="U131:U194" si="22">YEAR(S131)</f>
        <v>2010</v>
      </c>
      <c r="V131" s="9" t="str">
        <f t="shared" ref="V131:V194" si="23">TEXT(S131, "mmm")</f>
        <v>Jun</v>
      </c>
    </row>
    <row r="132" spans="1:22" ht="45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 t="shared" si="16"/>
        <v>105.58333333333334</v>
      </c>
      <c r="P132">
        <f t="shared" si="19"/>
        <v>72.482837528604122</v>
      </c>
      <c r="Q132" t="str">
        <f t="shared" si="17"/>
        <v>film &amp; video</v>
      </c>
      <c r="R132" t="str">
        <f t="shared" si="18"/>
        <v>documentary</v>
      </c>
      <c r="S132" s="9">
        <f t="shared" si="20"/>
        <v>41401.399201388893</v>
      </c>
      <c r="T132" s="9">
        <f t="shared" si="21"/>
        <v>41431.399201388893</v>
      </c>
      <c r="U132">
        <f t="shared" si="22"/>
        <v>2013</v>
      </c>
      <c r="V132" s="9" t="str">
        <f t="shared" si="23"/>
        <v>May</v>
      </c>
    </row>
    <row r="133" spans="1:22" ht="45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 t="shared" si="16"/>
        <v>125.57142857142858</v>
      </c>
      <c r="P133">
        <f t="shared" si="19"/>
        <v>57.077922077922075</v>
      </c>
      <c r="Q133" t="str">
        <f t="shared" si="17"/>
        <v>film &amp; video</v>
      </c>
      <c r="R133" t="str">
        <f t="shared" si="18"/>
        <v>documentary</v>
      </c>
      <c r="S133" s="9">
        <f t="shared" si="20"/>
        <v>41013.62090277778</v>
      </c>
      <c r="T133" s="9">
        <f t="shared" si="21"/>
        <v>41045.625</v>
      </c>
      <c r="U133">
        <f t="shared" si="22"/>
        <v>2012</v>
      </c>
      <c r="V133" s="9" t="str">
        <f t="shared" si="23"/>
        <v>Apr</v>
      </c>
    </row>
    <row r="134" spans="1:22" ht="45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 t="shared" si="16"/>
        <v>184.56</v>
      </c>
      <c r="P134">
        <f t="shared" si="19"/>
        <v>85.444444444444443</v>
      </c>
      <c r="Q134" t="str">
        <f t="shared" si="17"/>
        <v>film &amp; video</v>
      </c>
      <c r="R134" t="str">
        <f t="shared" si="18"/>
        <v>documentary</v>
      </c>
      <c r="S134" s="9">
        <f t="shared" si="20"/>
        <v>40266.496041666665</v>
      </c>
      <c r="T134" s="9">
        <f t="shared" si="21"/>
        <v>40329.999305555561</v>
      </c>
      <c r="U134">
        <f t="shared" si="22"/>
        <v>2010</v>
      </c>
      <c r="V134" s="9" t="str">
        <f t="shared" si="23"/>
        <v>Mar</v>
      </c>
    </row>
    <row r="135" spans="1:22" ht="45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 t="shared" si="16"/>
        <v>100.73333333333335</v>
      </c>
      <c r="P135">
        <f t="shared" si="19"/>
        <v>215.85714285714286</v>
      </c>
      <c r="Q135" t="str">
        <f t="shared" si="17"/>
        <v>film &amp; video</v>
      </c>
      <c r="R135" t="str">
        <f t="shared" si="18"/>
        <v>documentary</v>
      </c>
      <c r="S135" s="9">
        <f t="shared" si="20"/>
        <v>40924.484201388892</v>
      </c>
      <c r="T135" s="9">
        <f t="shared" si="21"/>
        <v>40954.484201388892</v>
      </c>
      <c r="U135">
        <f t="shared" si="22"/>
        <v>2012</v>
      </c>
      <c r="V135" s="9" t="str">
        <f t="shared" si="23"/>
        <v>Jan</v>
      </c>
    </row>
    <row r="136" spans="1:22" ht="45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 t="shared" si="16"/>
        <v>116.94725</v>
      </c>
      <c r="P136">
        <f t="shared" si="19"/>
        <v>89.38643312101911</v>
      </c>
      <c r="Q136" t="str">
        <f t="shared" si="17"/>
        <v>film &amp; video</v>
      </c>
      <c r="R136" t="str">
        <f t="shared" si="18"/>
        <v>documentary</v>
      </c>
      <c r="S136" s="9">
        <f t="shared" si="20"/>
        <v>42263.785995370374</v>
      </c>
      <c r="T136" s="9">
        <f t="shared" si="21"/>
        <v>42293.916666666664</v>
      </c>
      <c r="U136">
        <f t="shared" si="22"/>
        <v>2015</v>
      </c>
      <c r="V136" s="9" t="str">
        <f t="shared" si="23"/>
        <v>Sep</v>
      </c>
    </row>
    <row r="137" spans="1:22" ht="30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 t="shared" si="16"/>
        <v>106.73325</v>
      </c>
      <c r="P137">
        <f t="shared" si="19"/>
        <v>45.418404255319146</v>
      </c>
      <c r="Q137" t="str">
        <f t="shared" si="17"/>
        <v>film &amp; video</v>
      </c>
      <c r="R137" t="str">
        <f t="shared" si="18"/>
        <v>documentary</v>
      </c>
      <c r="S137" s="9">
        <f t="shared" si="20"/>
        <v>40588.359745370377</v>
      </c>
      <c r="T137" s="9">
        <f t="shared" si="21"/>
        <v>40618.318078703705</v>
      </c>
      <c r="U137">
        <f t="shared" si="22"/>
        <v>2011</v>
      </c>
      <c r="V137" s="9" t="str">
        <f t="shared" si="23"/>
        <v>Feb</v>
      </c>
    </row>
    <row r="138" spans="1:22" ht="45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 t="shared" si="16"/>
        <v>139.1</v>
      </c>
      <c r="P138">
        <f t="shared" si="19"/>
        <v>65.756363636363631</v>
      </c>
      <c r="Q138" t="str">
        <f t="shared" si="17"/>
        <v>film &amp; video</v>
      </c>
      <c r="R138" t="str">
        <f t="shared" si="18"/>
        <v>documentary</v>
      </c>
      <c r="S138" s="9">
        <f t="shared" si="20"/>
        <v>41319.602627314816</v>
      </c>
      <c r="T138" s="9">
        <f t="shared" si="21"/>
        <v>41349.602627314816</v>
      </c>
      <c r="U138">
        <f t="shared" si="22"/>
        <v>2013</v>
      </c>
      <c r="V138" s="9" t="str">
        <f t="shared" si="23"/>
        <v>Feb</v>
      </c>
    </row>
    <row r="139" spans="1:22" ht="45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 t="shared" si="16"/>
        <v>106.72648571428572</v>
      </c>
      <c r="P139">
        <f t="shared" si="19"/>
        <v>66.70405357142856</v>
      </c>
      <c r="Q139" t="str">
        <f t="shared" si="17"/>
        <v>film &amp; video</v>
      </c>
      <c r="R139" t="str">
        <f t="shared" si="18"/>
        <v>documentary</v>
      </c>
      <c r="S139" s="9">
        <f t="shared" si="20"/>
        <v>42479.460208333338</v>
      </c>
      <c r="T139" s="9">
        <f t="shared" si="21"/>
        <v>42509.460208333338</v>
      </c>
      <c r="U139">
        <f t="shared" si="22"/>
        <v>2016</v>
      </c>
      <c r="V139" s="9" t="str">
        <f t="shared" si="23"/>
        <v>Apr</v>
      </c>
    </row>
    <row r="140" spans="1:22" ht="45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 t="shared" si="16"/>
        <v>191.14</v>
      </c>
      <c r="P140">
        <f t="shared" si="19"/>
        <v>83.345930232558146</v>
      </c>
      <c r="Q140" t="str">
        <f t="shared" si="17"/>
        <v>film &amp; video</v>
      </c>
      <c r="R140" t="str">
        <f t="shared" si="18"/>
        <v>documentary</v>
      </c>
      <c r="S140" s="9">
        <f t="shared" si="20"/>
        <v>40681.885023148148</v>
      </c>
      <c r="T140" s="9">
        <f t="shared" si="21"/>
        <v>40711.885023148148</v>
      </c>
      <c r="U140">
        <f t="shared" si="22"/>
        <v>2011</v>
      </c>
      <c r="V140" s="9" t="str">
        <f t="shared" si="23"/>
        <v>May</v>
      </c>
    </row>
    <row r="141" spans="1:22" ht="45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 t="shared" si="16"/>
        <v>131.93789333333334</v>
      </c>
      <c r="P141">
        <f t="shared" si="19"/>
        <v>105.04609341825902</v>
      </c>
      <c r="Q141" t="str">
        <f t="shared" si="17"/>
        <v>film &amp; video</v>
      </c>
      <c r="R141" t="str">
        <f t="shared" si="18"/>
        <v>documentary</v>
      </c>
      <c r="S141" s="9">
        <f t="shared" si="20"/>
        <v>42072.571400462963</v>
      </c>
      <c r="T141" s="9">
        <f t="shared" si="21"/>
        <v>42102.571400462963</v>
      </c>
      <c r="U141">
        <f t="shared" si="22"/>
        <v>2015</v>
      </c>
      <c r="V141" s="9" t="str">
        <f t="shared" si="23"/>
        <v>Mar</v>
      </c>
    </row>
    <row r="142" spans="1:22" ht="30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 t="shared" si="16"/>
        <v>106.4</v>
      </c>
      <c r="P142">
        <f t="shared" si="19"/>
        <v>120.90909090909091</v>
      </c>
      <c r="Q142" t="str">
        <f t="shared" si="17"/>
        <v>film &amp; video</v>
      </c>
      <c r="R142" t="str">
        <f t="shared" si="18"/>
        <v>documentary</v>
      </c>
      <c r="S142" s="9">
        <f t="shared" si="20"/>
        <v>40330.588877314818</v>
      </c>
      <c r="T142" s="9">
        <f t="shared" si="21"/>
        <v>40376.249305555561</v>
      </c>
      <c r="U142">
        <f t="shared" si="22"/>
        <v>2010</v>
      </c>
      <c r="V142" s="9" t="str">
        <f t="shared" si="23"/>
        <v>Jun</v>
      </c>
    </row>
    <row r="143" spans="1:22" ht="30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 t="shared" si="16"/>
        <v>107.4</v>
      </c>
      <c r="P143">
        <f t="shared" si="19"/>
        <v>97.63636363636364</v>
      </c>
      <c r="Q143" t="str">
        <f t="shared" si="17"/>
        <v>film &amp; video</v>
      </c>
      <c r="R143" t="str">
        <f t="shared" si="18"/>
        <v>documentary</v>
      </c>
      <c r="S143" s="9">
        <f t="shared" si="20"/>
        <v>41017.7187962963</v>
      </c>
      <c r="T143" s="9">
        <f t="shared" si="21"/>
        <v>41067.454861111117</v>
      </c>
      <c r="U143">
        <f t="shared" si="22"/>
        <v>2012</v>
      </c>
      <c r="V143" s="9" t="str">
        <f t="shared" si="23"/>
        <v>Apr</v>
      </c>
    </row>
    <row r="144" spans="1:22" ht="30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 t="shared" si="16"/>
        <v>240</v>
      </c>
      <c r="P144">
        <f t="shared" si="19"/>
        <v>41.379310344827587</v>
      </c>
      <c r="Q144" t="str">
        <f t="shared" si="17"/>
        <v>film &amp; video</v>
      </c>
      <c r="R144" t="str">
        <f t="shared" si="18"/>
        <v>documentary</v>
      </c>
      <c r="S144" s="9">
        <f t="shared" si="20"/>
        <v>40555.081342592595</v>
      </c>
      <c r="T144" s="9">
        <f t="shared" si="21"/>
        <v>40600.081342592595</v>
      </c>
      <c r="U144">
        <f t="shared" si="22"/>
        <v>2011</v>
      </c>
      <c r="V144" s="9" t="str">
        <f t="shared" si="23"/>
        <v>Jan</v>
      </c>
    </row>
    <row r="145" spans="1:22" ht="60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 t="shared" si="16"/>
        <v>118.08108</v>
      </c>
      <c r="P145">
        <f t="shared" si="19"/>
        <v>30.654485981308412</v>
      </c>
      <c r="Q145" t="str">
        <f t="shared" si="17"/>
        <v>film &amp; video</v>
      </c>
      <c r="R145" t="str">
        <f t="shared" si="18"/>
        <v>documentary</v>
      </c>
      <c r="S145" s="9">
        <f t="shared" si="20"/>
        <v>41149.788124999999</v>
      </c>
      <c r="T145" s="9">
        <f t="shared" si="21"/>
        <v>41179.788124999999</v>
      </c>
      <c r="U145">
        <f t="shared" si="22"/>
        <v>2012</v>
      </c>
      <c r="V145" s="9" t="str">
        <f t="shared" si="23"/>
        <v>Aug</v>
      </c>
    </row>
    <row r="146" spans="1:22" ht="60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 t="shared" si="16"/>
        <v>118.19999999999999</v>
      </c>
      <c r="P146">
        <f t="shared" si="19"/>
        <v>64.945054945054949</v>
      </c>
      <c r="Q146" t="str">
        <f t="shared" si="17"/>
        <v>film &amp; video</v>
      </c>
      <c r="R146" t="str">
        <f t="shared" si="18"/>
        <v>documentary</v>
      </c>
      <c r="S146" s="9">
        <f t="shared" si="20"/>
        <v>41010.453645833339</v>
      </c>
      <c r="T146" s="9">
        <f t="shared" si="21"/>
        <v>41040.453645833339</v>
      </c>
      <c r="U146">
        <f t="shared" si="22"/>
        <v>2012</v>
      </c>
      <c r="V146" s="9" t="str">
        <f t="shared" si="23"/>
        <v>Apr</v>
      </c>
    </row>
    <row r="147" spans="1:22" ht="45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 t="shared" si="16"/>
        <v>111.1</v>
      </c>
      <c r="P147">
        <f t="shared" si="19"/>
        <v>95.775862068965523</v>
      </c>
      <c r="Q147" t="str">
        <f t="shared" si="17"/>
        <v>film &amp; video</v>
      </c>
      <c r="R147" t="str">
        <f t="shared" si="18"/>
        <v>documentary</v>
      </c>
      <c r="S147" s="9">
        <f t="shared" si="20"/>
        <v>40267.079050925931</v>
      </c>
      <c r="T147" s="9">
        <f t="shared" si="21"/>
        <v>40308.677777777782</v>
      </c>
      <c r="U147">
        <f t="shared" si="22"/>
        <v>2010</v>
      </c>
      <c r="V147" s="9" t="str">
        <f t="shared" si="23"/>
        <v>Mar</v>
      </c>
    </row>
    <row r="148" spans="1:22" ht="45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 t="shared" si="16"/>
        <v>145.5</v>
      </c>
      <c r="P148">
        <f t="shared" si="19"/>
        <v>40.416666666666664</v>
      </c>
      <c r="Q148" t="str">
        <f t="shared" si="17"/>
        <v>film &amp; video</v>
      </c>
      <c r="R148" t="str">
        <f t="shared" si="18"/>
        <v>documentary</v>
      </c>
      <c r="S148" s="9">
        <f t="shared" si="20"/>
        <v>40205.008182870377</v>
      </c>
      <c r="T148" s="9">
        <f t="shared" si="21"/>
        <v>40290.993750000001</v>
      </c>
      <c r="U148">
        <f t="shared" si="22"/>
        <v>2010</v>
      </c>
      <c r="V148" s="9" t="str">
        <f t="shared" si="23"/>
        <v>Jan</v>
      </c>
    </row>
    <row r="149" spans="1:22" ht="45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 t="shared" si="16"/>
        <v>131.62883248730967</v>
      </c>
      <c r="P149">
        <f t="shared" si="19"/>
        <v>78.578424242424248</v>
      </c>
      <c r="Q149" t="str">
        <f t="shared" si="17"/>
        <v>film &amp; video</v>
      </c>
      <c r="R149" t="str">
        <f t="shared" si="18"/>
        <v>documentary</v>
      </c>
      <c r="S149" s="9">
        <f t="shared" si="20"/>
        <v>41785.285868055558</v>
      </c>
      <c r="T149" s="9">
        <f t="shared" si="21"/>
        <v>41815.285868055558</v>
      </c>
      <c r="U149">
        <f t="shared" si="22"/>
        <v>2014</v>
      </c>
      <c r="V149" s="9" t="str">
        <f t="shared" si="23"/>
        <v>May</v>
      </c>
    </row>
    <row r="150" spans="1:22" ht="45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 t="shared" si="16"/>
        <v>111.4</v>
      </c>
      <c r="P150">
        <f t="shared" si="19"/>
        <v>50.18018018018018</v>
      </c>
      <c r="Q150" t="str">
        <f t="shared" si="17"/>
        <v>film &amp; video</v>
      </c>
      <c r="R150" t="str">
        <f t="shared" si="18"/>
        <v>documentary</v>
      </c>
      <c r="S150" s="9">
        <f t="shared" si="20"/>
        <v>40808.985856481486</v>
      </c>
      <c r="T150" s="9">
        <f t="shared" si="21"/>
        <v>40854.02752314815</v>
      </c>
      <c r="U150">
        <f t="shared" si="22"/>
        <v>2011</v>
      </c>
      <c r="V150" s="9" t="str">
        <f t="shared" si="23"/>
        <v>Sep</v>
      </c>
    </row>
    <row r="151" spans="1:22" ht="45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 t="shared" si="16"/>
        <v>147.23376999999999</v>
      </c>
      <c r="P151">
        <f t="shared" si="19"/>
        <v>92.251735588972423</v>
      </c>
      <c r="Q151" t="str">
        <f t="shared" si="17"/>
        <v>film &amp; video</v>
      </c>
      <c r="R151" t="str">
        <f t="shared" si="18"/>
        <v>documentary</v>
      </c>
      <c r="S151" s="9">
        <f t="shared" si="20"/>
        <v>42758.030347222222</v>
      </c>
      <c r="T151" s="9">
        <f t="shared" si="21"/>
        <v>42788.030347222222</v>
      </c>
      <c r="U151">
        <f t="shared" si="22"/>
        <v>2017</v>
      </c>
      <c r="V151" s="9" t="str">
        <f t="shared" si="23"/>
        <v>Jan</v>
      </c>
    </row>
    <row r="152" spans="1:22" ht="45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 t="shared" si="16"/>
        <v>152.60869565217391</v>
      </c>
      <c r="P152">
        <f t="shared" si="19"/>
        <v>57.540983606557376</v>
      </c>
      <c r="Q152" t="str">
        <f t="shared" si="17"/>
        <v>film &amp; video</v>
      </c>
      <c r="R152" t="str">
        <f t="shared" si="18"/>
        <v>documentary</v>
      </c>
      <c r="S152" s="9">
        <f t="shared" si="20"/>
        <v>40637.699884259266</v>
      </c>
      <c r="T152" s="9">
        <f t="shared" si="21"/>
        <v>40688</v>
      </c>
      <c r="U152">
        <f t="shared" si="22"/>
        <v>2011</v>
      </c>
      <c r="V152" s="9" t="str">
        <f t="shared" si="23"/>
        <v>Apr</v>
      </c>
    </row>
    <row r="153" spans="1:22" ht="45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 t="shared" si="16"/>
        <v>104.67999999999999</v>
      </c>
      <c r="P153">
        <f t="shared" si="19"/>
        <v>109.42160278745645</v>
      </c>
      <c r="Q153" t="str">
        <f t="shared" si="17"/>
        <v>film &amp; video</v>
      </c>
      <c r="R153" t="str">
        <f t="shared" si="18"/>
        <v>documentary</v>
      </c>
      <c r="S153" s="9">
        <f t="shared" si="20"/>
        <v>41611.933576388888</v>
      </c>
      <c r="T153" s="9">
        <f t="shared" si="21"/>
        <v>41641.166666666672</v>
      </c>
      <c r="U153">
        <f t="shared" si="22"/>
        <v>2013</v>
      </c>
      <c r="V153" s="9" t="str">
        <f t="shared" si="23"/>
        <v>Dec</v>
      </c>
    </row>
    <row r="154" spans="1:22" ht="45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 t="shared" si="16"/>
        <v>177.43366666666668</v>
      </c>
      <c r="P154">
        <f t="shared" si="19"/>
        <v>81.892461538461546</v>
      </c>
      <c r="Q154" t="str">
        <f t="shared" si="17"/>
        <v>film &amp; video</v>
      </c>
      <c r="R154" t="str">
        <f t="shared" si="18"/>
        <v>documentary</v>
      </c>
      <c r="S154" s="9">
        <f t="shared" si="20"/>
        <v>40235.73369212963</v>
      </c>
      <c r="T154" s="9">
        <f t="shared" si="21"/>
        <v>40296.617361111115</v>
      </c>
      <c r="U154">
        <f t="shared" si="22"/>
        <v>2010</v>
      </c>
      <c r="V154" s="9" t="str">
        <f t="shared" si="23"/>
        <v>Feb</v>
      </c>
    </row>
    <row r="155" spans="1:22" ht="45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 t="shared" si="16"/>
        <v>107.7758</v>
      </c>
      <c r="P155">
        <f t="shared" si="19"/>
        <v>45.667711864406776</v>
      </c>
      <c r="Q155" t="str">
        <f t="shared" si="17"/>
        <v>film &amp; video</v>
      </c>
      <c r="R155" t="str">
        <f t="shared" si="18"/>
        <v>documentary</v>
      </c>
      <c r="S155" s="9">
        <f t="shared" si="20"/>
        <v>40697.331782407411</v>
      </c>
      <c r="T155" s="9">
        <f t="shared" si="21"/>
        <v>40727.331782407411</v>
      </c>
      <c r="U155">
        <f t="shared" si="22"/>
        <v>2011</v>
      </c>
      <c r="V155" s="9" t="str">
        <f t="shared" si="23"/>
        <v>Jun</v>
      </c>
    </row>
    <row r="156" spans="1:22" ht="45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 t="shared" si="16"/>
        <v>156</v>
      </c>
      <c r="P156">
        <f t="shared" si="19"/>
        <v>55.221238938053098</v>
      </c>
      <c r="Q156" t="str">
        <f t="shared" si="17"/>
        <v>film &amp; video</v>
      </c>
      <c r="R156" t="str">
        <f t="shared" si="18"/>
        <v>documentary</v>
      </c>
      <c r="S156" s="9">
        <f t="shared" si="20"/>
        <v>40969.745706018519</v>
      </c>
      <c r="T156" s="9">
        <f t="shared" si="21"/>
        <v>41004.124305555561</v>
      </c>
      <c r="U156">
        <f t="shared" si="22"/>
        <v>2012</v>
      </c>
      <c r="V156" s="9" t="str">
        <f t="shared" si="23"/>
        <v>Mar</v>
      </c>
    </row>
    <row r="157" spans="1:22" ht="45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 t="shared" si="16"/>
        <v>108.395</v>
      </c>
      <c r="P157">
        <f t="shared" si="19"/>
        <v>65.298192771084331</v>
      </c>
      <c r="Q157" t="str">
        <f t="shared" si="17"/>
        <v>film &amp; video</v>
      </c>
      <c r="R157" t="str">
        <f t="shared" si="18"/>
        <v>documentary</v>
      </c>
      <c r="S157" s="9">
        <f t="shared" si="20"/>
        <v>41192.865347222229</v>
      </c>
      <c r="T157" s="9">
        <f t="shared" si="21"/>
        <v>41222.907013888893</v>
      </c>
      <c r="U157">
        <f t="shared" si="22"/>
        <v>2012</v>
      </c>
      <c r="V157" s="9" t="str">
        <f t="shared" si="23"/>
        <v>Oct</v>
      </c>
    </row>
    <row r="158" spans="1:22" ht="45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 t="shared" si="16"/>
        <v>147.6</v>
      </c>
      <c r="P158">
        <f t="shared" si="19"/>
        <v>95.225806451612897</v>
      </c>
      <c r="Q158" t="str">
        <f t="shared" si="17"/>
        <v>film &amp; video</v>
      </c>
      <c r="R158" t="str">
        <f t="shared" si="18"/>
        <v>documentary</v>
      </c>
      <c r="S158" s="9">
        <f t="shared" si="20"/>
        <v>40966.915208333339</v>
      </c>
      <c r="T158" s="9">
        <f t="shared" si="21"/>
        <v>41026.873541666668</v>
      </c>
      <c r="U158">
        <f t="shared" si="22"/>
        <v>2012</v>
      </c>
      <c r="V158" s="9" t="str">
        <f t="shared" si="23"/>
        <v>Feb</v>
      </c>
    </row>
    <row r="159" spans="1:22" ht="45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 t="shared" si="16"/>
        <v>110.38153846153847</v>
      </c>
      <c r="P159">
        <f t="shared" si="19"/>
        <v>75.444794952681391</v>
      </c>
      <c r="Q159" t="str">
        <f t="shared" si="17"/>
        <v>film &amp; video</v>
      </c>
      <c r="R159" t="str">
        <f t="shared" si="18"/>
        <v>documentary</v>
      </c>
      <c r="S159" s="9">
        <f t="shared" si="20"/>
        <v>42117.724756944452</v>
      </c>
      <c r="T159" s="9">
        <f t="shared" si="21"/>
        <v>42147.724756944452</v>
      </c>
      <c r="U159">
        <f t="shared" si="22"/>
        <v>2015</v>
      </c>
      <c r="V159" s="9" t="str">
        <f t="shared" si="23"/>
        <v>Apr</v>
      </c>
    </row>
    <row r="160" spans="1:22" ht="30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 t="shared" si="16"/>
        <v>150.34814814814814</v>
      </c>
      <c r="P160">
        <f t="shared" si="19"/>
        <v>97.816867469879512</v>
      </c>
      <c r="Q160" t="str">
        <f t="shared" si="17"/>
        <v>film &amp; video</v>
      </c>
      <c r="R160" t="str">
        <f t="shared" si="18"/>
        <v>documentary</v>
      </c>
      <c r="S160" s="9">
        <f t="shared" si="20"/>
        <v>41163.874293981484</v>
      </c>
      <c r="T160" s="9">
        <f t="shared" si="21"/>
        <v>41193.874293981484</v>
      </c>
      <c r="U160">
        <f t="shared" si="22"/>
        <v>2012</v>
      </c>
      <c r="V160" s="9" t="str">
        <f t="shared" si="23"/>
        <v>Sep</v>
      </c>
    </row>
    <row r="161" spans="1:22" ht="45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 t="shared" si="16"/>
        <v>157.31829411764707</v>
      </c>
      <c r="P161">
        <f t="shared" si="19"/>
        <v>87.685606557377056</v>
      </c>
      <c r="Q161" t="str">
        <f t="shared" si="17"/>
        <v>film &amp; video</v>
      </c>
      <c r="R161" t="str">
        <f t="shared" si="18"/>
        <v>documentary</v>
      </c>
      <c r="S161" s="9">
        <f t="shared" si="20"/>
        <v>42759.077500000007</v>
      </c>
      <c r="T161" s="9">
        <f t="shared" si="21"/>
        <v>42792.917361111111</v>
      </c>
      <c r="U161">
        <f t="shared" si="22"/>
        <v>2017</v>
      </c>
      <c r="V161" s="9" t="str">
        <f t="shared" si="23"/>
        <v>Jan</v>
      </c>
    </row>
    <row r="162" spans="1:22" ht="45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 t="shared" si="16"/>
        <v>156.14400000000001</v>
      </c>
      <c r="P162">
        <f t="shared" si="19"/>
        <v>54.748948106591868</v>
      </c>
      <c r="Q162" t="str">
        <f t="shared" si="17"/>
        <v>film &amp; video</v>
      </c>
      <c r="R162" t="str">
        <f t="shared" si="18"/>
        <v>documentary</v>
      </c>
      <c r="S162" s="9">
        <f t="shared" si="20"/>
        <v>41744.424016203709</v>
      </c>
      <c r="T162" s="9">
        <f t="shared" si="21"/>
        <v>41789.424016203709</v>
      </c>
      <c r="U162">
        <f t="shared" si="22"/>
        <v>2014</v>
      </c>
      <c r="V162" s="9" t="str">
        <f t="shared" si="23"/>
        <v>Apr</v>
      </c>
    </row>
    <row r="163" spans="1:22" ht="45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 t="shared" si="16"/>
        <v>120.58763636363636</v>
      </c>
      <c r="P163">
        <f t="shared" si="19"/>
        <v>83.953417721518989</v>
      </c>
      <c r="Q163" t="str">
        <f t="shared" si="17"/>
        <v>film &amp; video</v>
      </c>
      <c r="R163" t="str">
        <f t="shared" si="18"/>
        <v>documentary</v>
      </c>
      <c r="S163" s="9">
        <f t="shared" si="20"/>
        <v>39949.996678240743</v>
      </c>
      <c r="T163" s="9">
        <f t="shared" si="21"/>
        <v>40035.643055555556</v>
      </c>
      <c r="U163">
        <f t="shared" si="22"/>
        <v>2009</v>
      </c>
      <c r="V163" s="9" t="str">
        <f t="shared" si="23"/>
        <v>May</v>
      </c>
    </row>
    <row r="164" spans="1:22" ht="45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 t="shared" si="16"/>
        <v>101.18888888888888</v>
      </c>
      <c r="P164">
        <f t="shared" si="19"/>
        <v>254.38547486033519</v>
      </c>
      <c r="Q164" t="str">
        <f t="shared" si="17"/>
        <v>film &amp; video</v>
      </c>
      <c r="R164" t="str">
        <f t="shared" si="18"/>
        <v>documentary</v>
      </c>
      <c r="S164" s="9">
        <f t="shared" si="20"/>
        <v>40194.753379629634</v>
      </c>
      <c r="T164" s="9">
        <f t="shared" si="21"/>
        <v>40231.75</v>
      </c>
      <c r="U164">
        <f t="shared" si="22"/>
        <v>2010</v>
      </c>
      <c r="V164" s="9" t="str">
        <f t="shared" si="23"/>
        <v>Jan</v>
      </c>
    </row>
    <row r="165" spans="1:22" ht="30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 t="shared" si="16"/>
        <v>114.27249999999999</v>
      </c>
      <c r="P165">
        <f t="shared" si="19"/>
        <v>101.8269801980198</v>
      </c>
      <c r="Q165" t="str">
        <f t="shared" si="17"/>
        <v>film &amp; video</v>
      </c>
      <c r="R165" t="str">
        <f t="shared" si="18"/>
        <v>documentary</v>
      </c>
      <c r="S165" s="9">
        <f t="shared" si="20"/>
        <v>40675.543333333335</v>
      </c>
      <c r="T165" s="9">
        <f t="shared" si="21"/>
        <v>40695.040972222225</v>
      </c>
      <c r="U165">
        <f t="shared" si="22"/>
        <v>2011</v>
      </c>
      <c r="V165" s="9" t="str">
        <f t="shared" si="23"/>
        <v>May</v>
      </c>
    </row>
    <row r="166" spans="1:22" ht="45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 t="shared" si="16"/>
        <v>104.62615</v>
      </c>
      <c r="P166">
        <f t="shared" si="19"/>
        <v>55.066394736842106</v>
      </c>
      <c r="Q166" t="str">
        <f t="shared" si="17"/>
        <v>film &amp; video</v>
      </c>
      <c r="R166" t="str">
        <f t="shared" si="18"/>
        <v>documentary</v>
      </c>
      <c r="S166" s="9">
        <f t="shared" si="20"/>
        <v>40904.571527777778</v>
      </c>
      <c r="T166" s="9">
        <f t="shared" si="21"/>
        <v>40929.571527777778</v>
      </c>
      <c r="U166">
        <f t="shared" si="22"/>
        <v>2011</v>
      </c>
      <c r="V166" s="9" t="str">
        <f t="shared" si="23"/>
        <v>Dec</v>
      </c>
    </row>
    <row r="167" spans="1:22" ht="45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 t="shared" si="16"/>
        <v>228.82507142857142</v>
      </c>
      <c r="P167">
        <f t="shared" si="19"/>
        <v>56.901438721136763</v>
      </c>
      <c r="Q167" t="str">
        <f t="shared" si="17"/>
        <v>film &amp; video</v>
      </c>
      <c r="R167" t="str">
        <f t="shared" si="18"/>
        <v>documentary</v>
      </c>
      <c r="S167" s="9">
        <f t="shared" si="20"/>
        <v>41506.589444444449</v>
      </c>
      <c r="T167" s="9">
        <f t="shared" si="21"/>
        <v>41536.589444444449</v>
      </c>
      <c r="U167">
        <f t="shared" si="22"/>
        <v>2013</v>
      </c>
      <c r="V167" s="9" t="str">
        <f t="shared" si="23"/>
        <v>Aug</v>
      </c>
    </row>
    <row r="168" spans="1:22" ht="45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 t="shared" si="16"/>
        <v>109.15333333333332</v>
      </c>
      <c r="P168">
        <f t="shared" si="19"/>
        <v>121.28148148148148</v>
      </c>
      <c r="Q168" t="str">
        <f t="shared" si="17"/>
        <v>film &amp; video</v>
      </c>
      <c r="R168" t="str">
        <f t="shared" si="18"/>
        <v>documentary</v>
      </c>
      <c r="S168" s="9">
        <f t="shared" si="20"/>
        <v>41313.649583333339</v>
      </c>
      <c r="T168" s="9">
        <f t="shared" si="21"/>
        <v>41358.607916666668</v>
      </c>
      <c r="U168">
        <f t="shared" si="22"/>
        <v>2013</v>
      </c>
      <c r="V168" s="9" t="str">
        <f t="shared" si="23"/>
        <v>Feb</v>
      </c>
    </row>
    <row r="169" spans="1:22" ht="30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 t="shared" si="16"/>
        <v>176.29999999999998</v>
      </c>
      <c r="P169">
        <f t="shared" si="19"/>
        <v>91.189655172413794</v>
      </c>
      <c r="Q169" t="str">
        <f t="shared" si="17"/>
        <v>film &amp; video</v>
      </c>
      <c r="R169" t="str">
        <f t="shared" si="18"/>
        <v>documentary</v>
      </c>
      <c r="S169" s="9">
        <f t="shared" si="20"/>
        <v>41184.111319444448</v>
      </c>
      <c r="T169" s="9">
        <f t="shared" si="21"/>
        <v>41215</v>
      </c>
      <c r="U169">
        <f t="shared" si="22"/>
        <v>2012</v>
      </c>
      <c r="V169" s="9" t="str">
        <f t="shared" si="23"/>
        <v>Oct</v>
      </c>
    </row>
    <row r="170" spans="1:22" ht="45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 t="shared" si="16"/>
        <v>103.21061999999999</v>
      </c>
      <c r="P170">
        <f t="shared" si="19"/>
        <v>115.44812080536913</v>
      </c>
      <c r="Q170" t="str">
        <f t="shared" si="17"/>
        <v>film &amp; video</v>
      </c>
      <c r="R170" t="str">
        <f t="shared" si="18"/>
        <v>documentary</v>
      </c>
      <c r="S170" s="9">
        <f t="shared" si="20"/>
        <v>41051.002233796295</v>
      </c>
      <c r="T170" s="9">
        <f t="shared" si="21"/>
        <v>41086.002233796295</v>
      </c>
      <c r="U170">
        <f t="shared" si="22"/>
        <v>2012</v>
      </c>
      <c r="V170" s="9" t="str">
        <f t="shared" si="23"/>
        <v>May</v>
      </c>
    </row>
    <row r="171" spans="1:22" ht="45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 t="shared" si="16"/>
        <v>104.82000000000001</v>
      </c>
      <c r="P171">
        <f t="shared" si="19"/>
        <v>67.771551724137936</v>
      </c>
      <c r="Q171" t="str">
        <f t="shared" si="17"/>
        <v>film &amp; video</v>
      </c>
      <c r="R171" t="str">
        <f t="shared" si="18"/>
        <v>documentary</v>
      </c>
      <c r="S171" s="9">
        <f t="shared" si="20"/>
        <v>41550.28974537037</v>
      </c>
      <c r="T171" s="9">
        <f t="shared" si="21"/>
        <v>41580.28974537037</v>
      </c>
      <c r="U171">
        <f t="shared" si="22"/>
        <v>2013</v>
      </c>
      <c r="V171" s="9" t="str">
        <f t="shared" si="23"/>
        <v>Oct</v>
      </c>
    </row>
    <row r="172" spans="1:22" ht="30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 t="shared" si="16"/>
        <v>106.68444444444445</v>
      </c>
      <c r="P172">
        <f t="shared" si="19"/>
        <v>28.576190476190476</v>
      </c>
      <c r="Q172" t="str">
        <f t="shared" si="17"/>
        <v>film &amp; video</v>
      </c>
      <c r="R172" t="str">
        <f t="shared" si="18"/>
        <v>documentary</v>
      </c>
      <c r="S172" s="9">
        <f t="shared" si="20"/>
        <v>40526.202511574076</v>
      </c>
      <c r="T172" s="9">
        <f t="shared" si="21"/>
        <v>40576.165972222225</v>
      </c>
      <c r="U172">
        <f t="shared" si="22"/>
        <v>2010</v>
      </c>
      <c r="V172" s="9" t="str">
        <f t="shared" si="23"/>
        <v>Dec</v>
      </c>
    </row>
    <row r="173" spans="1:22" ht="45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 t="shared" si="16"/>
        <v>120.02</v>
      </c>
      <c r="P173">
        <f t="shared" si="19"/>
        <v>46.8828125</v>
      </c>
      <c r="Q173" t="str">
        <f t="shared" si="17"/>
        <v>film &amp; video</v>
      </c>
      <c r="R173" t="str">
        <f t="shared" si="18"/>
        <v>documentary</v>
      </c>
      <c r="S173" s="9">
        <f t="shared" si="20"/>
        <v>41376.602384259262</v>
      </c>
      <c r="T173" s="9">
        <f t="shared" si="21"/>
        <v>41394.834027777782</v>
      </c>
      <c r="U173">
        <f t="shared" si="22"/>
        <v>2013</v>
      </c>
      <c r="V173" s="9" t="str">
        <f t="shared" si="23"/>
        <v>Apr</v>
      </c>
    </row>
    <row r="174" spans="1:22" ht="45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 t="shared" si="16"/>
        <v>101.50693333333334</v>
      </c>
      <c r="P174">
        <f t="shared" si="19"/>
        <v>154.42231237322514</v>
      </c>
      <c r="Q174" t="str">
        <f t="shared" si="17"/>
        <v>film &amp; video</v>
      </c>
      <c r="R174" t="str">
        <f t="shared" si="18"/>
        <v>documentary</v>
      </c>
      <c r="S174" s="9">
        <f t="shared" si="20"/>
        <v>40812.636562500003</v>
      </c>
      <c r="T174" s="9">
        <f t="shared" si="21"/>
        <v>40844.999305555561</v>
      </c>
      <c r="U174">
        <f t="shared" si="22"/>
        <v>2011</v>
      </c>
      <c r="V174" s="9" t="str">
        <f t="shared" si="23"/>
        <v>Sep</v>
      </c>
    </row>
    <row r="175" spans="1:22" ht="45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 t="shared" si="16"/>
        <v>101.38461538461539</v>
      </c>
      <c r="P175">
        <f t="shared" si="19"/>
        <v>201.22137404580153</v>
      </c>
      <c r="Q175" t="str">
        <f t="shared" si="17"/>
        <v>film &amp; video</v>
      </c>
      <c r="R175" t="str">
        <f t="shared" si="18"/>
        <v>documentary</v>
      </c>
      <c r="S175" s="9">
        <f t="shared" si="20"/>
        <v>41719.501319444447</v>
      </c>
      <c r="T175" s="9">
        <f t="shared" si="21"/>
        <v>41749.501319444447</v>
      </c>
      <c r="U175">
        <f t="shared" si="22"/>
        <v>2014</v>
      </c>
      <c r="V175" s="9" t="str">
        <f t="shared" si="23"/>
        <v>Mar</v>
      </c>
    </row>
    <row r="176" spans="1:22" ht="45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 t="shared" si="16"/>
        <v>100</v>
      </c>
      <c r="P176">
        <f t="shared" si="19"/>
        <v>100</v>
      </c>
      <c r="Q176" t="str">
        <f t="shared" si="17"/>
        <v>film &amp; video</v>
      </c>
      <c r="R176" t="str">
        <f t="shared" si="18"/>
        <v>documentary</v>
      </c>
      <c r="S176" s="9">
        <f t="shared" si="20"/>
        <v>40342.917754629634</v>
      </c>
      <c r="T176" s="9">
        <f t="shared" si="21"/>
        <v>40378.5</v>
      </c>
      <c r="U176">
        <f t="shared" si="22"/>
        <v>2010</v>
      </c>
      <c r="V176" s="9" t="str">
        <f t="shared" si="23"/>
        <v>Jun</v>
      </c>
    </row>
    <row r="177" spans="1:22" ht="45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 t="shared" si="16"/>
        <v>133.10911999999999</v>
      </c>
      <c r="P177">
        <f t="shared" si="19"/>
        <v>100.08204511278196</v>
      </c>
      <c r="Q177" t="str">
        <f t="shared" si="17"/>
        <v>film &amp; video</v>
      </c>
      <c r="R177" t="str">
        <f t="shared" si="18"/>
        <v>documentary</v>
      </c>
      <c r="S177" s="9">
        <f t="shared" si="20"/>
        <v>41518.838067129633</v>
      </c>
      <c r="T177" s="9">
        <f t="shared" si="21"/>
        <v>41578.833333333336</v>
      </c>
      <c r="U177">
        <f t="shared" si="22"/>
        <v>2013</v>
      </c>
      <c r="V177" s="9" t="str">
        <f t="shared" si="23"/>
        <v>Sep</v>
      </c>
    </row>
    <row r="178" spans="1:22" ht="45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 t="shared" si="16"/>
        <v>118.72620000000001</v>
      </c>
      <c r="P178">
        <f t="shared" si="19"/>
        <v>230.08953488372092</v>
      </c>
      <c r="Q178" t="str">
        <f t="shared" si="17"/>
        <v>film &amp; video</v>
      </c>
      <c r="R178" t="str">
        <f t="shared" si="18"/>
        <v>documentary</v>
      </c>
      <c r="S178" s="9">
        <f t="shared" si="20"/>
        <v>41134.308831018519</v>
      </c>
      <c r="T178" s="9">
        <f t="shared" si="21"/>
        <v>41159.308831018519</v>
      </c>
      <c r="U178">
        <f t="shared" si="22"/>
        <v>2012</v>
      </c>
      <c r="V178" s="9" t="str">
        <f t="shared" si="23"/>
        <v>Aug</v>
      </c>
    </row>
    <row r="179" spans="1:22" ht="45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 t="shared" si="16"/>
        <v>100.64</v>
      </c>
      <c r="P179">
        <f t="shared" si="19"/>
        <v>141.74647887323943</v>
      </c>
      <c r="Q179" t="str">
        <f t="shared" si="17"/>
        <v>film &amp; video</v>
      </c>
      <c r="R179" t="str">
        <f t="shared" si="18"/>
        <v>documentary</v>
      </c>
      <c r="S179" s="9">
        <f t="shared" si="20"/>
        <v>42089.561354166668</v>
      </c>
      <c r="T179" s="9">
        <f t="shared" si="21"/>
        <v>42124.999305555561</v>
      </c>
      <c r="U179">
        <f t="shared" si="22"/>
        <v>2015</v>
      </c>
      <c r="V179" s="9" t="str">
        <f t="shared" si="23"/>
        <v>Mar</v>
      </c>
    </row>
    <row r="180" spans="1:22" ht="30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 t="shared" si="16"/>
        <v>108.93241269841269</v>
      </c>
      <c r="P180">
        <f t="shared" si="19"/>
        <v>56.344351395730705</v>
      </c>
      <c r="Q180" t="str">
        <f t="shared" si="17"/>
        <v>film &amp; video</v>
      </c>
      <c r="R180" t="str">
        <f t="shared" si="18"/>
        <v>documentary</v>
      </c>
      <c r="S180" s="9">
        <f t="shared" si="20"/>
        <v>41709.296851851854</v>
      </c>
      <c r="T180" s="9">
        <f t="shared" si="21"/>
        <v>41768.708333333336</v>
      </c>
      <c r="U180">
        <f t="shared" si="22"/>
        <v>2014</v>
      </c>
      <c r="V180" s="9" t="str">
        <f t="shared" si="23"/>
        <v>Mar</v>
      </c>
    </row>
    <row r="181" spans="1:22" ht="45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 t="shared" si="16"/>
        <v>178.95250000000001</v>
      </c>
      <c r="P181">
        <f t="shared" si="19"/>
        <v>73.341188524590166</v>
      </c>
      <c r="Q181" t="str">
        <f t="shared" si="17"/>
        <v>film &amp; video</v>
      </c>
      <c r="R181" t="str">
        <f t="shared" si="18"/>
        <v>documentary</v>
      </c>
      <c r="S181" s="9">
        <f t="shared" si="20"/>
        <v>40469.058564814819</v>
      </c>
      <c r="T181" s="9">
        <f t="shared" si="21"/>
        <v>40499.100231481483</v>
      </c>
      <c r="U181">
        <f t="shared" si="22"/>
        <v>2010</v>
      </c>
      <c r="V181" s="9" t="str">
        <f t="shared" si="23"/>
        <v>Oct</v>
      </c>
    </row>
    <row r="182" spans="1:22" ht="45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 t="shared" si="16"/>
        <v>101.72264</v>
      </c>
      <c r="P182">
        <f t="shared" si="19"/>
        <v>85.337785234899329</v>
      </c>
      <c r="Q182" t="str">
        <f t="shared" si="17"/>
        <v>film &amp; video</v>
      </c>
      <c r="R182" t="str">
        <f t="shared" si="18"/>
        <v>documentary</v>
      </c>
      <c r="S182" s="9">
        <f t="shared" si="20"/>
        <v>40626.793263888889</v>
      </c>
      <c r="T182" s="9">
        <f t="shared" si="21"/>
        <v>40657.793263888889</v>
      </c>
      <c r="U182">
        <f t="shared" si="22"/>
        <v>2011</v>
      </c>
      <c r="V182" s="9" t="str">
        <f t="shared" si="23"/>
        <v>Mar</v>
      </c>
    </row>
    <row r="183" spans="1:22" ht="45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 t="shared" si="16"/>
        <v>118.73499999999999</v>
      </c>
      <c r="P183">
        <f t="shared" si="19"/>
        <v>61.496215139442228</v>
      </c>
      <c r="Q183" t="str">
        <f t="shared" si="17"/>
        <v>film &amp; video</v>
      </c>
      <c r="R183" t="str">
        <f t="shared" si="18"/>
        <v>documentary</v>
      </c>
      <c r="S183" s="9">
        <f t="shared" si="20"/>
        <v>41312.571006944447</v>
      </c>
      <c r="T183" s="9">
        <f t="shared" si="21"/>
        <v>41352.529340277782</v>
      </c>
      <c r="U183">
        <f t="shared" si="22"/>
        <v>2013</v>
      </c>
      <c r="V183" s="9" t="str">
        <f t="shared" si="23"/>
        <v>Feb</v>
      </c>
    </row>
    <row r="184" spans="1:22" ht="45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 t="shared" si="16"/>
        <v>100.46</v>
      </c>
      <c r="P184">
        <f t="shared" si="19"/>
        <v>93.018518518518519</v>
      </c>
      <c r="Q184" t="str">
        <f t="shared" si="17"/>
        <v>film &amp; video</v>
      </c>
      <c r="R184" t="str">
        <f t="shared" si="18"/>
        <v>documentary</v>
      </c>
      <c r="S184" s="9">
        <f t="shared" si="20"/>
        <v>40933.690254629633</v>
      </c>
      <c r="T184" s="9">
        <f t="shared" si="21"/>
        <v>40963.690254629633</v>
      </c>
      <c r="U184">
        <f t="shared" si="22"/>
        <v>2012</v>
      </c>
      <c r="V184" s="9" t="str">
        <f t="shared" si="23"/>
        <v>Jan</v>
      </c>
    </row>
    <row r="185" spans="1:22" ht="45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 t="shared" si="16"/>
        <v>137.46666666666667</v>
      </c>
      <c r="P185">
        <f t="shared" si="19"/>
        <v>50.292682926829265</v>
      </c>
      <c r="Q185" t="str">
        <f t="shared" si="17"/>
        <v>film &amp; video</v>
      </c>
      <c r="R185" t="str">
        <f t="shared" si="18"/>
        <v>documentary</v>
      </c>
      <c r="S185" s="9">
        <f t="shared" si="20"/>
        <v>41031.904467592591</v>
      </c>
      <c r="T185" s="9">
        <f t="shared" si="21"/>
        <v>41061.904467592591</v>
      </c>
      <c r="U185">
        <f t="shared" si="22"/>
        <v>2012</v>
      </c>
      <c r="V185" s="9" t="str">
        <f t="shared" si="23"/>
        <v>May</v>
      </c>
    </row>
    <row r="186" spans="1:22" ht="30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 t="shared" si="16"/>
        <v>231.64705882352939</v>
      </c>
      <c r="P186">
        <f t="shared" si="19"/>
        <v>106.43243243243244</v>
      </c>
      <c r="Q186" t="str">
        <f t="shared" si="17"/>
        <v>film &amp; video</v>
      </c>
      <c r="R186" t="str">
        <f t="shared" si="18"/>
        <v>documentary</v>
      </c>
      <c r="S186" s="9">
        <f t="shared" si="20"/>
        <v>41113.928206018521</v>
      </c>
      <c r="T186" s="9">
        <f t="shared" si="21"/>
        <v>41152.916666666672</v>
      </c>
      <c r="U186">
        <f t="shared" si="22"/>
        <v>2012</v>
      </c>
      <c r="V186" s="9" t="str">
        <f t="shared" si="23"/>
        <v>Jul</v>
      </c>
    </row>
    <row r="187" spans="1:22" ht="30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 t="shared" si="16"/>
        <v>130.33333333333331</v>
      </c>
      <c r="P187">
        <f t="shared" si="19"/>
        <v>51.719576719576722</v>
      </c>
      <c r="Q187" t="str">
        <f t="shared" si="17"/>
        <v>film &amp; video</v>
      </c>
      <c r="R187" t="str">
        <f t="shared" si="18"/>
        <v>documentary</v>
      </c>
      <c r="S187" s="9">
        <f t="shared" si="20"/>
        <v>40948.463530092595</v>
      </c>
      <c r="T187" s="9">
        <f t="shared" si="21"/>
        <v>40978.463530092595</v>
      </c>
      <c r="U187">
        <f t="shared" si="22"/>
        <v>2012</v>
      </c>
      <c r="V187" s="9" t="str">
        <f t="shared" si="23"/>
        <v>Feb</v>
      </c>
    </row>
    <row r="188" spans="1:22" ht="30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 t="shared" si="16"/>
        <v>292.89999999999998</v>
      </c>
      <c r="P188">
        <f t="shared" si="19"/>
        <v>36.612499999999997</v>
      </c>
      <c r="Q188" t="str">
        <f t="shared" si="17"/>
        <v>film &amp; video</v>
      </c>
      <c r="R188" t="str">
        <f t="shared" si="18"/>
        <v>documentary</v>
      </c>
      <c r="S188" s="9">
        <f t="shared" si="20"/>
        <v>41333.670520833337</v>
      </c>
      <c r="T188" s="9">
        <f t="shared" si="21"/>
        <v>41353.628854166665</v>
      </c>
      <c r="U188">
        <f t="shared" si="22"/>
        <v>2013</v>
      </c>
      <c r="V188" s="9" t="str">
        <f t="shared" si="23"/>
        <v>Feb</v>
      </c>
    </row>
    <row r="189" spans="1:22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 t="shared" si="16"/>
        <v>111.31818181818183</v>
      </c>
      <c r="P189">
        <f t="shared" si="19"/>
        <v>42.517361111111114</v>
      </c>
      <c r="Q189" t="str">
        <f t="shared" si="17"/>
        <v>film &amp; video</v>
      </c>
      <c r="R189" t="str">
        <f t="shared" si="18"/>
        <v>documentary</v>
      </c>
      <c r="S189" s="9">
        <f t="shared" si="20"/>
        <v>41282.777789351858</v>
      </c>
      <c r="T189" s="9">
        <f t="shared" si="21"/>
        <v>41312.777789351858</v>
      </c>
      <c r="U189">
        <f t="shared" si="22"/>
        <v>2013</v>
      </c>
      <c r="V189" s="9" t="str">
        <f t="shared" si="23"/>
        <v>Jan</v>
      </c>
    </row>
    <row r="190" spans="1:22" ht="45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 t="shared" si="16"/>
        <v>105.56666666666668</v>
      </c>
      <c r="P190">
        <f t="shared" si="19"/>
        <v>62.712871287128714</v>
      </c>
      <c r="Q190" t="str">
        <f t="shared" si="17"/>
        <v>film &amp; video</v>
      </c>
      <c r="R190" t="str">
        <f t="shared" si="18"/>
        <v>documentary</v>
      </c>
      <c r="S190" s="9">
        <f t="shared" si="20"/>
        <v>40567.52789351852</v>
      </c>
      <c r="T190" s="9">
        <f t="shared" si="21"/>
        <v>40612.52789351852</v>
      </c>
      <c r="U190">
        <f t="shared" si="22"/>
        <v>2011</v>
      </c>
      <c r="V190" s="9" t="str">
        <f t="shared" si="23"/>
        <v>Jan</v>
      </c>
    </row>
    <row r="191" spans="1:22" ht="45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 t="shared" si="16"/>
        <v>118.94444444444446</v>
      </c>
      <c r="P191">
        <f t="shared" si="19"/>
        <v>89.957983193277315</v>
      </c>
      <c r="Q191" t="str">
        <f t="shared" si="17"/>
        <v>film &amp; video</v>
      </c>
      <c r="R191" t="str">
        <f t="shared" si="18"/>
        <v>documentary</v>
      </c>
      <c r="S191" s="9">
        <f t="shared" si="20"/>
        <v>41134.58488425926</v>
      </c>
      <c r="T191" s="9">
        <f t="shared" si="21"/>
        <v>41155.58488425926</v>
      </c>
      <c r="U191">
        <f t="shared" si="22"/>
        <v>2012</v>
      </c>
      <c r="V191" s="9" t="str">
        <f t="shared" si="23"/>
        <v>Aug</v>
      </c>
    </row>
    <row r="192" spans="1:22" ht="45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 t="shared" si="16"/>
        <v>104.129</v>
      </c>
      <c r="P192">
        <f t="shared" si="19"/>
        <v>28.924722222222222</v>
      </c>
      <c r="Q192" t="str">
        <f t="shared" si="17"/>
        <v>film &amp; video</v>
      </c>
      <c r="R192" t="str">
        <f t="shared" si="18"/>
        <v>documentary</v>
      </c>
      <c r="S192" s="9">
        <f t="shared" si="20"/>
        <v>40821.016469907408</v>
      </c>
      <c r="T192" s="9">
        <f t="shared" si="21"/>
        <v>40835.916666666672</v>
      </c>
      <c r="U192">
        <f t="shared" si="22"/>
        <v>2011</v>
      </c>
      <c r="V192" s="9" t="str">
        <f t="shared" si="23"/>
        <v>Oct</v>
      </c>
    </row>
    <row r="193" spans="1:22" ht="30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 t="shared" si="16"/>
        <v>104.10165000000001</v>
      </c>
      <c r="P193">
        <f t="shared" si="19"/>
        <v>138.8022</v>
      </c>
      <c r="Q193" t="str">
        <f t="shared" si="17"/>
        <v>film &amp; video</v>
      </c>
      <c r="R193" t="str">
        <f t="shared" si="18"/>
        <v>documentary</v>
      </c>
      <c r="S193" s="9">
        <f t="shared" si="20"/>
        <v>40868.053148148152</v>
      </c>
      <c r="T193" s="9">
        <f t="shared" si="21"/>
        <v>40909.165972222225</v>
      </c>
      <c r="U193">
        <f t="shared" si="22"/>
        <v>2011</v>
      </c>
      <c r="V193" s="9" t="str">
        <f t="shared" si="23"/>
        <v>Nov</v>
      </c>
    </row>
    <row r="194" spans="1:22" ht="45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 t="shared" ref="O194:O257" si="24">(E194/D194)*100</f>
        <v>111.87499999999999</v>
      </c>
      <c r="P194">
        <f t="shared" si="19"/>
        <v>61.301369863013697</v>
      </c>
      <c r="Q194" t="str">
        <f t="shared" ref="Q194:Q257" si="25">LEFT(N194,SEARCH("/",N194,1)-1)</f>
        <v>film &amp; video</v>
      </c>
      <c r="R194" t="str">
        <f t="shared" ref="R194:R257" si="26">RIGHT(N194,LEN(N194)-SEARCH("/",N194,1))</f>
        <v>documentary</v>
      </c>
      <c r="S194" s="9">
        <f t="shared" si="20"/>
        <v>41348.711018518523</v>
      </c>
      <c r="T194" s="9">
        <f t="shared" si="21"/>
        <v>41378.711018518523</v>
      </c>
      <c r="U194">
        <f t="shared" si="22"/>
        <v>2013</v>
      </c>
      <c r="V194" s="9" t="str">
        <f t="shared" si="23"/>
        <v>Mar</v>
      </c>
    </row>
    <row r="195" spans="1:22" ht="45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 t="shared" si="24"/>
        <v>104.73529411764706</v>
      </c>
      <c r="P195">
        <f t="shared" ref="P195:P258" si="27">IFERROR(E195/L195, 0)</f>
        <v>80.202702702702709</v>
      </c>
      <c r="Q195" t="str">
        <f t="shared" si="25"/>
        <v>film &amp; video</v>
      </c>
      <c r="R195" t="str">
        <f t="shared" si="26"/>
        <v>documentary</v>
      </c>
      <c r="S195" s="9">
        <f t="shared" ref="S195:S258" si="28">((J195/86400)+25569+(-4/24))</f>
        <v>40357.061273148152</v>
      </c>
      <c r="T195" s="9">
        <f t="shared" ref="T195:T258" si="29">((I195/86400)+25569+(-4/24))</f>
        <v>40401.499305555561</v>
      </c>
      <c r="U195">
        <f t="shared" ref="U195:U258" si="30">YEAR(S195)</f>
        <v>2010</v>
      </c>
      <c r="V195" s="9" t="str">
        <f t="shared" ref="V195:V258" si="31">TEXT(S195, "mmm")</f>
        <v>Jun</v>
      </c>
    </row>
    <row r="196" spans="1:22" ht="45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 t="shared" si="24"/>
        <v>385.15000000000003</v>
      </c>
      <c r="P196">
        <f t="shared" si="27"/>
        <v>32.095833333333331</v>
      </c>
      <c r="Q196" t="str">
        <f t="shared" si="25"/>
        <v>film &amp; video</v>
      </c>
      <c r="R196" t="str">
        <f t="shared" si="26"/>
        <v>documentary</v>
      </c>
      <c r="S196" s="9">
        <f t="shared" si="28"/>
        <v>41304.666527777779</v>
      </c>
      <c r="T196" s="9">
        <f t="shared" si="29"/>
        <v>41334.666527777779</v>
      </c>
      <c r="U196">
        <f t="shared" si="30"/>
        <v>2013</v>
      </c>
      <c r="V196" s="9" t="str">
        <f t="shared" si="31"/>
        <v>Jan</v>
      </c>
    </row>
    <row r="197" spans="1:22" ht="45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 t="shared" si="24"/>
        <v>101.248</v>
      </c>
      <c r="P197">
        <f t="shared" si="27"/>
        <v>200.88888888888889</v>
      </c>
      <c r="Q197" t="str">
        <f t="shared" si="25"/>
        <v>film &amp; video</v>
      </c>
      <c r="R197" t="str">
        <f t="shared" si="26"/>
        <v>documentary</v>
      </c>
      <c r="S197" s="9">
        <f t="shared" si="28"/>
        <v>41113.605717592596</v>
      </c>
      <c r="T197" s="9">
        <f t="shared" si="29"/>
        <v>41143.605717592596</v>
      </c>
      <c r="U197">
        <f t="shared" si="30"/>
        <v>2012</v>
      </c>
      <c r="V197" s="9" t="str">
        <f t="shared" si="31"/>
        <v>Jul</v>
      </c>
    </row>
    <row r="198" spans="1:22" ht="30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 t="shared" si="24"/>
        <v>113.77333333333333</v>
      </c>
      <c r="P198">
        <f t="shared" si="27"/>
        <v>108.01265822784811</v>
      </c>
      <c r="Q198" t="str">
        <f t="shared" si="25"/>
        <v>film &amp; video</v>
      </c>
      <c r="R198" t="str">
        <f t="shared" si="26"/>
        <v>documentary</v>
      </c>
      <c r="S198" s="9">
        <f t="shared" si="28"/>
        <v>41950.756909722222</v>
      </c>
      <c r="T198" s="9">
        <f t="shared" si="29"/>
        <v>41984.040972222225</v>
      </c>
      <c r="U198">
        <f t="shared" si="30"/>
        <v>2014</v>
      </c>
      <c r="V198" s="9" t="str">
        <f t="shared" si="31"/>
        <v>Nov</v>
      </c>
    </row>
    <row r="199" spans="1:22" ht="30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 t="shared" si="24"/>
        <v>100.80333333333333</v>
      </c>
      <c r="P199">
        <f t="shared" si="27"/>
        <v>95.699367088607602</v>
      </c>
      <c r="Q199" t="str">
        <f t="shared" si="25"/>
        <v>film &amp; video</v>
      </c>
      <c r="R199" t="str">
        <f t="shared" si="26"/>
        <v>documentary</v>
      </c>
      <c r="S199" s="9">
        <f t="shared" si="28"/>
        <v>41589.51021990741</v>
      </c>
      <c r="T199" s="9">
        <f t="shared" si="29"/>
        <v>41619.51021990741</v>
      </c>
      <c r="U199">
        <f t="shared" si="30"/>
        <v>2013</v>
      </c>
      <c r="V199" s="9" t="str">
        <f t="shared" si="31"/>
        <v>Nov</v>
      </c>
    </row>
    <row r="200" spans="1:22" ht="45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 t="shared" si="24"/>
        <v>283.32</v>
      </c>
      <c r="P200">
        <f t="shared" si="27"/>
        <v>49.880281690140848</v>
      </c>
      <c r="Q200" t="str">
        <f t="shared" si="25"/>
        <v>film &amp; video</v>
      </c>
      <c r="R200" t="str">
        <f t="shared" si="26"/>
        <v>documentary</v>
      </c>
      <c r="S200" s="9">
        <f t="shared" si="28"/>
        <v>41329.872118055559</v>
      </c>
      <c r="T200" s="9">
        <f t="shared" si="29"/>
        <v>41359.830451388894</v>
      </c>
      <c r="U200">
        <f t="shared" si="30"/>
        <v>2013</v>
      </c>
      <c r="V200" s="9" t="str">
        <f t="shared" si="31"/>
        <v>Feb</v>
      </c>
    </row>
    <row r="201" spans="1:22" ht="60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 t="shared" si="24"/>
        <v>112.68</v>
      </c>
      <c r="P201">
        <f t="shared" si="27"/>
        <v>110.47058823529412</v>
      </c>
      <c r="Q201" t="str">
        <f t="shared" si="25"/>
        <v>film &amp; video</v>
      </c>
      <c r="R201" t="str">
        <f t="shared" si="26"/>
        <v>documentary</v>
      </c>
      <c r="S201" s="9">
        <f t="shared" si="28"/>
        <v>40123.671631944446</v>
      </c>
      <c r="T201" s="9">
        <f t="shared" si="29"/>
        <v>40211.165972222225</v>
      </c>
      <c r="U201">
        <f t="shared" si="30"/>
        <v>2009</v>
      </c>
      <c r="V201" s="9" t="str">
        <f t="shared" si="31"/>
        <v>Nov</v>
      </c>
    </row>
    <row r="202" spans="1:22" ht="45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 t="shared" si="24"/>
        <v>106.58000000000001</v>
      </c>
      <c r="P202">
        <f t="shared" si="27"/>
        <v>134.91139240506328</v>
      </c>
      <c r="Q202" t="str">
        <f t="shared" si="25"/>
        <v>film &amp; video</v>
      </c>
      <c r="R202" t="str">
        <f t="shared" si="26"/>
        <v>documentary</v>
      </c>
      <c r="S202" s="9">
        <f t="shared" si="28"/>
        <v>42331.384641203702</v>
      </c>
      <c r="T202" s="9">
        <f t="shared" si="29"/>
        <v>42360.791666666664</v>
      </c>
      <c r="U202">
        <f t="shared" si="30"/>
        <v>2015</v>
      </c>
      <c r="V202" s="9" t="str">
        <f t="shared" si="31"/>
        <v>Nov</v>
      </c>
    </row>
    <row r="203" spans="1:22" ht="45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 t="shared" si="24"/>
        <v>102.66285714285715</v>
      </c>
      <c r="P203">
        <f t="shared" si="27"/>
        <v>106.62314540059347</v>
      </c>
      <c r="Q203" t="str">
        <f t="shared" si="25"/>
        <v>film &amp; video</v>
      </c>
      <c r="R203" t="str">
        <f t="shared" si="26"/>
        <v>documentary</v>
      </c>
      <c r="S203" s="9">
        <f t="shared" si="28"/>
        <v>42647.27993055556</v>
      </c>
      <c r="T203" s="9">
        <f t="shared" si="29"/>
        <v>42682.321597222224</v>
      </c>
      <c r="U203">
        <f t="shared" si="30"/>
        <v>2016</v>
      </c>
      <c r="V203" s="9" t="str">
        <f t="shared" si="31"/>
        <v>Oct</v>
      </c>
    </row>
    <row r="204" spans="1:22" ht="45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 t="shared" si="24"/>
        <v>107.91200000000001</v>
      </c>
      <c r="P204">
        <f t="shared" si="27"/>
        <v>145.04301075268816</v>
      </c>
      <c r="Q204" t="str">
        <f t="shared" si="25"/>
        <v>film &amp; video</v>
      </c>
      <c r="R204" t="str">
        <f t="shared" si="26"/>
        <v>documentary</v>
      </c>
      <c r="S204" s="9">
        <f t="shared" si="28"/>
        <v>42473.403333333335</v>
      </c>
      <c r="T204" s="9">
        <f t="shared" si="29"/>
        <v>42503.403333333335</v>
      </c>
      <c r="U204">
        <f t="shared" si="30"/>
        <v>2016</v>
      </c>
      <c r="V204" s="9" t="str">
        <f t="shared" si="31"/>
        <v>Apr</v>
      </c>
    </row>
    <row r="205" spans="1:22" ht="45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 t="shared" si="24"/>
        <v>123.07407407407408</v>
      </c>
      <c r="P205">
        <f t="shared" si="27"/>
        <v>114.58620689655173</v>
      </c>
      <c r="Q205" t="str">
        <f t="shared" si="25"/>
        <v>film &amp; video</v>
      </c>
      <c r="R205" t="str">
        <f t="shared" si="26"/>
        <v>documentary</v>
      </c>
      <c r="S205" s="9">
        <f t="shared" si="28"/>
        <v>42697.154699074075</v>
      </c>
      <c r="T205" s="9">
        <f t="shared" si="29"/>
        <v>42725.165972222225</v>
      </c>
      <c r="U205">
        <f t="shared" si="30"/>
        <v>2016</v>
      </c>
      <c r="V205" s="9" t="str">
        <f t="shared" si="31"/>
        <v>Nov</v>
      </c>
    </row>
    <row r="206" spans="1:22" ht="45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 t="shared" si="24"/>
        <v>101.6</v>
      </c>
      <c r="P206">
        <f t="shared" si="27"/>
        <v>105.3170731707317</v>
      </c>
      <c r="Q206" t="str">
        <f t="shared" si="25"/>
        <v>film &amp; video</v>
      </c>
      <c r="R206" t="str">
        <f t="shared" si="26"/>
        <v>documentary</v>
      </c>
      <c r="S206" s="9">
        <f t="shared" si="28"/>
        <v>42184.459583333337</v>
      </c>
      <c r="T206" s="9">
        <f t="shared" si="29"/>
        <v>42217.459583333337</v>
      </c>
      <c r="U206">
        <f t="shared" si="30"/>
        <v>2015</v>
      </c>
      <c r="V206" s="9" t="str">
        <f t="shared" si="31"/>
        <v>Jun</v>
      </c>
    </row>
    <row r="207" spans="1:22" ht="45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 t="shared" si="24"/>
        <v>104.396</v>
      </c>
      <c r="P207">
        <f t="shared" si="27"/>
        <v>70.921195652173907</v>
      </c>
      <c r="Q207" t="str">
        <f t="shared" si="25"/>
        <v>film &amp; video</v>
      </c>
      <c r="R207" t="str">
        <f t="shared" si="26"/>
        <v>documentary</v>
      </c>
      <c r="S207" s="9">
        <f t="shared" si="28"/>
        <v>42689.021215277775</v>
      </c>
      <c r="T207" s="9">
        <f t="shared" si="29"/>
        <v>42724.021215277775</v>
      </c>
      <c r="U207">
        <f t="shared" si="30"/>
        <v>2016</v>
      </c>
      <c r="V207" s="9" t="str">
        <f t="shared" si="31"/>
        <v>Nov</v>
      </c>
    </row>
    <row r="208" spans="1:22" ht="45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 t="shared" si="24"/>
        <v>112.92973333333333</v>
      </c>
      <c r="P208">
        <f t="shared" si="27"/>
        <v>147.17167680278018</v>
      </c>
      <c r="Q208" t="str">
        <f t="shared" si="25"/>
        <v>film &amp; video</v>
      </c>
      <c r="R208" t="str">
        <f t="shared" si="26"/>
        <v>documentary</v>
      </c>
      <c r="S208" s="9">
        <f t="shared" si="28"/>
        <v>42775.148217592599</v>
      </c>
      <c r="T208" s="9">
        <f t="shared" si="29"/>
        <v>42808.789583333339</v>
      </c>
      <c r="U208">
        <f t="shared" si="30"/>
        <v>2017</v>
      </c>
      <c r="V208" s="9" t="str">
        <f t="shared" si="31"/>
        <v>Feb</v>
      </c>
    </row>
    <row r="209" spans="1:22" ht="45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 t="shared" si="24"/>
        <v>136.4</v>
      </c>
      <c r="P209">
        <f t="shared" si="27"/>
        <v>160.47058823529412</v>
      </c>
      <c r="Q209" t="str">
        <f t="shared" si="25"/>
        <v>film &amp; video</v>
      </c>
      <c r="R209" t="str">
        <f t="shared" si="26"/>
        <v>documentary</v>
      </c>
      <c r="S209" s="9">
        <f t="shared" si="28"/>
        <v>42058.06862268519</v>
      </c>
      <c r="T209" s="9">
        <f t="shared" si="29"/>
        <v>42085.166666666664</v>
      </c>
      <c r="U209">
        <f t="shared" si="30"/>
        <v>2015</v>
      </c>
      <c r="V209" s="9" t="str">
        <f t="shared" si="31"/>
        <v>Feb</v>
      </c>
    </row>
    <row r="210" spans="1:22" ht="45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 t="shared" si="24"/>
        <v>103.61439999999999</v>
      </c>
      <c r="P210">
        <f t="shared" si="27"/>
        <v>156.04578313253012</v>
      </c>
      <c r="Q210" t="str">
        <f t="shared" si="25"/>
        <v>film &amp; video</v>
      </c>
      <c r="R210" t="str">
        <f t="shared" si="26"/>
        <v>documentary</v>
      </c>
      <c r="S210" s="9">
        <f t="shared" si="28"/>
        <v>42278.779953703706</v>
      </c>
      <c r="T210" s="9">
        <f t="shared" si="29"/>
        <v>42309.000000000007</v>
      </c>
      <c r="U210">
        <f t="shared" si="30"/>
        <v>2015</v>
      </c>
      <c r="V210" s="9" t="str">
        <f t="shared" si="31"/>
        <v>Oct</v>
      </c>
    </row>
    <row r="211" spans="1:22" ht="45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 t="shared" si="24"/>
        <v>105.5</v>
      </c>
      <c r="P211">
        <f t="shared" si="27"/>
        <v>63.17365269461078</v>
      </c>
      <c r="Q211" t="str">
        <f t="shared" si="25"/>
        <v>film &amp; video</v>
      </c>
      <c r="R211" t="str">
        <f t="shared" si="26"/>
        <v>documentary</v>
      </c>
      <c r="S211" s="9">
        <f t="shared" si="28"/>
        <v>42291.300081018526</v>
      </c>
      <c r="T211" s="9">
        <f t="shared" si="29"/>
        <v>42315.000000000007</v>
      </c>
      <c r="U211">
        <f t="shared" si="30"/>
        <v>2015</v>
      </c>
      <c r="V211" s="9" t="str">
        <f t="shared" si="31"/>
        <v>Oct</v>
      </c>
    </row>
    <row r="212" spans="1:22" ht="45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 t="shared" si="24"/>
        <v>101.82857142857142</v>
      </c>
      <c r="P212">
        <f t="shared" si="27"/>
        <v>104.82352941176471</v>
      </c>
      <c r="Q212" t="str">
        <f t="shared" si="25"/>
        <v>film &amp; video</v>
      </c>
      <c r="R212" t="str">
        <f t="shared" si="26"/>
        <v>documentary</v>
      </c>
      <c r="S212" s="9">
        <f t="shared" si="28"/>
        <v>41379.349108796298</v>
      </c>
      <c r="T212" s="9">
        <f t="shared" si="29"/>
        <v>41410.999305555561</v>
      </c>
      <c r="U212">
        <f t="shared" si="30"/>
        <v>2013</v>
      </c>
      <c r="V212" s="9" t="str">
        <f t="shared" si="31"/>
        <v>Apr</v>
      </c>
    </row>
    <row r="213" spans="1:22" ht="45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 t="shared" si="24"/>
        <v>106.60499999999999</v>
      </c>
      <c r="P213">
        <f t="shared" si="27"/>
        <v>97.356164383561648</v>
      </c>
      <c r="Q213" t="str">
        <f t="shared" si="25"/>
        <v>film &amp; video</v>
      </c>
      <c r="R213" t="str">
        <f t="shared" si="26"/>
        <v>documentary</v>
      </c>
      <c r="S213" s="9">
        <f t="shared" si="28"/>
        <v>42507.41474537037</v>
      </c>
      <c r="T213" s="9">
        <f t="shared" si="29"/>
        <v>42538.41474537037</v>
      </c>
      <c r="U213">
        <f t="shared" si="30"/>
        <v>2016</v>
      </c>
      <c r="V213" s="9" t="str">
        <f t="shared" si="31"/>
        <v>May</v>
      </c>
    </row>
    <row r="214" spans="1:22" ht="45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 t="shared" si="24"/>
        <v>113.015</v>
      </c>
      <c r="P214">
        <f t="shared" si="27"/>
        <v>203.63063063063063</v>
      </c>
      <c r="Q214" t="str">
        <f t="shared" si="25"/>
        <v>film &amp; video</v>
      </c>
      <c r="R214" t="str">
        <f t="shared" si="26"/>
        <v>documentary</v>
      </c>
      <c r="S214" s="9">
        <f t="shared" si="28"/>
        <v>42263.513622685183</v>
      </c>
      <c r="T214" s="9">
        <f t="shared" si="29"/>
        <v>42305.166666666664</v>
      </c>
      <c r="U214">
        <f t="shared" si="30"/>
        <v>2015</v>
      </c>
      <c r="V214" s="9" t="str">
        <f t="shared" si="31"/>
        <v>Sep</v>
      </c>
    </row>
    <row r="215" spans="1:22" ht="45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 t="shared" si="24"/>
        <v>125.22750000000001</v>
      </c>
      <c r="P215">
        <f t="shared" si="27"/>
        <v>188.31203007518798</v>
      </c>
      <c r="Q215" t="str">
        <f t="shared" si="25"/>
        <v>film &amp; video</v>
      </c>
      <c r="R215" t="str">
        <f t="shared" si="26"/>
        <v>documentary</v>
      </c>
      <c r="S215" s="9">
        <f t="shared" si="28"/>
        <v>42437.46980324074</v>
      </c>
      <c r="T215" s="9">
        <f t="shared" si="29"/>
        <v>42467.428136574075</v>
      </c>
      <c r="U215">
        <f t="shared" si="30"/>
        <v>2016</v>
      </c>
      <c r="V215" s="9" t="str">
        <f t="shared" si="31"/>
        <v>Mar</v>
      </c>
    </row>
    <row r="216" spans="1:22" ht="45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 t="shared" si="24"/>
        <v>101.19</v>
      </c>
      <c r="P216">
        <f t="shared" si="27"/>
        <v>146.65217391304347</v>
      </c>
      <c r="Q216" t="str">
        <f t="shared" si="25"/>
        <v>film &amp; video</v>
      </c>
      <c r="R216" t="str">
        <f t="shared" si="26"/>
        <v>documentary</v>
      </c>
      <c r="S216" s="9">
        <f t="shared" si="28"/>
        <v>42101.515706018523</v>
      </c>
      <c r="T216" s="9">
        <f t="shared" si="29"/>
        <v>42139.625000000007</v>
      </c>
      <c r="U216">
        <f t="shared" si="30"/>
        <v>2015</v>
      </c>
      <c r="V216" s="9" t="str">
        <f t="shared" si="31"/>
        <v>Apr</v>
      </c>
    </row>
    <row r="217" spans="1:22" ht="45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 t="shared" si="24"/>
        <v>102.76470588235294</v>
      </c>
      <c r="P217">
        <f t="shared" si="27"/>
        <v>109.1875</v>
      </c>
      <c r="Q217" t="str">
        <f t="shared" si="25"/>
        <v>film &amp; video</v>
      </c>
      <c r="R217" t="str">
        <f t="shared" si="26"/>
        <v>documentary</v>
      </c>
      <c r="S217" s="9">
        <f t="shared" si="28"/>
        <v>42101.570775462962</v>
      </c>
      <c r="T217" s="9">
        <f t="shared" si="29"/>
        <v>42132.750000000007</v>
      </c>
      <c r="U217">
        <f t="shared" si="30"/>
        <v>2015</v>
      </c>
      <c r="V217" s="9" t="str">
        <f t="shared" si="31"/>
        <v>Apr</v>
      </c>
    </row>
    <row r="218" spans="1:22" ht="45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 t="shared" si="24"/>
        <v>116.83911999999998</v>
      </c>
      <c r="P218">
        <f t="shared" si="27"/>
        <v>59.249046653144013</v>
      </c>
      <c r="Q218" t="str">
        <f t="shared" si="25"/>
        <v>film &amp; video</v>
      </c>
      <c r="R218" t="str">
        <f t="shared" si="26"/>
        <v>documentary</v>
      </c>
      <c r="S218" s="9">
        <f t="shared" si="28"/>
        <v>42291.429606481484</v>
      </c>
      <c r="T218" s="9">
        <f t="shared" si="29"/>
        <v>42321.471273148149</v>
      </c>
      <c r="U218">
        <f t="shared" si="30"/>
        <v>2015</v>
      </c>
      <c r="V218" s="9" t="str">
        <f t="shared" si="31"/>
        <v>Oct</v>
      </c>
    </row>
    <row r="219" spans="1:22" ht="45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 t="shared" si="24"/>
        <v>101.16833333333335</v>
      </c>
      <c r="P219">
        <f t="shared" si="27"/>
        <v>97.904838709677421</v>
      </c>
      <c r="Q219" t="str">
        <f t="shared" si="25"/>
        <v>film &amp; video</v>
      </c>
      <c r="R219" t="str">
        <f t="shared" si="26"/>
        <v>documentary</v>
      </c>
      <c r="S219" s="9">
        <f t="shared" si="28"/>
        <v>42046.961898148154</v>
      </c>
      <c r="T219" s="9">
        <f t="shared" si="29"/>
        <v>42076.920231481483</v>
      </c>
      <c r="U219">
        <f t="shared" si="30"/>
        <v>2015</v>
      </c>
      <c r="V219" s="9" t="str">
        <f t="shared" si="31"/>
        <v>Feb</v>
      </c>
    </row>
    <row r="220" spans="1:22" ht="45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 t="shared" si="24"/>
        <v>110.13360000000002</v>
      </c>
      <c r="P220">
        <f t="shared" si="27"/>
        <v>70.000169491525426</v>
      </c>
      <c r="Q220" t="str">
        <f t="shared" si="25"/>
        <v>film &amp; video</v>
      </c>
      <c r="R220" t="str">
        <f t="shared" si="26"/>
        <v>documentary</v>
      </c>
      <c r="S220" s="9">
        <f t="shared" si="28"/>
        <v>42559.589004629634</v>
      </c>
      <c r="T220" s="9">
        <f t="shared" si="29"/>
        <v>42615.875000000007</v>
      </c>
      <c r="U220">
        <f t="shared" si="30"/>
        <v>2016</v>
      </c>
      <c r="V220" s="9" t="str">
        <f t="shared" si="31"/>
        <v>Jul</v>
      </c>
    </row>
    <row r="221" spans="1:22" ht="45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 t="shared" si="24"/>
        <v>108.08333333333333</v>
      </c>
      <c r="P221">
        <f t="shared" si="27"/>
        <v>72.865168539325836</v>
      </c>
      <c r="Q221" t="str">
        <f t="shared" si="25"/>
        <v>film &amp; video</v>
      </c>
      <c r="R221" t="str">
        <f t="shared" si="26"/>
        <v>documentary</v>
      </c>
      <c r="S221" s="9">
        <f t="shared" si="28"/>
        <v>42093.59337962963</v>
      </c>
      <c r="T221" s="9">
        <f t="shared" si="29"/>
        <v>42123.59337962963</v>
      </c>
      <c r="U221">
        <f t="shared" si="30"/>
        <v>2015</v>
      </c>
      <c r="V221" s="9" t="str">
        <f t="shared" si="31"/>
        <v>Mar</v>
      </c>
    </row>
    <row r="222" spans="1:22" ht="45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 t="shared" si="24"/>
        <v>125.02285714285715</v>
      </c>
      <c r="P222">
        <f t="shared" si="27"/>
        <v>146.34782608695653</v>
      </c>
      <c r="Q222" t="str">
        <f t="shared" si="25"/>
        <v>film &amp; video</v>
      </c>
      <c r="R222" t="str">
        <f t="shared" si="26"/>
        <v>documentary</v>
      </c>
      <c r="S222" s="9">
        <f t="shared" si="28"/>
        <v>42772.50239583334</v>
      </c>
      <c r="T222" s="9">
        <f t="shared" si="29"/>
        <v>42802.708333333336</v>
      </c>
      <c r="U222">
        <f t="shared" si="30"/>
        <v>2017</v>
      </c>
      <c r="V222" s="9" t="str">
        <f t="shared" si="31"/>
        <v>Feb</v>
      </c>
    </row>
    <row r="223" spans="1:22" ht="45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 t="shared" si="24"/>
        <v>106.71428571428572</v>
      </c>
      <c r="P223">
        <f t="shared" si="27"/>
        <v>67.909090909090907</v>
      </c>
      <c r="Q223" t="str">
        <f t="shared" si="25"/>
        <v>film &amp; video</v>
      </c>
      <c r="R223" t="str">
        <f t="shared" si="26"/>
        <v>documentary</v>
      </c>
      <c r="S223" s="9">
        <f t="shared" si="28"/>
        <v>41894.712939814817</v>
      </c>
      <c r="T223" s="9">
        <f t="shared" si="29"/>
        <v>41912.999305555561</v>
      </c>
      <c r="U223">
        <f t="shared" si="30"/>
        <v>2014</v>
      </c>
      <c r="V223" s="9" t="str">
        <f t="shared" si="31"/>
        <v>Sep</v>
      </c>
    </row>
    <row r="224" spans="1:22" ht="30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 t="shared" si="24"/>
        <v>100.36639999999998</v>
      </c>
      <c r="P224">
        <f t="shared" si="27"/>
        <v>169.85083076923075</v>
      </c>
      <c r="Q224" t="str">
        <f t="shared" si="25"/>
        <v>film &amp; video</v>
      </c>
      <c r="R224" t="str">
        <f t="shared" si="26"/>
        <v>documentary</v>
      </c>
      <c r="S224" s="9">
        <f t="shared" si="28"/>
        <v>42459.614178240743</v>
      </c>
      <c r="T224" s="9">
        <f t="shared" si="29"/>
        <v>42489.614178240743</v>
      </c>
      <c r="U224">
        <f t="shared" si="30"/>
        <v>2016</v>
      </c>
      <c r="V224" s="9" t="str">
        <f t="shared" si="31"/>
        <v>Mar</v>
      </c>
    </row>
    <row r="225" spans="1:22" ht="45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 t="shared" si="24"/>
        <v>102.02863333333335</v>
      </c>
      <c r="P225">
        <f t="shared" si="27"/>
        <v>58.413339694656486</v>
      </c>
      <c r="Q225" t="str">
        <f t="shared" si="25"/>
        <v>film &amp; video</v>
      </c>
      <c r="R225" t="str">
        <f t="shared" si="26"/>
        <v>documentary</v>
      </c>
      <c r="S225" s="9">
        <f t="shared" si="28"/>
        <v>41926.571122685185</v>
      </c>
      <c r="T225" s="9">
        <f t="shared" si="29"/>
        <v>41956.958333333336</v>
      </c>
      <c r="U225">
        <f t="shared" si="30"/>
        <v>2014</v>
      </c>
      <c r="V225" s="9" t="str">
        <f t="shared" si="31"/>
        <v>Oct</v>
      </c>
    </row>
    <row r="226" spans="1:22" ht="45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 t="shared" si="24"/>
        <v>102.08358208955224</v>
      </c>
      <c r="P226">
        <f t="shared" si="27"/>
        <v>119.99298245614035</v>
      </c>
      <c r="Q226" t="str">
        <f t="shared" si="25"/>
        <v>film &amp; video</v>
      </c>
      <c r="R226" t="str">
        <f t="shared" si="26"/>
        <v>documentary</v>
      </c>
      <c r="S226" s="9">
        <f t="shared" si="28"/>
        <v>42111.804328703707</v>
      </c>
      <c r="T226" s="9">
        <f t="shared" si="29"/>
        <v>42155.930555555555</v>
      </c>
      <c r="U226">
        <f t="shared" si="30"/>
        <v>2015</v>
      </c>
      <c r="V226" s="9" t="str">
        <f t="shared" si="31"/>
        <v>Apr</v>
      </c>
    </row>
    <row r="227" spans="1:22" ht="45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 t="shared" si="24"/>
        <v>123.27586206896552</v>
      </c>
      <c r="P227">
        <f t="shared" si="27"/>
        <v>99.860335195530723</v>
      </c>
      <c r="Q227" t="str">
        <f t="shared" si="25"/>
        <v>film &amp; video</v>
      </c>
      <c r="R227" t="str">
        <f t="shared" si="26"/>
        <v>documentary</v>
      </c>
      <c r="S227" s="9">
        <f t="shared" si="28"/>
        <v>42114.777662037035</v>
      </c>
      <c r="T227" s="9">
        <f t="shared" si="29"/>
        <v>42144.777662037035</v>
      </c>
      <c r="U227">
        <f t="shared" si="30"/>
        <v>2015</v>
      </c>
      <c r="V227" s="9" t="str">
        <f t="shared" si="31"/>
        <v>Apr</v>
      </c>
    </row>
    <row r="228" spans="1:22" ht="45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 t="shared" si="24"/>
        <v>170.28880000000001</v>
      </c>
      <c r="P228">
        <f t="shared" si="27"/>
        <v>90.579148936170213</v>
      </c>
      <c r="Q228" t="str">
        <f t="shared" si="25"/>
        <v>film &amp; video</v>
      </c>
      <c r="R228" t="str">
        <f t="shared" si="26"/>
        <v>documentary</v>
      </c>
      <c r="S228" s="9">
        <f t="shared" si="28"/>
        <v>42261.33357638889</v>
      </c>
      <c r="T228" s="9">
        <f t="shared" si="29"/>
        <v>42291.33357638889</v>
      </c>
      <c r="U228">
        <f t="shared" si="30"/>
        <v>2015</v>
      </c>
      <c r="V228" s="9" t="str">
        <f t="shared" si="31"/>
        <v>Sep</v>
      </c>
    </row>
    <row r="229" spans="1:22" ht="45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 t="shared" si="24"/>
        <v>111.59049999999999</v>
      </c>
      <c r="P229">
        <f t="shared" si="27"/>
        <v>117.77361477572559</v>
      </c>
      <c r="Q229" t="str">
        <f t="shared" si="25"/>
        <v>film &amp; video</v>
      </c>
      <c r="R229" t="str">
        <f t="shared" si="26"/>
        <v>documentary</v>
      </c>
      <c r="S229" s="9">
        <f t="shared" si="28"/>
        <v>42292.32880787037</v>
      </c>
      <c r="T229" s="9">
        <f t="shared" si="29"/>
        <v>42322.370474537041</v>
      </c>
      <c r="U229">
        <f t="shared" si="30"/>
        <v>2015</v>
      </c>
      <c r="V229" s="9" t="str">
        <f t="shared" si="31"/>
        <v>Oct</v>
      </c>
    </row>
    <row r="230" spans="1:22" ht="45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 t="shared" si="24"/>
        <v>103</v>
      </c>
      <c r="P230">
        <f t="shared" si="27"/>
        <v>86.554621848739501</v>
      </c>
      <c r="Q230" t="str">
        <f t="shared" si="25"/>
        <v>film &amp; video</v>
      </c>
      <c r="R230" t="str">
        <f t="shared" si="26"/>
        <v>documentary</v>
      </c>
      <c r="S230" s="9">
        <f t="shared" si="28"/>
        <v>42207.420324074075</v>
      </c>
      <c r="T230" s="9">
        <f t="shared" si="29"/>
        <v>42237.420324074075</v>
      </c>
      <c r="U230">
        <f t="shared" si="30"/>
        <v>2015</v>
      </c>
      <c r="V230" s="9" t="str">
        <f t="shared" si="31"/>
        <v>Jul</v>
      </c>
    </row>
    <row r="231" spans="1:22" ht="30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 t="shared" si="24"/>
        <v>106.63570159857905</v>
      </c>
      <c r="P231">
        <f t="shared" si="27"/>
        <v>71.899281437125751</v>
      </c>
      <c r="Q231" t="str">
        <f t="shared" si="25"/>
        <v>film &amp; video</v>
      </c>
      <c r="R231" t="str">
        <f t="shared" si="26"/>
        <v>documentary</v>
      </c>
      <c r="S231" s="9">
        <f t="shared" si="28"/>
        <v>42760.332268518519</v>
      </c>
      <c r="T231" s="9">
        <f t="shared" si="29"/>
        <v>42790.332268518519</v>
      </c>
      <c r="U231">
        <f t="shared" si="30"/>
        <v>2017</v>
      </c>
      <c r="V231" s="9" t="str">
        <f t="shared" si="31"/>
        <v>Jan</v>
      </c>
    </row>
    <row r="232" spans="1:22" ht="45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 t="shared" si="24"/>
        <v>114.75999999999999</v>
      </c>
      <c r="P232">
        <f t="shared" si="27"/>
        <v>129.81900452488688</v>
      </c>
      <c r="Q232" t="str">
        <f t="shared" si="25"/>
        <v>film &amp; video</v>
      </c>
      <c r="R232" t="str">
        <f t="shared" si="26"/>
        <v>documentary</v>
      </c>
      <c r="S232" s="9">
        <f t="shared" si="28"/>
        <v>42585.899409722224</v>
      </c>
      <c r="T232" s="9">
        <f t="shared" si="29"/>
        <v>42623.999305555561</v>
      </c>
      <c r="U232">
        <f t="shared" si="30"/>
        <v>2016</v>
      </c>
      <c r="V232" s="9" t="str">
        <f t="shared" si="31"/>
        <v>Aug</v>
      </c>
    </row>
    <row r="233" spans="1:22" ht="45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 t="shared" si="24"/>
        <v>127.34117647058822</v>
      </c>
      <c r="P233">
        <f t="shared" si="27"/>
        <v>44.912863070539416</v>
      </c>
      <c r="Q233" t="str">
        <f t="shared" si="25"/>
        <v>film &amp; video</v>
      </c>
      <c r="R233" t="str">
        <f t="shared" si="26"/>
        <v>documentary</v>
      </c>
      <c r="S233" s="9">
        <f t="shared" si="28"/>
        <v>42427.798078703701</v>
      </c>
      <c r="T233" s="9">
        <f t="shared" si="29"/>
        <v>42467.756412037044</v>
      </c>
      <c r="U233">
        <f t="shared" si="30"/>
        <v>2016</v>
      </c>
      <c r="V233" s="9" t="str">
        <f t="shared" si="31"/>
        <v>Feb</v>
      </c>
    </row>
    <row r="234" spans="1:22" ht="45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 t="shared" si="24"/>
        <v>116.56</v>
      </c>
      <c r="P234">
        <f t="shared" si="27"/>
        <v>40.755244755244753</v>
      </c>
      <c r="Q234" t="str">
        <f t="shared" si="25"/>
        <v>film &amp; video</v>
      </c>
      <c r="R234" t="str">
        <f t="shared" si="26"/>
        <v>documentary</v>
      </c>
      <c r="S234" s="9">
        <f t="shared" si="28"/>
        <v>41890.000787037039</v>
      </c>
      <c r="T234" s="9">
        <f t="shared" si="29"/>
        <v>41920.000787037039</v>
      </c>
      <c r="U234">
        <f t="shared" si="30"/>
        <v>2014</v>
      </c>
      <c r="V234" s="9" t="str">
        <f t="shared" si="31"/>
        <v>Sep</v>
      </c>
    </row>
    <row r="235" spans="1:22" ht="45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 t="shared" si="24"/>
        <v>108.61819426615318</v>
      </c>
      <c r="P235">
        <f t="shared" si="27"/>
        <v>103.52394779771615</v>
      </c>
      <c r="Q235" t="str">
        <f t="shared" si="25"/>
        <v>film &amp; video</v>
      </c>
      <c r="R235" t="str">
        <f t="shared" si="26"/>
        <v>documentary</v>
      </c>
      <c r="S235" s="9">
        <f t="shared" si="28"/>
        <v>42297.625219907415</v>
      </c>
      <c r="T235" s="9">
        <f t="shared" si="29"/>
        <v>42327.666886574072</v>
      </c>
      <c r="U235">
        <f t="shared" si="30"/>
        <v>2015</v>
      </c>
      <c r="V235" s="9" t="str">
        <f t="shared" si="31"/>
        <v>Oct</v>
      </c>
    </row>
    <row r="236" spans="1:22" ht="45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 t="shared" si="24"/>
        <v>103.94285714285714</v>
      </c>
      <c r="P236">
        <f t="shared" si="27"/>
        <v>125.44827586206897</v>
      </c>
      <c r="Q236" t="str">
        <f t="shared" si="25"/>
        <v>film &amp; video</v>
      </c>
      <c r="R236" t="str">
        <f t="shared" si="26"/>
        <v>documentary</v>
      </c>
      <c r="S236" s="9">
        <f t="shared" si="28"/>
        <v>42438.661122685189</v>
      </c>
      <c r="T236" s="9">
        <f t="shared" si="29"/>
        <v>42468.619456018518</v>
      </c>
      <c r="U236">
        <f t="shared" si="30"/>
        <v>2016</v>
      </c>
      <c r="V236" s="9" t="str">
        <f t="shared" si="31"/>
        <v>Mar</v>
      </c>
    </row>
    <row r="237" spans="1:22" ht="30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 t="shared" si="24"/>
        <v>116.25714285714285</v>
      </c>
      <c r="P237">
        <f t="shared" si="27"/>
        <v>246.60606060606059</v>
      </c>
      <c r="Q237" t="str">
        <f t="shared" si="25"/>
        <v>film &amp; video</v>
      </c>
      <c r="R237" t="str">
        <f t="shared" si="26"/>
        <v>documentary</v>
      </c>
      <c r="S237" s="9">
        <f t="shared" si="28"/>
        <v>41943.127245370371</v>
      </c>
      <c r="T237" s="9">
        <f t="shared" si="29"/>
        <v>41974.168912037036</v>
      </c>
      <c r="U237">
        <f t="shared" si="30"/>
        <v>2014</v>
      </c>
      <c r="V237" s="9" t="str">
        <f t="shared" si="31"/>
        <v>Oct</v>
      </c>
    </row>
    <row r="238" spans="1:22" ht="30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 t="shared" si="24"/>
        <v>102.69239999999999</v>
      </c>
      <c r="P238">
        <f t="shared" si="27"/>
        <v>79.401340206185566</v>
      </c>
      <c r="Q238" t="str">
        <f t="shared" si="25"/>
        <v>film &amp; video</v>
      </c>
      <c r="R238" t="str">
        <f t="shared" si="26"/>
        <v>documentary</v>
      </c>
      <c r="S238" s="9">
        <f t="shared" si="28"/>
        <v>42415.636493055557</v>
      </c>
      <c r="T238" s="9">
        <f t="shared" si="29"/>
        <v>42445.594826388893</v>
      </c>
      <c r="U238">
        <f t="shared" si="30"/>
        <v>2016</v>
      </c>
      <c r="V238" s="9" t="str">
        <f t="shared" si="31"/>
        <v>Feb</v>
      </c>
    </row>
    <row r="239" spans="1:22" ht="45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 t="shared" si="24"/>
        <v>174</v>
      </c>
      <c r="P239">
        <f t="shared" si="27"/>
        <v>86.138613861386133</v>
      </c>
      <c r="Q239" t="str">
        <f t="shared" si="25"/>
        <v>film &amp; video</v>
      </c>
      <c r="R239" t="str">
        <f t="shared" si="26"/>
        <v>documentary</v>
      </c>
      <c r="S239" s="9">
        <f t="shared" si="28"/>
        <v>42078.055520833332</v>
      </c>
      <c r="T239" s="9">
        <f t="shared" si="29"/>
        <v>42118.055520833332</v>
      </c>
      <c r="U239">
        <f t="shared" si="30"/>
        <v>2015</v>
      </c>
      <c r="V239" s="9" t="str">
        <f t="shared" si="31"/>
        <v>Mar</v>
      </c>
    </row>
    <row r="240" spans="1:22" ht="45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 t="shared" si="24"/>
        <v>103.08800000000001</v>
      </c>
      <c r="P240">
        <f t="shared" si="27"/>
        <v>193.04868913857678</v>
      </c>
      <c r="Q240" t="str">
        <f t="shared" si="25"/>
        <v>film &amp; video</v>
      </c>
      <c r="R240" t="str">
        <f t="shared" si="26"/>
        <v>documentary</v>
      </c>
      <c r="S240" s="9">
        <f t="shared" si="28"/>
        <v>42507.693530092591</v>
      </c>
      <c r="T240" s="9">
        <f t="shared" si="29"/>
        <v>42536.458333333336</v>
      </c>
      <c r="U240">
        <f t="shared" si="30"/>
        <v>2016</v>
      </c>
      <c r="V240" s="9" t="str">
        <f t="shared" si="31"/>
        <v>May</v>
      </c>
    </row>
    <row r="241" spans="1:22" ht="45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 t="shared" si="24"/>
        <v>104.85537190082646</v>
      </c>
      <c r="P241">
        <f t="shared" si="27"/>
        <v>84.023178807947019</v>
      </c>
      <c r="Q241" t="str">
        <f t="shared" si="25"/>
        <v>film &amp; video</v>
      </c>
      <c r="R241" t="str">
        <f t="shared" si="26"/>
        <v>documentary</v>
      </c>
      <c r="S241" s="9">
        <f t="shared" si="28"/>
        <v>41934.903819444451</v>
      </c>
      <c r="T241" s="9">
        <f t="shared" si="29"/>
        <v>41957.05</v>
      </c>
      <c r="U241">
        <f t="shared" si="30"/>
        <v>2014</v>
      </c>
      <c r="V241" s="9" t="str">
        <f t="shared" si="31"/>
        <v>Oct</v>
      </c>
    </row>
    <row r="242" spans="1:22" ht="45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 t="shared" si="24"/>
        <v>101.375</v>
      </c>
      <c r="P242">
        <f t="shared" si="27"/>
        <v>139.82758620689654</v>
      </c>
      <c r="Q242" t="str">
        <f t="shared" si="25"/>
        <v>film &amp; video</v>
      </c>
      <c r="R242" t="str">
        <f t="shared" si="26"/>
        <v>documentary</v>
      </c>
      <c r="S242" s="9">
        <f t="shared" si="28"/>
        <v>42163.731250000004</v>
      </c>
      <c r="T242" s="9">
        <f t="shared" si="29"/>
        <v>42207.96597222222</v>
      </c>
      <c r="U242">
        <f t="shared" si="30"/>
        <v>2015</v>
      </c>
      <c r="V242" s="9" t="str">
        <f t="shared" si="31"/>
        <v>Jun</v>
      </c>
    </row>
    <row r="243" spans="1:22" ht="45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 t="shared" si="24"/>
        <v>111.07699999999998</v>
      </c>
      <c r="P243">
        <f t="shared" si="27"/>
        <v>109.82189265536722</v>
      </c>
      <c r="Q243" t="str">
        <f t="shared" si="25"/>
        <v>film &amp; video</v>
      </c>
      <c r="R243" t="str">
        <f t="shared" si="26"/>
        <v>documentary</v>
      </c>
      <c r="S243" s="9">
        <f t="shared" si="28"/>
        <v>41935.834560185183</v>
      </c>
      <c r="T243" s="9">
        <f t="shared" si="29"/>
        <v>41965.876226851855</v>
      </c>
      <c r="U243">
        <f t="shared" si="30"/>
        <v>2014</v>
      </c>
      <c r="V243" s="9" t="str">
        <f t="shared" si="31"/>
        <v>Oct</v>
      </c>
    </row>
    <row r="244" spans="1:22" ht="45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 t="shared" si="24"/>
        <v>124.15933781686496</v>
      </c>
      <c r="P244">
        <f t="shared" si="27"/>
        <v>139.53488372093022</v>
      </c>
      <c r="Q244" t="str">
        <f t="shared" si="25"/>
        <v>film &amp; video</v>
      </c>
      <c r="R244" t="str">
        <f t="shared" si="26"/>
        <v>documentary</v>
      </c>
      <c r="S244" s="9">
        <f t="shared" si="28"/>
        <v>41837.04387731482</v>
      </c>
      <c r="T244" s="9">
        <f t="shared" si="29"/>
        <v>41858.833333333336</v>
      </c>
      <c r="U244">
        <f t="shared" si="30"/>
        <v>2014</v>
      </c>
      <c r="V244" s="9" t="str">
        <f t="shared" si="31"/>
        <v>Jul</v>
      </c>
    </row>
    <row r="245" spans="1:22" ht="45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 t="shared" si="24"/>
        <v>101.33333333333334</v>
      </c>
      <c r="P245">
        <f t="shared" si="27"/>
        <v>347.84615384615387</v>
      </c>
      <c r="Q245" t="str">
        <f t="shared" si="25"/>
        <v>film &amp; video</v>
      </c>
      <c r="R245" t="str">
        <f t="shared" si="26"/>
        <v>documentary</v>
      </c>
      <c r="S245" s="9">
        <f t="shared" si="28"/>
        <v>40255.577962962961</v>
      </c>
      <c r="T245" s="9">
        <f t="shared" si="29"/>
        <v>40300.640277777777</v>
      </c>
      <c r="U245">
        <f t="shared" si="30"/>
        <v>2010</v>
      </c>
      <c r="V245" s="9" t="str">
        <f t="shared" si="31"/>
        <v>Mar</v>
      </c>
    </row>
    <row r="246" spans="1:22" ht="45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 t="shared" si="24"/>
        <v>110.16142857142856</v>
      </c>
      <c r="P246">
        <f t="shared" si="27"/>
        <v>68.24159292035398</v>
      </c>
      <c r="Q246" t="str">
        <f t="shared" si="25"/>
        <v>film &amp; video</v>
      </c>
      <c r="R246" t="str">
        <f t="shared" si="26"/>
        <v>documentary</v>
      </c>
      <c r="S246" s="9">
        <f t="shared" si="28"/>
        <v>41780.692962962967</v>
      </c>
      <c r="T246" s="9">
        <f t="shared" si="29"/>
        <v>41810.999305555561</v>
      </c>
      <c r="U246">
        <f t="shared" si="30"/>
        <v>2014</v>
      </c>
      <c r="V246" s="9" t="str">
        <f t="shared" si="31"/>
        <v>May</v>
      </c>
    </row>
    <row r="247" spans="1:22" ht="45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 t="shared" si="24"/>
        <v>103.97333333333334</v>
      </c>
      <c r="P247">
        <f t="shared" si="27"/>
        <v>239.93846153846152</v>
      </c>
      <c r="Q247" t="str">
        <f t="shared" si="25"/>
        <v>film &amp; video</v>
      </c>
      <c r="R247" t="str">
        <f t="shared" si="26"/>
        <v>documentary</v>
      </c>
      <c r="S247" s="9">
        <f t="shared" si="28"/>
        <v>41668.439803240741</v>
      </c>
      <c r="T247" s="9">
        <f t="shared" si="29"/>
        <v>41698.439803240741</v>
      </c>
      <c r="U247">
        <f t="shared" si="30"/>
        <v>2014</v>
      </c>
      <c r="V247" s="9" t="str">
        <f t="shared" si="31"/>
        <v>Jan</v>
      </c>
    </row>
    <row r="248" spans="1:22" ht="45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 t="shared" si="24"/>
        <v>101.31578947368421</v>
      </c>
      <c r="P248">
        <f t="shared" si="27"/>
        <v>287.31343283582089</v>
      </c>
      <c r="Q248" t="str">
        <f t="shared" si="25"/>
        <v>film &amp; video</v>
      </c>
      <c r="R248" t="str">
        <f t="shared" si="26"/>
        <v>documentary</v>
      </c>
      <c r="S248" s="9">
        <f t="shared" si="28"/>
        <v>41019.626365740747</v>
      </c>
      <c r="T248" s="9">
        <f t="shared" si="29"/>
        <v>41049.626365740747</v>
      </c>
      <c r="U248">
        <f t="shared" si="30"/>
        <v>2012</v>
      </c>
      <c r="V248" s="9" t="str">
        <f t="shared" si="31"/>
        <v>Apr</v>
      </c>
    </row>
    <row r="249" spans="1:22" ht="45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 t="shared" si="24"/>
        <v>103.3501</v>
      </c>
      <c r="P249">
        <f t="shared" si="27"/>
        <v>86.84882352941176</v>
      </c>
      <c r="Q249" t="str">
        <f t="shared" si="25"/>
        <v>film &amp; video</v>
      </c>
      <c r="R249" t="str">
        <f t="shared" si="26"/>
        <v>documentary</v>
      </c>
      <c r="S249" s="9">
        <f t="shared" si="28"/>
        <v>41355.410625000004</v>
      </c>
      <c r="T249" s="9">
        <f t="shared" si="29"/>
        <v>41395.040972222225</v>
      </c>
      <c r="U249">
        <f t="shared" si="30"/>
        <v>2013</v>
      </c>
      <c r="V249" s="9" t="str">
        <f t="shared" si="31"/>
        <v>Mar</v>
      </c>
    </row>
    <row r="250" spans="1:22" ht="45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 t="shared" si="24"/>
        <v>104.11200000000001</v>
      </c>
      <c r="P250">
        <f t="shared" si="27"/>
        <v>81.84905660377359</v>
      </c>
      <c r="Q250" t="str">
        <f t="shared" si="25"/>
        <v>film &amp; video</v>
      </c>
      <c r="R250" t="str">
        <f t="shared" si="26"/>
        <v>documentary</v>
      </c>
      <c r="S250" s="9">
        <f t="shared" si="28"/>
        <v>42043.43891203704</v>
      </c>
      <c r="T250" s="9">
        <f t="shared" si="29"/>
        <v>42078.397245370368</v>
      </c>
      <c r="U250">
        <f t="shared" si="30"/>
        <v>2015</v>
      </c>
      <c r="V250" s="9" t="str">
        <f t="shared" si="31"/>
        <v>Feb</v>
      </c>
    </row>
    <row r="251" spans="1:22" ht="45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 t="shared" si="24"/>
        <v>110.15569230769231</v>
      </c>
      <c r="P251">
        <f t="shared" si="27"/>
        <v>42.874970059880241</v>
      </c>
      <c r="Q251" t="str">
        <f t="shared" si="25"/>
        <v>film &amp; video</v>
      </c>
      <c r="R251" t="str">
        <f t="shared" si="26"/>
        <v>documentary</v>
      </c>
      <c r="S251" s="9">
        <f t="shared" si="28"/>
        <v>40893.385057870371</v>
      </c>
      <c r="T251" s="9">
        <f t="shared" si="29"/>
        <v>40923.385057870371</v>
      </c>
      <c r="U251">
        <f t="shared" si="30"/>
        <v>2011</v>
      </c>
      <c r="V251" s="9" t="str">
        <f t="shared" si="31"/>
        <v>Dec</v>
      </c>
    </row>
    <row r="252" spans="1:22" ht="45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 t="shared" si="24"/>
        <v>122.02</v>
      </c>
      <c r="P252">
        <f t="shared" si="27"/>
        <v>709.41860465116281</v>
      </c>
      <c r="Q252" t="str">
        <f t="shared" si="25"/>
        <v>film &amp; video</v>
      </c>
      <c r="R252" t="str">
        <f t="shared" si="26"/>
        <v>documentary</v>
      </c>
      <c r="S252" s="9">
        <f t="shared" si="28"/>
        <v>42711.628472222226</v>
      </c>
      <c r="T252" s="9">
        <f t="shared" si="29"/>
        <v>42741.628472222226</v>
      </c>
      <c r="U252">
        <f t="shared" si="30"/>
        <v>2016</v>
      </c>
      <c r="V252" s="9" t="str">
        <f t="shared" si="31"/>
        <v>Dec</v>
      </c>
    </row>
    <row r="253" spans="1:22" ht="45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 t="shared" si="24"/>
        <v>114.16866666666667</v>
      </c>
      <c r="P253">
        <f t="shared" si="27"/>
        <v>161.25517890772127</v>
      </c>
      <c r="Q253" t="str">
        <f t="shared" si="25"/>
        <v>film &amp; video</v>
      </c>
      <c r="R253" t="str">
        <f t="shared" si="26"/>
        <v>documentary</v>
      </c>
      <c r="S253" s="9">
        <f t="shared" si="28"/>
        <v>41261.601145833338</v>
      </c>
      <c r="T253" s="9">
        <f t="shared" si="29"/>
        <v>41306.601145833338</v>
      </c>
      <c r="U253">
        <f t="shared" si="30"/>
        <v>2012</v>
      </c>
      <c r="V253" s="9" t="str">
        <f t="shared" si="31"/>
        <v>Dec</v>
      </c>
    </row>
    <row r="254" spans="1:22" ht="30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 t="shared" si="24"/>
        <v>125.33333333333334</v>
      </c>
      <c r="P254">
        <f t="shared" si="27"/>
        <v>41.777777777777779</v>
      </c>
      <c r="Q254" t="str">
        <f t="shared" si="25"/>
        <v>film &amp; video</v>
      </c>
      <c r="R254" t="str">
        <f t="shared" si="26"/>
        <v>documentary</v>
      </c>
      <c r="S254" s="9">
        <f t="shared" si="28"/>
        <v>42425.410231481488</v>
      </c>
      <c r="T254" s="9">
        <f t="shared" si="29"/>
        <v>42465.500000000007</v>
      </c>
      <c r="U254">
        <f t="shared" si="30"/>
        <v>2016</v>
      </c>
      <c r="V254" s="9" t="str">
        <f t="shared" si="31"/>
        <v>Feb</v>
      </c>
    </row>
    <row r="255" spans="1:22" ht="45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 t="shared" si="24"/>
        <v>106.66666666666667</v>
      </c>
      <c r="P255">
        <f t="shared" si="27"/>
        <v>89.887640449438209</v>
      </c>
      <c r="Q255" t="str">
        <f t="shared" si="25"/>
        <v>film &amp; video</v>
      </c>
      <c r="R255" t="str">
        <f t="shared" si="26"/>
        <v>documentary</v>
      </c>
      <c r="S255" s="9">
        <f t="shared" si="28"/>
        <v>41078.745347222226</v>
      </c>
      <c r="T255" s="9">
        <f t="shared" si="29"/>
        <v>41108.745347222226</v>
      </c>
      <c r="U255">
        <f t="shared" si="30"/>
        <v>2012</v>
      </c>
      <c r="V255" s="9" t="str">
        <f t="shared" si="31"/>
        <v>Jun</v>
      </c>
    </row>
    <row r="256" spans="1:22" ht="45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 t="shared" si="24"/>
        <v>130.65</v>
      </c>
      <c r="P256">
        <f t="shared" si="27"/>
        <v>45.051724137931032</v>
      </c>
      <c r="Q256" t="str">
        <f t="shared" si="25"/>
        <v>film &amp; video</v>
      </c>
      <c r="R256" t="str">
        <f t="shared" si="26"/>
        <v>documentary</v>
      </c>
      <c r="S256" s="9">
        <f t="shared" si="28"/>
        <v>40757.722581018519</v>
      </c>
      <c r="T256" s="9">
        <f t="shared" si="29"/>
        <v>40802.722581018519</v>
      </c>
      <c r="U256">
        <f t="shared" si="30"/>
        <v>2011</v>
      </c>
      <c r="V256" s="9" t="str">
        <f t="shared" si="31"/>
        <v>Aug</v>
      </c>
    </row>
    <row r="257" spans="1:22" ht="45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 t="shared" si="24"/>
        <v>120</v>
      </c>
      <c r="P257">
        <f t="shared" si="27"/>
        <v>42.857142857142854</v>
      </c>
      <c r="Q257" t="str">
        <f t="shared" si="25"/>
        <v>film &amp; video</v>
      </c>
      <c r="R257" t="str">
        <f t="shared" si="26"/>
        <v>documentary</v>
      </c>
      <c r="S257" s="9">
        <f t="shared" si="28"/>
        <v>41657.818414351852</v>
      </c>
      <c r="T257" s="9">
        <f t="shared" si="29"/>
        <v>41699.554166666669</v>
      </c>
      <c r="U257">
        <f t="shared" si="30"/>
        <v>2014</v>
      </c>
      <c r="V257" s="9" t="str">
        <f t="shared" si="31"/>
        <v>Jan</v>
      </c>
    </row>
    <row r="258" spans="1:22" ht="45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 t="shared" ref="O258:O321" si="32">(E258/D258)*100</f>
        <v>105.9591836734694</v>
      </c>
      <c r="P258">
        <f t="shared" si="27"/>
        <v>54.083333333333336</v>
      </c>
      <c r="Q258" t="str">
        <f t="shared" ref="Q258:Q321" si="33">LEFT(N258,SEARCH("/",N258,1)-1)</f>
        <v>film &amp; video</v>
      </c>
      <c r="R258" t="str">
        <f t="shared" ref="R258:R321" si="34">RIGHT(N258,LEN(N258)-SEARCH("/",N258,1))</f>
        <v>documentary</v>
      </c>
      <c r="S258" s="9">
        <f t="shared" si="28"/>
        <v>42576.286064814813</v>
      </c>
      <c r="T258" s="9">
        <f t="shared" si="29"/>
        <v>42607.286064814813</v>
      </c>
      <c r="U258">
        <f t="shared" si="30"/>
        <v>2016</v>
      </c>
      <c r="V258" s="9" t="str">
        <f t="shared" si="31"/>
        <v>Jul</v>
      </c>
    </row>
    <row r="259" spans="1:22" ht="45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 t="shared" si="32"/>
        <v>114.39999999999999</v>
      </c>
      <c r="P259">
        <f t="shared" ref="P259:P322" si="35">IFERROR(E259/L259, 0)</f>
        <v>103.21804511278195</v>
      </c>
      <c r="Q259" t="str">
        <f t="shared" si="33"/>
        <v>film &amp; video</v>
      </c>
      <c r="R259" t="str">
        <f t="shared" si="34"/>
        <v>documentary</v>
      </c>
      <c r="S259" s="9">
        <f t="shared" ref="S259:S322" si="36">((J259/86400)+25569+(-4/24))</f>
        <v>42292.084120370368</v>
      </c>
      <c r="T259" s="9">
        <f t="shared" ref="T259:T322" si="37">((I259/86400)+25569+(-4/24))</f>
        <v>42322.125694444447</v>
      </c>
      <c r="U259">
        <f t="shared" ref="U259:U322" si="38">YEAR(S259)</f>
        <v>2015</v>
      </c>
      <c r="V259" s="9" t="str">
        <f t="shared" ref="V259:V322" si="39">TEXT(S259, "mmm")</f>
        <v>Oct</v>
      </c>
    </row>
    <row r="260" spans="1:22" ht="45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 t="shared" si="32"/>
        <v>111.76666666666665</v>
      </c>
      <c r="P260">
        <f t="shared" si="35"/>
        <v>40.397590361445786</v>
      </c>
      <c r="Q260" t="str">
        <f t="shared" si="33"/>
        <v>film &amp; video</v>
      </c>
      <c r="R260" t="str">
        <f t="shared" si="34"/>
        <v>documentary</v>
      </c>
      <c r="S260" s="9">
        <f t="shared" si="36"/>
        <v>42370.405185185191</v>
      </c>
      <c r="T260" s="9">
        <f t="shared" si="37"/>
        <v>42394.827777777777</v>
      </c>
      <c r="U260">
        <f t="shared" si="38"/>
        <v>2016</v>
      </c>
      <c r="V260" s="9" t="str">
        <f t="shared" si="39"/>
        <v>Jan</v>
      </c>
    </row>
    <row r="261" spans="1:22" ht="45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 t="shared" si="32"/>
        <v>116.08000000000001</v>
      </c>
      <c r="P261">
        <f t="shared" si="35"/>
        <v>116.85906040268456</v>
      </c>
      <c r="Q261" t="str">
        <f t="shared" si="33"/>
        <v>film &amp; video</v>
      </c>
      <c r="R261" t="str">
        <f t="shared" si="34"/>
        <v>documentary</v>
      </c>
      <c r="S261" s="9">
        <f t="shared" si="36"/>
        <v>40987.521666666667</v>
      </c>
      <c r="T261" s="9">
        <f t="shared" si="37"/>
        <v>41032.521666666667</v>
      </c>
      <c r="U261">
        <f t="shared" si="38"/>
        <v>2012</v>
      </c>
      <c r="V261" s="9" t="str">
        <f t="shared" si="39"/>
        <v>Mar</v>
      </c>
    </row>
    <row r="262" spans="1:22" ht="45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 t="shared" si="32"/>
        <v>141.5</v>
      </c>
      <c r="P262">
        <f t="shared" si="35"/>
        <v>115.51020408163265</v>
      </c>
      <c r="Q262" t="str">
        <f t="shared" si="33"/>
        <v>film &amp; video</v>
      </c>
      <c r="R262" t="str">
        <f t="shared" si="34"/>
        <v>documentary</v>
      </c>
      <c r="S262" s="9">
        <f t="shared" si="36"/>
        <v>42367.553148148152</v>
      </c>
      <c r="T262" s="9">
        <f t="shared" si="37"/>
        <v>42392.553148148152</v>
      </c>
      <c r="U262">
        <f t="shared" si="38"/>
        <v>2015</v>
      </c>
      <c r="V262" s="9" t="str">
        <f t="shared" si="39"/>
        <v>Dec</v>
      </c>
    </row>
    <row r="263" spans="1:22" ht="45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 t="shared" si="32"/>
        <v>104.72999999999999</v>
      </c>
      <c r="P263">
        <f t="shared" si="35"/>
        <v>104.31274900398407</v>
      </c>
      <c r="Q263" t="str">
        <f t="shared" si="33"/>
        <v>film &amp; video</v>
      </c>
      <c r="R263" t="str">
        <f t="shared" si="34"/>
        <v>documentary</v>
      </c>
      <c r="S263" s="9">
        <f t="shared" si="36"/>
        <v>41085.531446759262</v>
      </c>
      <c r="T263" s="9">
        <f t="shared" si="37"/>
        <v>41120.041666666672</v>
      </c>
      <c r="U263">
        <f t="shared" si="38"/>
        <v>2012</v>
      </c>
      <c r="V263" s="9" t="str">
        <f t="shared" si="39"/>
        <v>Jun</v>
      </c>
    </row>
    <row r="264" spans="1:22" ht="45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 t="shared" si="32"/>
        <v>255.83333333333331</v>
      </c>
      <c r="P264">
        <f t="shared" si="35"/>
        <v>69.772727272727266</v>
      </c>
      <c r="Q264" t="str">
        <f t="shared" si="33"/>
        <v>film &amp; video</v>
      </c>
      <c r="R264" t="str">
        <f t="shared" si="34"/>
        <v>documentary</v>
      </c>
      <c r="S264" s="9">
        <f t="shared" si="36"/>
        <v>41144.54282407408</v>
      </c>
      <c r="T264" s="9">
        <f t="shared" si="37"/>
        <v>41158.54282407408</v>
      </c>
      <c r="U264">
        <f t="shared" si="38"/>
        <v>2012</v>
      </c>
      <c r="V264" s="9" t="str">
        <f t="shared" si="39"/>
        <v>Aug</v>
      </c>
    </row>
    <row r="265" spans="1:22" ht="45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 t="shared" si="32"/>
        <v>206.70670670670671</v>
      </c>
      <c r="P265">
        <f t="shared" si="35"/>
        <v>43.020833333333336</v>
      </c>
      <c r="Q265" t="str">
        <f t="shared" si="33"/>
        <v>film &amp; video</v>
      </c>
      <c r="R265" t="str">
        <f t="shared" si="34"/>
        <v>documentary</v>
      </c>
      <c r="S265" s="9">
        <f t="shared" si="36"/>
        <v>41754.950914351852</v>
      </c>
      <c r="T265" s="9">
        <f t="shared" si="37"/>
        <v>41777.950914351852</v>
      </c>
      <c r="U265">
        <f t="shared" si="38"/>
        <v>2014</v>
      </c>
      <c r="V265" s="9" t="str">
        <f t="shared" si="39"/>
        <v>Apr</v>
      </c>
    </row>
    <row r="266" spans="1:22" ht="45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 t="shared" si="32"/>
        <v>112.105</v>
      </c>
      <c r="P266">
        <f t="shared" si="35"/>
        <v>58.540469973890339</v>
      </c>
      <c r="Q266" t="str">
        <f t="shared" si="33"/>
        <v>film &amp; video</v>
      </c>
      <c r="R266" t="str">
        <f t="shared" si="34"/>
        <v>documentary</v>
      </c>
      <c r="S266" s="9">
        <f t="shared" si="36"/>
        <v>41980.615127314821</v>
      </c>
      <c r="T266" s="9">
        <f t="shared" si="37"/>
        <v>42010.615127314821</v>
      </c>
      <c r="U266">
        <f t="shared" si="38"/>
        <v>2014</v>
      </c>
      <c r="V266" s="9" t="str">
        <f t="shared" si="39"/>
        <v>Dec</v>
      </c>
    </row>
    <row r="267" spans="1:22" ht="45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 t="shared" si="32"/>
        <v>105.982</v>
      </c>
      <c r="P267">
        <f t="shared" si="35"/>
        <v>111.79535864978902</v>
      </c>
      <c r="Q267" t="str">
        <f t="shared" si="33"/>
        <v>film &amp; video</v>
      </c>
      <c r="R267" t="str">
        <f t="shared" si="34"/>
        <v>documentary</v>
      </c>
      <c r="S267" s="9">
        <f t="shared" si="36"/>
        <v>41934.41783564815</v>
      </c>
      <c r="T267" s="9">
        <f t="shared" si="37"/>
        <v>41964.459502314821</v>
      </c>
      <c r="U267">
        <f t="shared" si="38"/>
        <v>2014</v>
      </c>
      <c r="V267" s="9" t="str">
        <f t="shared" si="39"/>
        <v>Oct</v>
      </c>
    </row>
    <row r="268" spans="1:22" ht="45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 t="shared" si="32"/>
        <v>100.16666666666667</v>
      </c>
      <c r="P268">
        <f t="shared" si="35"/>
        <v>46.230769230769234</v>
      </c>
      <c r="Q268" t="str">
        <f t="shared" si="33"/>
        <v>film &amp; video</v>
      </c>
      <c r="R268" t="str">
        <f t="shared" si="34"/>
        <v>documentary</v>
      </c>
      <c r="S268" s="9">
        <f t="shared" si="36"/>
        <v>42211.784618055557</v>
      </c>
      <c r="T268" s="9">
        <f t="shared" si="37"/>
        <v>42226.784618055557</v>
      </c>
      <c r="U268">
        <f t="shared" si="38"/>
        <v>2015</v>
      </c>
      <c r="V268" s="9" t="str">
        <f t="shared" si="39"/>
        <v>Jul</v>
      </c>
    </row>
    <row r="269" spans="1:22" ht="45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 t="shared" si="32"/>
        <v>213.98947368421051</v>
      </c>
      <c r="P269">
        <f t="shared" si="35"/>
        <v>144.69039145907473</v>
      </c>
      <c r="Q269" t="str">
        <f t="shared" si="33"/>
        <v>film &amp; video</v>
      </c>
      <c r="R269" t="str">
        <f t="shared" si="34"/>
        <v>documentary</v>
      </c>
      <c r="S269" s="9">
        <f t="shared" si="36"/>
        <v>42200.509930555556</v>
      </c>
      <c r="T269" s="9">
        <f t="shared" si="37"/>
        <v>42231.083333333336</v>
      </c>
      <c r="U269">
        <f t="shared" si="38"/>
        <v>2015</v>
      </c>
      <c r="V269" s="9" t="str">
        <f t="shared" si="39"/>
        <v>Jul</v>
      </c>
    </row>
    <row r="270" spans="1:22" ht="45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 t="shared" si="32"/>
        <v>126.16000000000001</v>
      </c>
      <c r="P270">
        <f t="shared" si="35"/>
        <v>88.845070422535215</v>
      </c>
      <c r="Q270" t="str">
        <f t="shared" si="33"/>
        <v>film &amp; video</v>
      </c>
      <c r="R270" t="str">
        <f t="shared" si="34"/>
        <v>documentary</v>
      </c>
      <c r="S270" s="9">
        <f t="shared" si="36"/>
        <v>42548.909490740742</v>
      </c>
      <c r="T270" s="9">
        <f t="shared" si="37"/>
        <v>42578.909490740742</v>
      </c>
      <c r="U270">
        <f t="shared" si="38"/>
        <v>2016</v>
      </c>
      <c r="V270" s="9" t="str">
        <f t="shared" si="39"/>
        <v>Jun</v>
      </c>
    </row>
    <row r="271" spans="1:22" ht="45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 t="shared" si="32"/>
        <v>181.53547058823528</v>
      </c>
      <c r="P271">
        <f t="shared" si="35"/>
        <v>81.75107284768211</v>
      </c>
      <c r="Q271" t="str">
        <f t="shared" si="33"/>
        <v>film &amp; video</v>
      </c>
      <c r="R271" t="str">
        <f t="shared" si="34"/>
        <v>documentary</v>
      </c>
      <c r="S271" s="9">
        <f t="shared" si="36"/>
        <v>41673.896412037044</v>
      </c>
      <c r="T271" s="9">
        <f t="shared" si="37"/>
        <v>41705.790972222225</v>
      </c>
      <c r="U271">
        <f t="shared" si="38"/>
        <v>2014</v>
      </c>
      <c r="V271" s="9" t="str">
        <f t="shared" si="39"/>
        <v>Feb</v>
      </c>
    </row>
    <row r="272" spans="1:22" ht="45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 t="shared" si="32"/>
        <v>100</v>
      </c>
      <c r="P272">
        <f t="shared" si="35"/>
        <v>71.428571428571431</v>
      </c>
      <c r="Q272" t="str">
        <f t="shared" si="33"/>
        <v>film &amp; video</v>
      </c>
      <c r="R272" t="str">
        <f t="shared" si="34"/>
        <v>documentary</v>
      </c>
      <c r="S272" s="9">
        <f t="shared" si="36"/>
        <v>42111.870046296295</v>
      </c>
      <c r="T272" s="9">
        <f t="shared" si="37"/>
        <v>42131.870046296295</v>
      </c>
      <c r="U272">
        <f t="shared" si="38"/>
        <v>2015</v>
      </c>
      <c r="V272" s="9" t="str">
        <f t="shared" si="39"/>
        <v>Apr</v>
      </c>
    </row>
    <row r="273" spans="1:22" ht="45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 t="shared" si="32"/>
        <v>100.61</v>
      </c>
      <c r="P273">
        <f t="shared" si="35"/>
        <v>104.25906735751295</v>
      </c>
      <c r="Q273" t="str">
        <f t="shared" si="33"/>
        <v>film &amp; video</v>
      </c>
      <c r="R273" t="str">
        <f t="shared" si="34"/>
        <v>documentary</v>
      </c>
      <c r="S273" s="9">
        <f t="shared" si="36"/>
        <v>40864.875590277778</v>
      </c>
      <c r="T273" s="9">
        <f t="shared" si="37"/>
        <v>40894.874305555561</v>
      </c>
      <c r="U273">
        <f t="shared" si="38"/>
        <v>2011</v>
      </c>
      <c r="V273" s="9" t="str">
        <f t="shared" si="39"/>
        <v>Nov</v>
      </c>
    </row>
    <row r="274" spans="1:22" ht="45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 t="shared" si="32"/>
        <v>100.9027027027027</v>
      </c>
      <c r="P274">
        <f t="shared" si="35"/>
        <v>90.616504854368927</v>
      </c>
      <c r="Q274" t="str">
        <f t="shared" si="33"/>
        <v>film &amp; video</v>
      </c>
      <c r="R274" t="str">
        <f t="shared" si="34"/>
        <v>documentary</v>
      </c>
      <c r="S274" s="9">
        <f t="shared" si="36"/>
        <v>40763.55059027778</v>
      </c>
      <c r="T274" s="9">
        <f t="shared" si="37"/>
        <v>40793.958333333336</v>
      </c>
      <c r="U274">
        <f t="shared" si="38"/>
        <v>2011</v>
      </c>
      <c r="V274" s="9" t="str">
        <f t="shared" si="39"/>
        <v>Aug</v>
      </c>
    </row>
    <row r="275" spans="1:22" ht="30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 t="shared" si="32"/>
        <v>110.446</v>
      </c>
      <c r="P275">
        <f t="shared" si="35"/>
        <v>157.33048433048432</v>
      </c>
      <c r="Q275" t="str">
        <f t="shared" si="33"/>
        <v>film &amp; video</v>
      </c>
      <c r="R275" t="str">
        <f t="shared" si="34"/>
        <v>documentary</v>
      </c>
      <c r="S275" s="9">
        <f t="shared" si="36"/>
        <v>41526.542268518519</v>
      </c>
      <c r="T275" s="9">
        <f t="shared" si="37"/>
        <v>41557.542268518519</v>
      </c>
      <c r="U275">
        <f t="shared" si="38"/>
        <v>2013</v>
      </c>
      <c r="V275" s="9" t="str">
        <f t="shared" si="39"/>
        <v>Sep</v>
      </c>
    </row>
    <row r="276" spans="1:22" ht="45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 t="shared" si="32"/>
        <v>111.8936170212766</v>
      </c>
      <c r="P276">
        <f t="shared" si="35"/>
        <v>105.18</v>
      </c>
      <c r="Q276" t="str">
        <f t="shared" si="33"/>
        <v>film &amp; video</v>
      </c>
      <c r="R276" t="str">
        <f t="shared" si="34"/>
        <v>documentary</v>
      </c>
      <c r="S276" s="9">
        <f t="shared" si="36"/>
        <v>42417.651412037041</v>
      </c>
      <c r="T276" s="9">
        <f t="shared" si="37"/>
        <v>42477.609745370377</v>
      </c>
      <c r="U276">
        <f t="shared" si="38"/>
        <v>2016</v>
      </c>
      <c r="V276" s="9" t="str">
        <f t="shared" si="39"/>
        <v>Feb</v>
      </c>
    </row>
    <row r="277" spans="1:22" ht="45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 t="shared" si="32"/>
        <v>108.04450000000001</v>
      </c>
      <c r="P277">
        <f t="shared" si="35"/>
        <v>58.719836956521746</v>
      </c>
      <c r="Q277" t="str">
        <f t="shared" si="33"/>
        <v>film &amp; video</v>
      </c>
      <c r="R277" t="str">
        <f t="shared" si="34"/>
        <v>documentary</v>
      </c>
      <c r="S277" s="9">
        <f t="shared" si="36"/>
        <v>40990.742592592593</v>
      </c>
      <c r="T277" s="9">
        <f t="shared" si="37"/>
        <v>41026.730555555558</v>
      </c>
      <c r="U277">
        <f t="shared" si="38"/>
        <v>2012</v>
      </c>
      <c r="V277" s="9" t="str">
        <f t="shared" si="39"/>
        <v>Mar</v>
      </c>
    </row>
    <row r="278" spans="1:22" ht="45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 t="shared" si="32"/>
        <v>106.66666666666667</v>
      </c>
      <c r="P278">
        <f t="shared" si="35"/>
        <v>81.632653061224488</v>
      </c>
      <c r="Q278" t="str">
        <f t="shared" si="33"/>
        <v>film &amp; video</v>
      </c>
      <c r="R278" t="str">
        <f t="shared" si="34"/>
        <v>documentary</v>
      </c>
      <c r="S278" s="9">
        <f t="shared" si="36"/>
        <v>41082.398217592599</v>
      </c>
      <c r="T278" s="9">
        <f t="shared" si="37"/>
        <v>41097.398217592599</v>
      </c>
      <c r="U278">
        <f t="shared" si="38"/>
        <v>2012</v>
      </c>
      <c r="V278" s="9" t="str">
        <f t="shared" si="39"/>
        <v>Jun</v>
      </c>
    </row>
    <row r="279" spans="1:22" ht="45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 t="shared" si="32"/>
        <v>103.90027322404372</v>
      </c>
      <c r="P279">
        <f t="shared" si="35"/>
        <v>56.460043668122275</v>
      </c>
      <c r="Q279" t="str">
        <f t="shared" si="33"/>
        <v>film &amp; video</v>
      </c>
      <c r="R279" t="str">
        <f t="shared" si="34"/>
        <v>documentary</v>
      </c>
      <c r="S279" s="9">
        <f t="shared" si="36"/>
        <v>40379.609768518523</v>
      </c>
      <c r="T279" s="9">
        <f t="shared" si="37"/>
        <v>40421.988888888889</v>
      </c>
      <c r="U279">
        <f t="shared" si="38"/>
        <v>2010</v>
      </c>
      <c r="V279" s="9" t="str">
        <f t="shared" si="39"/>
        <v>Jul</v>
      </c>
    </row>
    <row r="280" spans="1:22" ht="45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 t="shared" si="32"/>
        <v>125.16000000000001</v>
      </c>
      <c r="P280">
        <f t="shared" si="35"/>
        <v>140.1044776119403</v>
      </c>
      <c r="Q280" t="str">
        <f t="shared" si="33"/>
        <v>film &amp; video</v>
      </c>
      <c r="R280" t="str">
        <f t="shared" si="34"/>
        <v>documentary</v>
      </c>
      <c r="S280" s="9">
        <f t="shared" si="36"/>
        <v>42078.626458333332</v>
      </c>
      <c r="T280" s="9">
        <f t="shared" si="37"/>
        <v>42123.626458333332</v>
      </c>
      <c r="U280">
        <f t="shared" si="38"/>
        <v>2015</v>
      </c>
      <c r="V280" s="9" t="str">
        <f t="shared" si="39"/>
        <v>Mar</v>
      </c>
    </row>
    <row r="281" spans="1:22" ht="45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 t="shared" si="32"/>
        <v>106.80499999999999</v>
      </c>
      <c r="P281">
        <f t="shared" si="35"/>
        <v>224.85263157894738</v>
      </c>
      <c r="Q281" t="str">
        <f t="shared" si="33"/>
        <v>film &amp; video</v>
      </c>
      <c r="R281" t="str">
        <f t="shared" si="34"/>
        <v>documentary</v>
      </c>
      <c r="S281" s="9">
        <f t="shared" si="36"/>
        <v>42687.709108796298</v>
      </c>
      <c r="T281" s="9">
        <f t="shared" si="37"/>
        <v>42718.333333333336</v>
      </c>
      <c r="U281">
        <f t="shared" si="38"/>
        <v>2016</v>
      </c>
      <c r="V281" s="9" t="str">
        <f t="shared" si="39"/>
        <v>Nov</v>
      </c>
    </row>
    <row r="282" spans="1:22" ht="45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 t="shared" si="32"/>
        <v>112.30249999999999</v>
      </c>
      <c r="P282">
        <f t="shared" si="35"/>
        <v>181.13306451612902</v>
      </c>
      <c r="Q282" t="str">
        <f t="shared" si="33"/>
        <v>film &amp; video</v>
      </c>
      <c r="R282" t="str">
        <f t="shared" si="34"/>
        <v>documentary</v>
      </c>
      <c r="S282" s="9">
        <f t="shared" si="36"/>
        <v>41745.469293981485</v>
      </c>
      <c r="T282" s="9">
        <f t="shared" si="37"/>
        <v>41775.979166666672</v>
      </c>
      <c r="U282">
        <f t="shared" si="38"/>
        <v>2014</v>
      </c>
      <c r="V282" s="9" t="str">
        <f t="shared" si="39"/>
        <v>Apr</v>
      </c>
    </row>
    <row r="283" spans="1:22" ht="45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 t="shared" si="32"/>
        <v>103.812</v>
      </c>
      <c r="P283">
        <f t="shared" si="35"/>
        <v>711.04109589041093</v>
      </c>
      <c r="Q283" t="str">
        <f t="shared" si="33"/>
        <v>film &amp; video</v>
      </c>
      <c r="R283" t="str">
        <f t="shared" si="34"/>
        <v>documentary</v>
      </c>
      <c r="S283" s="9">
        <f t="shared" si="36"/>
        <v>40732.675578703704</v>
      </c>
      <c r="T283" s="9">
        <f t="shared" si="37"/>
        <v>40762.675578703704</v>
      </c>
      <c r="U283">
        <f t="shared" si="38"/>
        <v>2011</v>
      </c>
      <c r="V283" s="9" t="str">
        <f t="shared" si="39"/>
        <v>Jul</v>
      </c>
    </row>
    <row r="284" spans="1:22" ht="45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 t="shared" si="32"/>
        <v>141.65</v>
      </c>
      <c r="P284">
        <f t="shared" si="35"/>
        <v>65.883720930232556</v>
      </c>
      <c r="Q284" t="str">
        <f t="shared" si="33"/>
        <v>film &amp; video</v>
      </c>
      <c r="R284" t="str">
        <f t="shared" si="34"/>
        <v>documentary</v>
      </c>
      <c r="S284" s="9">
        <f t="shared" si="36"/>
        <v>42292.372881944444</v>
      </c>
      <c r="T284" s="9">
        <f t="shared" si="37"/>
        <v>42313.414548611116</v>
      </c>
      <c r="U284">
        <f t="shared" si="38"/>
        <v>2015</v>
      </c>
      <c r="V284" s="9" t="str">
        <f t="shared" si="39"/>
        <v>Oct</v>
      </c>
    </row>
    <row r="285" spans="1:22" ht="45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 t="shared" si="32"/>
        <v>105.25999999999999</v>
      </c>
      <c r="P285">
        <f t="shared" si="35"/>
        <v>75.185714285714283</v>
      </c>
      <c r="Q285" t="str">
        <f t="shared" si="33"/>
        <v>film &amp; video</v>
      </c>
      <c r="R285" t="str">
        <f t="shared" si="34"/>
        <v>documentary</v>
      </c>
      <c r="S285" s="9">
        <f t="shared" si="36"/>
        <v>40718.143993055557</v>
      </c>
      <c r="T285" s="9">
        <f t="shared" si="37"/>
        <v>40765.130555555559</v>
      </c>
      <c r="U285">
        <f t="shared" si="38"/>
        <v>2011</v>
      </c>
      <c r="V285" s="9" t="str">
        <f t="shared" si="39"/>
        <v>Jun</v>
      </c>
    </row>
    <row r="286" spans="1:22" ht="45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 t="shared" si="32"/>
        <v>103.09142857142857</v>
      </c>
      <c r="P286">
        <f t="shared" si="35"/>
        <v>133.14391143911439</v>
      </c>
      <c r="Q286" t="str">
        <f t="shared" si="33"/>
        <v>film &amp; video</v>
      </c>
      <c r="R286" t="str">
        <f t="shared" si="34"/>
        <v>documentary</v>
      </c>
      <c r="S286" s="9">
        <f t="shared" si="36"/>
        <v>41646.461365740739</v>
      </c>
      <c r="T286" s="9">
        <f t="shared" si="37"/>
        <v>41675.794444444451</v>
      </c>
      <c r="U286">
        <f t="shared" si="38"/>
        <v>2014</v>
      </c>
      <c r="V286" s="9" t="str">
        <f t="shared" si="39"/>
        <v>Jan</v>
      </c>
    </row>
    <row r="287" spans="1:22" ht="30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 t="shared" si="32"/>
        <v>107.65957446808511</v>
      </c>
      <c r="P287">
        <f t="shared" si="35"/>
        <v>55.2</v>
      </c>
      <c r="Q287" t="str">
        <f t="shared" si="33"/>
        <v>film &amp; video</v>
      </c>
      <c r="R287" t="str">
        <f t="shared" si="34"/>
        <v>documentary</v>
      </c>
      <c r="S287" s="9">
        <f t="shared" si="36"/>
        <v>41673.918275462966</v>
      </c>
      <c r="T287" s="9">
        <f t="shared" si="37"/>
        <v>41703.918275462966</v>
      </c>
      <c r="U287">
        <f t="shared" si="38"/>
        <v>2014</v>
      </c>
      <c r="V287" s="9" t="str">
        <f t="shared" si="39"/>
        <v>Feb</v>
      </c>
    </row>
    <row r="288" spans="1:22" ht="45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 t="shared" si="32"/>
        <v>107.70464285714286</v>
      </c>
      <c r="P288">
        <f t="shared" si="35"/>
        <v>86.163714285714292</v>
      </c>
      <c r="Q288" t="str">
        <f t="shared" si="33"/>
        <v>film &amp; video</v>
      </c>
      <c r="R288" t="str">
        <f t="shared" si="34"/>
        <v>documentary</v>
      </c>
      <c r="S288" s="9">
        <f t="shared" si="36"/>
        <v>40637.995798611111</v>
      </c>
      <c r="T288" s="9">
        <f t="shared" si="37"/>
        <v>40672.082638888889</v>
      </c>
      <c r="U288">
        <f t="shared" si="38"/>
        <v>2011</v>
      </c>
      <c r="V288" s="9" t="str">
        <f t="shared" si="39"/>
        <v>Apr</v>
      </c>
    </row>
    <row r="289" spans="1:22" ht="45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 t="shared" si="32"/>
        <v>101.55000000000001</v>
      </c>
      <c r="P289">
        <f t="shared" si="35"/>
        <v>92.318181818181813</v>
      </c>
      <c r="Q289" t="str">
        <f t="shared" si="33"/>
        <v>film &amp; video</v>
      </c>
      <c r="R289" t="str">
        <f t="shared" si="34"/>
        <v>documentary</v>
      </c>
      <c r="S289" s="9">
        <f t="shared" si="36"/>
        <v>40806.704282407409</v>
      </c>
      <c r="T289" s="9">
        <f t="shared" si="37"/>
        <v>40866.74594907408</v>
      </c>
      <c r="U289">
        <f t="shared" si="38"/>
        <v>2011</v>
      </c>
      <c r="V289" s="9" t="str">
        <f t="shared" si="39"/>
        <v>Sep</v>
      </c>
    </row>
    <row r="290" spans="1:22" ht="45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 t="shared" si="32"/>
        <v>101.43766666666667</v>
      </c>
      <c r="P290">
        <f t="shared" si="35"/>
        <v>160.16473684210527</v>
      </c>
      <c r="Q290" t="str">
        <f t="shared" si="33"/>
        <v>film &amp; video</v>
      </c>
      <c r="R290" t="str">
        <f t="shared" si="34"/>
        <v>documentary</v>
      </c>
      <c r="S290" s="9">
        <f t="shared" si="36"/>
        <v>41543.569328703707</v>
      </c>
      <c r="T290" s="9">
        <f t="shared" si="37"/>
        <v>41583.610995370371</v>
      </c>
      <c r="U290">
        <f t="shared" si="38"/>
        <v>2013</v>
      </c>
      <c r="V290" s="9" t="str">
        <f t="shared" si="39"/>
        <v>Sep</v>
      </c>
    </row>
    <row r="291" spans="1:22" ht="45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 t="shared" si="32"/>
        <v>136.80000000000001</v>
      </c>
      <c r="P291">
        <f t="shared" si="35"/>
        <v>45.6</v>
      </c>
      <c r="Q291" t="str">
        <f t="shared" si="33"/>
        <v>film &amp; video</v>
      </c>
      <c r="R291" t="str">
        <f t="shared" si="34"/>
        <v>documentary</v>
      </c>
      <c r="S291" s="9">
        <f t="shared" si="36"/>
        <v>42543.696111111109</v>
      </c>
      <c r="T291" s="9">
        <f t="shared" si="37"/>
        <v>42573.696111111109</v>
      </c>
      <c r="U291">
        <f t="shared" si="38"/>
        <v>2016</v>
      </c>
      <c r="V291" s="9" t="str">
        <f t="shared" si="39"/>
        <v>Jun</v>
      </c>
    </row>
    <row r="292" spans="1:22" ht="45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 t="shared" si="32"/>
        <v>128.29999999999998</v>
      </c>
      <c r="P292">
        <f t="shared" si="35"/>
        <v>183.28571428571428</v>
      </c>
      <c r="Q292" t="str">
        <f t="shared" si="33"/>
        <v>film &amp; video</v>
      </c>
      <c r="R292" t="str">
        <f t="shared" si="34"/>
        <v>documentary</v>
      </c>
      <c r="S292" s="9">
        <f t="shared" si="36"/>
        <v>42113.814780092594</v>
      </c>
      <c r="T292" s="9">
        <f t="shared" si="37"/>
        <v>42173.814780092594</v>
      </c>
      <c r="U292">
        <f t="shared" si="38"/>
        <v>2015</v>
      </c>
      <c r="V292" s="9" t="str">
        <f t="shared" si="39"/>
        <v>Apr</v>
      </c>
    </row>
    <row r="293" spans="1:22" ht="45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 t="shared" si="32"/>
        <v>101.05</v>
      </c>
      <c r="P293">
        <f t="shared" si="35"/>
        <v>125.78838174273859</v>
      </c>
      <c r="Q293" t="str">
        <f t="shared" si="33"/>
        <v>film &amp; video</v>
      </c>
      <c r="R293" t="str">
        <f t="shared" si="34"/>
        <v>documentary</v>
      </c>
      <c r="S293" s="9">
        <f t="shared" si="36"/>
        <v>41598.009305555555</v>
      </c>
      <c r="T293" s="9">
        <f t="shared" si="37"/>
        <v>41630.041666666672</v>
      </c>
      <c r="U293">
        <f t="shared" si="38"/>
        <v>2013</v>
      </c>
      <c r="V293" s="9" t="str">
        <f t="shared" si="39"/>
        <v>Nov</v>
      </c>
    </row>
    <row r="294" spans="1:22" ht="45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 t="shared" si="32"/>
        <v>126.84</v>
      </c>
      <c r="P294">
        <f t="shared" si="35"/>
        <v>57.654545454545456</v>
      </c>
      <c r="Q294" t="str">
        <f t="shared" si="33"/>
        <v>film &amp; video</v>
      </c>
      <c r="R294" t="str">
        <f t="shared" si="34"/>
        <v>documentary</v>
      </c>
      <c r="S294" s="9">
        <f t="shared" si="36"/>
        <v>41099.57613425926</v>
      </c>
      <c r="T294" s="9">
        <f t="shared" si="37"/>
        <v>41115.57613425926</v>
      </c>
      <c r="U294">
        <f t="shared" si="38"/>
        <v>2012</v>
      </c>
      <c r="V294" s="9" t="str">
        <f t="shared" si="39"/>
        <v>Jul</v>
      </c>
    </row>
    <row r="295" spans="1:22" ht="45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 t="shared" si="32"/>
        <v>105.0859375</v>
      </c>
      <c r="P295">
        <f t="shared" si="35"/>
        <v>78.660818713450297</v>
      </c>
      <c r="Q295" t="str">
        <f t="shared" si="33"/>
        <v>film &amp; video</v>
      </c>
      <c r="R295" t="str">
        <f t="shared" si="34"/>
        <v>documentary</v>
      </c>
      <c r="S295" s="9">
        <f t="shared" si="36"/>
        <v>41079.710775462961</v>
      </c>
      <c r="T295" s="9">
        <f t="shared" si="37"/>
        <v>41109.710775462961</v>
      </c>
      <c r="U295">
        <f t="shared" si="38"/>
        <v>2012</v>
      </c>
      <c r="V295" s="9" t="str">
        <f t="shared" si="39"/>
        <v>Jun</v>
      </c>
    </row>
    <row r="296" spans="1:22" ht="45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 t="shared" si="32"/>
        <v>102.85405405405406</v>
      </c>
      <c r="P296">
        <f t="shared" si="35"/>
        <v>91.480769230769226</v>
      </c>
      <c r="Q296" t="str">
        <f t="shared" si="33"/>
        <v>film &amp; video</v>
      </c>
      <c r="R296" t="str">
        <f t="shared" si="34"/>
        <v>documentary</v>
      </c>
      <c r="S296" s="9">
        <f t="shared" si="36"/>
        <v>41528.896585648152</v>
      </c>
      <c r="T296" s="9">
        <f t="shared" si="37"/>
        <v>41558.896585648152</v>
      </c>
      <c r="U296">
        <f t="shared" si="38"/>
        <v>2013</v>
      </c>
      <c r="V296" s="9" t="str">
        <f t="shared" si="39"/>
        <v>Sep</v>
      </c>
    </row>
    <row r="297" spans="1:22" ht="60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 t="shared" si="32"/>
        <v>102.14714285714285</v>
      </c>
      <c r="P297">
        <f t="shared" si="35"/>
        <v>68.09809523809524</v>
      </c>
      <c r="Q297" t="str">
        <f t="shared" si="33"/>
        <v>film &amp; video</v>
      </c>
      <c r="R297" t="str">
        <f t="shared" si="34"/>
        <v>documentary</v>
      </c>
      <c r="S297" s="9">
        <f t="shared" si="36"/>
        <v>41904.685208333336</v>
      </c>
      <c r="T297" s="9">
        <f t="shared" si="37"/>
        <v>41929.333333333336</v>
      </c>
      <c r="U297">
        <f t="shared" si="38"/>
        <v>2014</v>
      </c>
      <c r="V297" s="9" t="str">
        <f t="shared" si="39"/>
        <v>Sep</v>
      </c>
    </row>
    <row r="298" spans="1:22" ht="30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 t="shared" si="32"/>
        <v>120.21700000000001</v>
      </c>
      <c r="P298">
        <f t="shared" si="35"/>
        <v>48.086800000000004</v>
      </c>
      <c r="Q298" t="str">
        <f t="shared" si="33"/>
        <v>film &amp; video</v>
      </c>
      <c r="R298" t="str">
        <f t="shared" si="34"/>
        <v>documentary</v>
      </c>
      <c r="S298" s="9">
        <f t="shared" si="36"/>
        <v>41648.229525462964</v>
      </c>
      <c r="T298" s="9">
        <f t="shared" si="37"/>
        <v>41678.229525462964</v>
      </c>
      <c r="U298">
        <f t="shared" si="38"/>
        <v>2014</v>
      </c>
      <c r="V298" s="9" t="str">
        <f t="shared" si="39"/>
        <v>Jan</v>
      </c>
    </row>
    <row r="299" spans="1:22" ht="45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 t="shared" si="32"/>
        <v>100.24761904761905</v>
      </c>
      <c r="P299">
        <f t="shared" si="35"/>
        <v>202.42307692307693</v>
      </c>
      <c r="Q299" t="str">
        <f t="shared" si="33"/>
        <v>film &amp; video</v>
      </c>
      <c r="R299" t="str">
        <f t="shared" si="34"/>
        <v>documentary</v>
      </c>
      <c r="S299" s="9">
        <f t="shared" si="36"/>
        <v>41360.803935185184</v>
      </c>
      <c r="T299" s="9">
        <f t="shared" si="37"/>
        <v>41372.022916666669</v>
      </c>
      <c r="U299">
        <f t="shared" si="38"/>
        <v>2013</v>
      </c>
      <c r="V299" s="9" t="str">
        <f t="shared" si="39"/>
        <v>Mar</v>
      </c>
    </row>
    <row r="300" spans="1:22" ht="45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 t="shared" si="32"/>
        <v>100.63392857142857</v>
      </c>
      <c r="P300">
        <f t="shared" si="35"/>
        <v>216.75</v>
      </c>
      <c r="Q300" t="str">
        <f t="shared" si="33"/>
        <v>film &amp; video</v>
      </c>
      <c r="R300" t="str">
        <f t="shared" si="34"/>
        <v>documentary</v>
      </c>
      <c r="S300" s="9">
        <f t="shared" si="36"/>
        <v>42178.115706018521</v>
      </c>
      <c r="T300" s="9">
        <f t="shared" si="37"/>
        <v>42208.115706018521</v>
      </c>
      <c r="U300">
        <f t="shared" si="38"/>
        <v>2015</v>
      </c>
      <c r="V300" s="9" t="str">
        <f t="shared" si="39"/>
        <v>Jun</v>
      </c>
    </row>
    <row r="301" spans="1:22" ht="45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 t="shared" si="32"/>
        <v>100.4375</v>
      </c>
      <c r="P301">
        <f t="shared" si="35"/>
        <v>110.06849315068493</v>
      </c>
      <c r="Q301" t="str">
        <f t="shared" si="33"/>
        <v>film &amp; video</v>
      </c>
      <c r="R301" t="str">
        <f t="shared" si="34"/>
        <v>documentary</v>
      </c>
      <c r="S301" s="9">
        <f t="shared" si="36"/>
        <v>41394.675775462965</v>
      </c>
      <c r="T301" s="9">
        <f t="shared" si="37"/>
        <v>41454.675775462965</v>
      </c>
      <c r="U301">
        <f t="shared" si="38"/>
        <v>2013</v>
      </c>
      <c r="V301" s="9" t="str">
        <f t="shared" si="39"/>
        <v>Apr</v>
      </c>
    </row>
    <row r="302" spans="1:22" ht="45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 t="shared" si="32"/>
        <v>102.1</v>
      </c>
      <c r="P302">
        <f t="shared" si="35"/>
        <v>150.14705882352942</v>
      </c>
      <c r="Q302" t="str">
        <f t="shared" si="33"/>
        <v>theater</v>
      </c>
      <c r="R302" t="str">
        <f t="shared" si="34"/>
        <v>plays</v>
      </c>
      <c r="S302" s="9">
        <f t="shared" si="36"/>
        <v>42318.535428240742</v>
      </c>
      <c r="T302" s="9">
        <f t="shared" si="37"/>
        <v>42348.535428240742</v>
      </c>
      <c r="U302">
        <f t="shared" si="38"/>
        <v>2015</v>
      </c>
      <c r="V302" s="9" t="str">
        <f t="shared" si="39"/>
        <v>Nov</v>
      </c>
    </row>
    <row r="303" spans="1:22" ht="45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 t="shared" si="32"/>
        <v>104.64</v>
      </c>
      <c r="P303">
        <f t="shared" si="35"/>
        <v>93.428571428571431</v>
      </c>
      <c r="Q303" t="str">
        <f t="shared" si="33"/>
        <v>theater</v>
      </c>
      <c r="R303" t="str">
        <f t="shared" si="34"/>
        <v>plays</v>
      </c>
      <c r="S303" s="9">
        <f t="shared" si="36"/>
        <v>42645.926145833335</v>
      </c>
      <c r="T303" s="9">
        <f t="shared" si="37"/>
        <v>42675.040972222225</v>
      </c>
      <c r="U303">
        <f t="shared" si="38"/>
        <v>2016</v>
      </c>
      <c r="V303" s="9" t="str">
        <f t="shared" si="39"/>
        <v>Oct</v>
      </c>
    </row>
    <row r="304" spans="1:22" ht="45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 t="shared" si="32"/>
        <v>114.66666666666667</v>
      </c>
      <c r="P304">
        <f t="shared" si="35"/>
        <v>110.96774193548387</v>
      </c>
      <c r="Q304" t="str">
        <f t="shared" si="33"/>
        <v>theater</v>
      </c>
      <c r="R304" t="str">
        <f t="shared" si="34"/>
        <v>plays</v>
      </c>
      <c r="S304" s="9">
        <f t="shared" si="36"/>
        <v>42429.874131944445</v>
      </c>
      <c r="T304" s="9">
        <f t="shared" si="37"/>
        <v>42449.832465277781</v>
      </c>
      <c r="U304">
        <f t="shared" si="38"/>
        <v>2016</v>
      </c>
      <c r="V304" s="9" t="str">
        <f t="shared" si="39"/>
        <v>Feb</v>
      </c>
    </row>
    <row r="305" spans="1:22" ht="45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 t="shared" si="32"/>
        <v>120.6</v>
      </c>
      <c r="P305">
        <f t="shared" si="35"/>
        <v>71.785714285714292</v>
      </c>
      <c r="Q305" t="str">
        <f t="shared" si="33"/>
        <v>theater</v>
      </c>
      <c r="R305" t="str">
        <f t="shared" si="34"/>
        <v>plays</v>
      </c>
      <c r="S305" s="9">
        <f t="shared" si="36"/>
        <v>42237.966157407405</v>
      </c>
      <c r="T305" s="9">
        <f t="shared" si="37"/>
        <v>42267.966157407405</v>
      </c>
      <c r="U305">
        <f t="shared" si="38"/>
        <v>2015</v>
      </c>
      <c r="V305" s="9" t="str">
        <f t="shared" si="39"/>
        <v>Aug</v>
      </c>
    </row>
    <row r="306" spans="1:22" ht="45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 t="shared" si="32"/>
        <v>108.67285714285715</v>
      </c>
      <c r="P306">
        <f t="shared" si="35"/>
        <v>29.258076923076924</v>
      </c>
      <c r="Q306" t="str">
        <f t="shared" si="33"/>
        <v>theater</v>
      </c>
      <c r="R306" t="str">
        <f t="shared" si="34"/>
        <v>plays</v>
      </c>
      <c r="S306" s="9">
        <f t="shared" si="36"/>
        <v>42492.550567129634</v>
      </c>
      <c r="T306" s="9">
        <f t="shared" si="37"/>
        <v>42522.550567129634</v>
      </c>
      <c r="U306">
        <f t="shared" si="38"/>
        <v>2016</v>
      </c>
      <c r="V306" s="9" t="str">
        <f t="shared" si="39"/>
        <v>May</v>
      </c>
    </row>
    <row r="307" spans="1:22" ht="45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 t="shared" si="32"/>
        <v>100</v>
      </c>
      <c r="P307">
        <f t="shared" si="35"/>
        <v>1000</v>
      </c>
      <c r="Q307" t="str">
        <f t="shared" si="33"/>
        <v>theater</v>
      </c>
      <c r="R307" t="str">
        <f t="shared" si="34"/>
        <v>plays</v>
      </c>
      <c r="S307" s="9">
        <f t="shared" si="36"/>
        <v>41850.234270833338</v>
      </c>
      <c r="T307" s="9">
        <f t="shared" si="37"/>
        <v>41895.234270833338</v>
      </c>
      <c r="U307">
        <f t="shared" si="38"/>
        <v>2014</v>
      </c>
      <c r="V307" s="9" t="str">
        <f t="shared" si="39"/>
        <v>Jul</v>
      </c>
    </row>
    <row r="308" spans="1:22" ht="45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 t="shared" si="32"/>
        <v>113.99999999999999</v>
      </c>
      <c r="P308">
        <f t="shared" si="35"/>
        <v>74.347826086956516</v>
      </c>
      <c r="Q308" t="str">
        <f t="shared" si="33"/>
        <v>theater</v>
      </c>
      <c r="R308" t="str">
        <f t="shared" si="34"/>
        <v>plays</v>
      </c>
      <c r="S308" s="9">
        <f t="shared" si="36"/>
        <v>42192.42527777778</v>
      </c>
      <c r="T308" s="9">
        <f t="shared" si="37"/>
        <v>42223.541666666664</v>
      </c>
      <c r="U308">
        <f t="shared" si="38"/>
        <v>2015</v>
      </c>
      <c r="V308" s="9" t="str">
        <f t="shared" si="39"/>
        <v>Jul</v>
      </c>
    </row>
    <row r="309" spans="1:22" ht="45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 t="shared" si="32"/>
        <v>100.85</v>
      </c>
      <c r="P309">
        <f t="shared" si="35"/>
        <v>63.829113924050631</v>
      </c>
      <c r="Q309" t="str">
        <f t="shared" si="33"/>
        <v>theater</v>
      </c>
      <c r="R309" t="str">
        <f t="shared" si="34"/>
        <v>plays</v>
      </c>
      <c r="S309" s="9">
        <f t="shared" si="36"/>
        <v>42753.038958333338</v>
      </c>
      <c r="T309" s="9">
        <f t="shared" si="37"/>
        <v>42783.503472222226</v>
      </c>
      <c r="U309">
        <f t="shared" si="38"/>
        <v>2017</v>
      </c>
      <c r="V309" s="9" t="str">
        <f t="shared" si="39"/>
        <v>Jan</v>
      </c>
    </row>
    <row r="310" spans="1:22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 t="shared" si="32"/>
        <v>115.65217391304347</v>
      </c>
      <c r="P310">
        <f t="shared" si="35"/>
        <v>44.333333333333336</v>
      </c>
      <c r="Q310" t="str">
        <f t="shared" si="33"/>
        <v>theater</v>
      </c>
      <c r="R310" t="str">
        <f t="shared" si="34"/>
        <v>plays</v>
      </c>
      <c r="S310" s="9">
        <f t="shared" si="36"/>
        <v>42155.753553240742</v>
      </c>
      <c r="T310" s="9">
        <f t="shared" si="37"/>
        <v>42176.722222222226</v>
      </c>
      <c r="U310">
        <f t="shared" si="38"/>
        <v>2015</v>
      </c>
      <c r="V310" s="9" t="str">
        <f t="shared" si="39"/>
        <v>May</v>
      </c>
    </row>
    <row r="311" spans="1:22" ht="45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 t="shared" si="32"/>
        <v>130.41666666666666</v>
      </c>
      <c r="P311">
        <f t="shared" si="35"/>
        <v>86.944444444444443</v>
      </c>
      <c r="Q311" t="str">
        <f t="shared" si="33"/>
        <v>theater</v>
      </c>
      <c r="R311" t="str">
        <f t="shared" si="34"/>
        <v>plays</v>
      </c>
      <c r="S311" s="9">
        <f t="shared" si="36"/>
        <v>42724.86451388889</v>
      </c>
      <c r="T311" s="9">
        <f t="shared" si="37"/>
        <v>42746.041666666664</v>
      </c>
      <c r="U311">
        <f t="shared" si="38"/>
        <v>2016</v>
      </c>
      <c r="V311" s="9" t="str">
        <f t="shared" si="39"/>
        <v>Dec</v>
      </c>
    </row>
    <row r="312" spans="1:22" ht="45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 t="shared" si="32"/>
        <v>107.78267254038178</v>
      </c>
      <c r="P312">
        <f t="shared" si="35"/>
        <v>126.55172413793103</v>
      </c>
      <c r="Q312" t="str">
        <f t="shared" si="33"/>
        <v>theater</v>
      </c>
      <c r="R312" t="str">
        <f t="shared" si="34"/>
        <v>plays</v>
      </c>
      <c r="S312" s="9">
        <f t="shared" si="36"/>
        <v>42157.424398148149</v>
      </c>
      <c r="T312" s="9">
        <f t="shared" si="37"/>
        <v>42178.916666666664</v>
      </c>
      <c r="U312">
        <f t="shared" si="38"/>
        <v>2015</v>
      </c>
      <c r="V312" s="9" t="str">
        <f t="shared" si="39"/>
        <v>Jun</v>
      </c>
    </row>
    <row r="313" spans="1:22" ht="45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 t="shared" si="32"/>
        <v>100</v>
      </c>
      <c r="P313">
        <f t="shared" si="35"/>
        <v>129.03225806451613</v>
      </c>
      <c r="Q313" t="str">
        <f t="shared" si="33"/>
        <v>theater</v>
      </c>
      <c r="R313" t="str">
        <f t="shared" si="34"/>
        <v>plays</v>
      </c>
      <c r="S313" s="9">
        <f t="shared" si="36"/>
        <v>42675.8984837963</v>
      </c>
      <c r="T313" s="9">
        <f t="shared" si="37"/>
        <v>42721.124305555561</v>
      </c>
      <c r="U313">
        <f t="shared" si="38"/>
        <v>2016</v>
      </c>
      <c r="V313" s="9" t="str">
        <f t="shared" si="39"/>
        <v>Nov</v>
      </c>
    </row>
    <row r="314" spans="1:22" ht="45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 t="shared" si="32"/>
        <v>123.25</v>
      </c>
      <c r="P314">
        <f t="shared" si="35"/>
        <v>71.242774566473983</v>
      </c>
      <c r="Q314" t="str">
        <f t="shared" si="33"/>
        <v>theater</v>
      </c>
      <c r="R314" t="str">
        <f t="shared" si="34"/>
        <v>plays</v>
      </c>
      <c r="S314" s="9">
        <f t="shared" si="36"/>
        <v>42472.840370370373</v>
      </c>
      <c r="T314" s="9">
        <f t="shared" si="37"/>
        <v>42502.840370370373</v>
      </c>
      <c r="U314">
        <f t="shared" si="38"/>
        <v>2016</v>
      </c>
      <c r="V314" s="9" t="str">
        <f t="shared" si="39"/>
        <v>Apr</v>
      </c>
    </row>
    <row r="315" spans="1:22" ht="45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 t="shared" si="32"/>
        <v>100.2</v>
      </c>
      <c r="P315">
        <f t="shared" si="35"/>
        <v>117.88235294117646</v>
      </c>
      <c r="Q315" t="str">
        <f t="shared" si="33"/>
        <v>theater</v>
      </c>
      <c r="R315" t="str">
        <f t="shared" si="34"/>
        <v>plays</v>
      </c>
      <c r="S315" s="9">
        <f t="shared" si="36"/>
        <v>42482.268113425926</v>
      </c>
      <c r="T315" s="9">
        <f t="shared" si="37"/>
        <v>42506.268113425926</v>
      </c>
      <c r="U315">
        <f t="shared" si="38"/>
        <v>2016</v>
      </c>
      <c r="V315" s="9" t="str">
        <f t="shared" si="39"/>
        <v>Apr</v>
      </c>
    </row>
    <row r="316" spans="1:22" ht="45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 t="shared" si="32"/>
        <v>104.66666666666666</v>
      </c>
      <c r="P316">
        <f t="shared" si="35"/>
        <v>327.08333333333331</v>
      </c>
      <c r="Q316" t="str">
        <f t="shared" si="33"/>
        <v>theater</v>
      </c>
      <c r="R316" t="str">
        <f t="shared" si="34"/>
        <v>plays</v>
      </c>
      <c r="S316" s="9">
        <f t="shared" si="36"/>
        <v>42270.644328703704</v>
      </c>
      <c r="T316" s="9">
        <f t="shared" si="37"/>
        <v>42309.791666666664</v>
      </c>
      <c r="U316">
        <f t="shared" si="38"/>
        <v>2015</v>
      </c>
      <c r="V316" s="9" t="str">
        <f t="shared" si="39"/>
        <v>Sep</v>
      </c>
    </row>
    <row r="317" spans="1:22" ht="30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 t="shared" si="32"/>
        <v>102.49999999999999</v>
      </c>
      <c r="P317">
        <f t="shared" si="35"/>
        <v>34.745762711864408</v>
      </c>
      <c r="Q317" t="str">
        <f t="shared" si="33"/>
        <v>theater</v>
      </c>
      <c r="R317" t="str">
        <f t="shared" si="34"/>
        <v>plays</v>
      </c>
      <c r="S317" s="9">
        <f t="shared" si="36"/>
        <v>42711.378530092596</v>
      </c>
      <c r="T317" s="9">
        <f t="shared" si="37"/>
        <v>42741.378530092596</v>
      </c>
      <c r="U317">
        <f t="shared" si="38"/>
        <v>2016</v>
      </c>
      <c r="V317" s="9" t="str">
        <f t="shared" si="39"/>
        <v>Dec</v>
      </c>
    </row>
    <row r="318" spans="1:22" ht="45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 t="shared" si="32"/>
        <v>118.25757575757576</v>
      </c>
      <c r="P318">
        <f t="shared" si="35"/>
        <v>100.06410256410257</v>
      </c>
      <c r="Q318" t="str">
        <f t="shared" si="33"/>
        <v>theater</v>
      </c>
      <c r="R318" t="str">
        <f t="shared" si="34"/>
        <v>plays</v>
      </c>
      <c r="S318" s="9">
        <f t="shared" si="36"/>
        <v>42179.17832175926</v>
      </c>
      <c r="T318" s="9">
        <f t="shared" si="37"/>
        <v>42219.583333333336</v>
      </c>
      <c r="U318">
        <f t="shared" si="38"/>
        <v>2015</v>
      </c>
      <c r="V318" s="9" t="str">
        <f t="shared" si="39"/>
        <v>Jun</v>
      </c>
    </row>
    <row r="319" spans="1:22" ht="45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 t="shared" si="32"/>
        <v>120.5</v>
      </c>
      <c r="P319">
        <f t="shared" si="35"/>
        <v>40.847457627118644</v>
      </c>
      <c r="Q319" t="str">
        <f t="shared" si="33"/>
        <v>theater</v>
      </c>
      <c r="R319" t="str">
        <f t="shared" si="34"/>
        <v>plays</v>
      </c>
      <c r="S319" s="9">
        <f t="shared" si="36"/>
        <v>42282.601747685192</v>
      </c>
      <c r="T319" s="9">
        <f t="shared" si="37"/>
        <v>42312.643414351849</v>
      </c>
      <c r="U319">
        <f t="shared" si="38"/>
        <v>2015</v>
      </c>
      <c r="V319" s="9" t="str">
        <f t="shared" si="39"/>
        <v>Oct</v>
      </c>
    </row>
    <row r="320" spans="1:22" ht="45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 t="shared" si="32"/>
        <v>302.42</v>
      </c>
      <c r="P320">
        <f t="shared" si="35"/>
        <v>252.01666666666668</v>
      </c>
      <c r="Q320" t="str">
        <f t="shared" si="33"/>
        <v>theater</v>
      </c>
      <c r="R320" t="str">
        <f t="shared" si="34"/>
        <v>plays</v>
      </c>
      <c r="S320" s="9">
        <f t="shared" si="36"/>
        <v>42473.62804398148</v>
      </c>
      <c r="T320" s="9">
        <f t="shared" si="37"/>
        <v>42503.62804398148</v>
      </c>
      <c r="U320">
        <f t="shared" si="38"/>
        <v>2016</v>
      </c>
      <c r="V320" s="9" t="str">
        <f t="shared" si="39"/>
        <v>Apr</v>
      </c>
    </row>
    <row r="321" spans="1:22" ht="45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 t="shared" si="32"/>
        <v>100.64400000000001</v>
      </c>
      <c r="P321">
        <f t="shared" si="35"/>
        <v>25.161000000000001</v>
      </c>
      <c r="Q321" t="str">
        <f t="shared" si="33"/>
        <v>theater</v>
      </c>
      <c r="R321" t="str">
        <f t="shared" si="34"/>
        <v>plays</v>
      </c>
      <c r="S321" s="9">
        <f t="shared" si="36"/>
        <v>42534.883182870377</v>
      </c>
      <c r="T321" s="9">
        <f t="shared" si="37"/>
        <v>42555.883182870377</v>
      </c>
      <c r="U321">
        <f t="shared" si="38"/>
        <v>2016</v>
      </c>
      <c r="V321" s="9" t="str">
        <f t="shared" si="39"/>
        <v>Jun</v>
      </c>
    </row>
    <row r="322" spans="1:22" ht="45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 t="shared" ref="O322:O385" si="40">(E322/D322)*100</f>
        <v>144.28571428571428</v>
      </c>
      <c r="P322">
        <f t="shared" si="35"/>
        <v>50.5</v>
      </c>
      <c r="Q322" t="str">
        <f t="shared" ref="Q322:Q385" si="41">LEFT(N322,SEARCH("/",N322,1)-1)</f>
        <v>technology</v>
      </c>
      <c r="R322" t="str">
        <f t="shared" ref="R322:R385" si="42">RIGHT(N322,LEN(N322)-SEARCH("/",N322,1))</f>
        <v>wearables</v>
      </c>
      <c r="S322" s="9">
        <f t="shared" si="36"/>
        <v>42683.253645833334</v>
      </c>
      <c r="T322" s="9">
        <f t="shared" si="37"/>
        <v>42698.791666666664</v>
      </c>
      <c r="U322">
        <f t="shared" si="38"/>
        <v>2016</v>
      </c>
      <c r="V322" s="9" t="str">
        <f t="shared" si="39"/>
        <v>Nov</v>
      </c>
    </row>
    <row r="323" spans="1:22" ht="45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 t="shared" si="40"/>
        <v>119.16249999999999</v>
      </c>
      <c r="P323">
        <f t="shared" ref="P323:P386" si="43">IFERROR(E323/L323, 0)</f>
        <v>151.31746031746033</v>
      </c>
      <c r="Q323" t="str">
        <f t="shared" si="41"/>
        <v>technology</v>
      </c>
      <c r="R323" t="str">
        <f t="shared" si="42"/>
        <v>wearables</v>
      </c>
      <c r="S323" s="9">
        <f t="shared" ref="S323:S386" si="44">((J323/86400)+25569+(-4/24))</f>
        <v>42199.403333333335</v>
      </c>
      <c r="T323" s="9">
        <f t="shared" ref="T323:T386" si="45">((I323/86400)+25569+(-4/24))</f>
        <v>42229.403333333335</v>
      </c>
      <c r="U323">
        <f t="shared" ref="U323:U386" si="46">YEAR(S323)</f>
        <v>2015</v>
      </c>
      <c r="V323" s="9" t="str">
        <f t="shared" ref="V323:V386" si="47">TEXT(S323, "mmm")</f>
        <v>Jul</v>
      </c>
    </row>
    <row r="324" spans="1:22" ht="45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 t="shared" si="40"/>
        <v>1460.4850000000001</v>
      </c>
      <c r="P324">
        <f t="shared" si="43"/>
        <v>134.3592456301748</v>
      </c>
      <c r="Q324" t="str">
        <f t="shared" si="41"/>
        <v>technology</v>
      </c>
      <c r="R324" t="str">
        <f t="shared" si="42"/>
        <v>wearables</v>
      </c>
      <c r="S324" s="9">
        <f t="shared" si="44"/>
        <v>42199.484652777777</v>
      </c>
      <c r="T324" s="9">
        <f t="shared" si="45"/>
        <v>42235.484652777777</v>
      </c>
      <c r="U324">
        <f t="shared" si="46"/>
        <v>2015</v>
      </c>
      <c r="V324" s="9" t="str">
        <f t="shared" si="47"/>
        <v>Jul</v>
      </c>
    </row>
    <row r="325" spans="1:22" ht="30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 t="shared" si="40"/>
        <v>105.80799999999999</v>
      </c>
      <c r="P325">
        <f t="shared" si="43"/>
        <v>174.02631578947367</v>
      </c>
      <c r="Q325" t="str">
        <f t="shared" si="41"/>
        <v>technology</v>
      </c>
      <c r="R325" t="str">
        <f t="shared" si="42"/>
        <v>wearables</v>
      </c>
      <c r="S325" s="9">
        <f t="shared" si="44"/>
        <v>42100.475405092591</v>
      </c>
      <c r="T325" s="9">
        <f t="shared" si="45"/>
        <v>42155.475405092591</v>
      </c>
      <c r="U325">
        <f t="shared" si="46"/>
        <v>2015</v>
      </c>
      <c r="V325" s="9" t="str">
        <f t="shared" si="47"/>
        <v>Apr</v>
      </c>
    </row>
    <row r="326" spans="1:22" ht="45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 t="shared" si="40"/>
        <v>300.11791999999997</v>
      </c>
      <c r="P326">
        <f t="shared" si="43"/>
        <v>73.486268364348675</v>
      </c>
      <c r="Q326" t="str">
        <f t="shared" si="41"/>
        <v>technology</v>
      </c>
      <c r="R326" t="str">
        <f t="shared" si="42"/>
        <v>wearables</v>
      </c>
      <c r="S326" s="9">
        <f t="shared" si="44"/>
        <v>41898.499293981484</v>
      </c>
      <c r="T326" s="9">
        <f t="shared" si="45"/>
        <v>41940.875</v>
      </c>
      <c r="U326">
        <f t="shared" si="46"/>
        <v>2014</v>
      </c>
      <c r="V326" s="9" t="str">
        <f t="shared" si="47"/>
        <v>Sep</v>
      </c>
    </row>
    <row r="327" spans="1:22" ht="30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 t="shared" si="40"/>
        <v>278.7</v>
      </c>
      <c r="P327">
        <f t="shared" si="43"/>
        <v>23.518987341772153</v>
      </c>
      <c r="Q327" t="str">
        <f t="shared" si="41"/>
        <v>technology</v>
      </c>
      <c r="R327" t="str">
        <f t="shared" si="42"/>
        <v>wearables</v>
      </c>
      <c r="S327" s="9">
        <f t="shared" si="44"/>
        <v>42563.859652777777</v>
      </c>
      <c r="T327" s="9">
        <f t="shared" si="45"/>
        <v>42593.859652777777</v>
      </c>
      <c r="U327">
        <f t="shared" si="46"/>
        <v>2016</v>
      </c>
      <c r="V327" s="9" t="str">
        <f t="shared" si="47"/>
        <v>Jul</v>
      </c>
    </row>
    <row r="328" spans="1:22" ht="45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 t="shared" si="40"/>
        <v>131.87625</v>
      </c>
      <c r="P328">
        <f t="shared" si="43"/>
        <v>39.074444444444445</v>
      </c>
      <c r="Q328" t="str">
        <f t="shared" si="41"/>
        <v>technology</v>
      </c>
      <c r="R328" t="str">
        <f t="shared" si="42"/>
        <v>wearables</v>
      </c>
      <c r="S328" s="9">
        <f t="shared" si="44"/>
        <v>41832.685960648152</v>
      </c>
      <c r="T328" s="9">
        <f t="shared" si="45"/>
        <v>41862.685960648152</v>
      </c>
      <c r="U328">
        <f t="shared" si="46"/>
        <v>2014</v>
      </c>
      <c r="V328" s="9" t="str">
        <f t="shared" si="47"/>
        <v>Jul</v>
      </c>
    </row>
    <row r="329" spans="1:22" ht="45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 t="shared" si="40"/>
        <v>107.05</v>
      </c>
      <c r="P329">
        <f t="shared" si="43"/>
        <v>125.94117647058823</v>
      </c>
      <c r="Q329" t="str">
        <f t="shared" si="41"/>
        <v>technology</v>
      </c>
      <c r="R329" t="str">
        <f t="shared" si="42"/>
        <v>wearables</v>
      </c>
      <c r="S329" s="9">
        <f t="shared" si="44"/>
        <v>42416.601261574076</v>
      </c>
      <c r="T329" s="9">
        <f t="shared" si="45"/>
        <v>42446.559594907412</v>
      </c>
      <c r="U329">
        <f t="shared" si="46"/>
        <v>2016</v>
      </c>
      <c r="V329" s="9" t="str">
        <f t="shared" si="47"/>
        <v>Feb</v>
      </c>
    </row>
    <row r="330" spans="1:22" ht="30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 t="shared" si="40"/>
        <v>126.82285714285715</v>
      </c>
      <c r="P330">
        <f t="shared" si="43"/>
        <v>1644</v>
      </c>
      <c r="Q330" t="str">
        <f t="shared" si="41"/>
        <v>technology</v>
      </c>
      <c r="R330" t="str">
        <f t="shared" si="42"/>
        <v>wearables</v>
      </c>
      <c r="S330" s="9">
        <f t="shared" si="44"/>
        <v>41891.526712962965</v>
      </c>
      <c r="T330" s="9">
        <f t="shared" si="45"/>
        <v>41926.526712962965</v>
      </c>
      <c r="U330">
        <f t="shared" si="46"/>
        <v>2014</v>
      </c>
      <c r="V330" s="9" t="str">
        <f t="shared" si="47"/>
        <v>Sep</v>
      </c>
    </row>
    <row r="331" spans="1:22" ht="45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 t="shared" si="40"/>
        <v>139.96</v>
      </c>
      <c r="P331">
        <f t="shared" si="43"/>
        <v>42.670731707317074</v>
      </c>
      <c r="Q331" t="str">
        <f t="shared" si="41"/>
        <v>technology</v>
      </c>
      <c r="R331" t="str">
        <f t="shared" si="42"/>
        <v>wearables</v>
      </c>
      <c r="S331" s="9">
        <f t="shared" si="44"/>
        <v>41877.745520833334</v>
      </c>
      <c r="T331" s="9">
        <f t="shared" si="45"/>
        <v>41898.745520833334</v>
      </c>
      <c r="U331">
        <f t="shared" si="46"/>
        <v>2014</v>
      </c>
      <c r="V331" s="9" t="str">
        <f t="shared" si="47"/>
        <v>Aug</v>
      </c>
    </row>
    <row r="332" spans="1:22" ht="45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 t="shared" si="40"/>
        <v>112.4</v>
      </c>
      <c r="P332">
        <f t="shared" si="43"/>
        <v>35.125</v>
      </c>
      <c r="Q332" t="str">
        <f t="shared" si="41"/>
        <v>technology</v>
      </c>
      <c r="R332" t="str">
        <f t="shared" si="42"/>
        <v>wearables</v>
      </c>
      <c r="S332" s="9">
        <f t="shared" si="44"/>
        <v>41931.870185185187</v>
      </c>
      <c r="T332" s="9">
        <f t="shared" si="45"/>
        <v>41991.911851851859</v>
      </c>
      <c r="U332">
        <f t="shared" si="46"/>
        <v>2014</v>
      </c>
      <c r="V332" s="9" t="str">
        <f t="shared" si="47"/>
        <v>Oct</v>
      </c>
    </row>
    <row r="333" spans="1:22" ht="45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 t="shared" si="40"/>
        <v>100.52799999999999</v>
      </c>
      <c r="P333">
        <f t="shared" si="43"/>
        <v>239.35238095238094</v>
      </c>
      <c r="Q333" t="str">
        <f t="shared" si="41"/>
        <v>technology</v>
      </c>
      <c r="R333" t="str">
        <f t="shared" si="42"/>
        <v>wearables</v>
      </c>
      <c r="S333" s="9">
        <f t="shared" si="44"/>
        <v>41955.850821759261</v>
      </c>
      <c r="T333" s="9">
        <f t="shared" si="45"/>
        <v>41985.850821759261</v>
      </c>
      <c r="U333">
        <f t="shared" si="46"/>
        <v>2014</v>
      </c>
      <c r="V333" s="9" t="str">
        <f t="shared" si="47"/>
        <v>Nov</v>
      </c>
    </row>
    <row r="334" spans="1:22" ht="45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 t="shared" si="40"/>
        <v>100.46666666666665</v>
      </c>
      <c r="P334">
        <f t="shared" si="43"/>
        <v>107.64285714285714</v>
      </c>
      <c r="Q334" t="str">
        <f t="shared" si="41"/>
        <v>technology</v>
      </c>
      <c r="R334" t="str">
        <f t="shared" si="42"/>
        <v>wearables</v>
      </c>
      <c r="S334" s="9">
        <f t="shared" si="44"/>
        <v>42675.523726851854</v>
      </c>
      <c r="T334" s="9">
        <f t="shared" si="45"/>
        <v>42705.565393518518</v>
      </c>
      <c r="U334">
        <f t="shared" si="46"/>
        <v>2016</v>
      </c>
      <c r="V334" s="9" t="str">
        <f t="shared" si="47"/>
        <v>Nov</v>
      </c>
    </row>
    <row r="335" spans="1:22" ht="45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 t="shared" si="40"/>
        <v>141.446</v>
      </c>
      <c r="P335">
        <f t="shared" si="43"/>
        <v>95.830623306233065</v>
      </c>
      <c r="Q335" t="str">
        <f t="shared" si="41"/>
        <v>technology</v>
      </c>
      <c r="R335" t="str">
        <f t="shared" si="42"/>
        <v>wearables</v>
      </c>
      <c r="S335" s="9">
        <f t="shared" si="44"/>
        <v>42199.451851851853</v>
      </c>
      <c r="T335" s="9">
        <f t="shared" si="45"/>
        <v>42236.451851851853</v>
      </c>
      <c r="U335">
        <f t="shared" si="46"/>
        <v>2015</v>
      </c>
      <c r="V335" s="9" t="str">
        <f t="shared" si="47"/>
        <v>Jul</v>
      </c>
    </row>
    <row r="336" spans="1:22" ht="45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 t="shared" si="40"/>
        <v>267.29166666666669</v>
      </c>
      <c r="P336">
        <f t="shared" si="43"/>
        <v>31.663376110562684</v>
      </c>
      <c r="Q336" t="str">
        <f t="shared" si="41"/>
        <v>technology</v>
      </c>
      <c r="R336" t="str">
        <f t="shared" si="42"/>
        <v>wearables</v>
      </c>
      <c r="S336" s="9">
        <f t="shared" si="44"/>
        <v>42163.790659722225</v>
      </c>
      <c r="T336" s="9">
        <f t="shared" si="45"/>
        <v>42193.790659722225</v>
      </c>
      <c r="U336">
        <f t="shared" si="46"/>
        <v>2015</v>
      </c>
      <c r="V336" s="9" t="str">
        <f t="shared" si="47"/>
        <v>Jun</v>
      </c>
    </row>
    <row r="337" spans="1:22" ht="45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 t="shared" si="40"/>
        <v>146.88749999999999</v>
      </c>
      <c r="P337">
        <f t="shared" si="43"/>
        <v>42.886861313868614</v>
      </c>
      <c r="Q337" t="str">
        <f t="shared" si="41"/>
        <v>technology</v>
      </c>
      <c r="R337" t="str">
        <f t="shared" si="42"/>
        <v>wearables</v>
      </c>
      <c r="S337" s="9">
        <f t="shared" si="44"/>
        <v>42045.790648148155</v>
      </c>
      <c r="T337" s="9">
        <f t="shared" si="45"/>
        <v>42075.748981481483</v>
      </c>
      <c r="U337">
        <f t="shared" si="46"/>
        <v>2015</v>
      </c>
      <c r="V337" s="9" t="str">
        <f t="shared" si="47"/>
        <v>Feb</v>
      </c>
    </row>
    <row r="338" spans="1:22" ht="45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 t="shared" si="40"/>
        <v>213.56</v>
      </c>
      <c r="P338">
        <f t="shared" si="43"/>
        <v>122.73563218390805</v>
      </c>
      <c r="Q338" t="str">
        <f t="shared" si="41"/>
        <v>technology</v>
      </c>
      <c r="R338" t="str">
        <f t="shared" si="42"/>
        <v>wearables</v>
      </c>
      <c r="S338" s="9">
        <f t="shared" si="44"/>
        <v>42417.63795138889</v>
      </c>
      <c r="T338" s="9">
        <f t="shared" si="45"/>
        <v>42477.596284722225</v>
      </c>
      <c r="U338">
        <f t="shared" si="46"/>
        <v>2016</v>
      </c>
      <c r="V338" s="9" t="str">
        <f t="shared" si="47"/>
        <v>Feb</v>
      </c>
    </row>
    <row r="339" spans="1:22" ht="45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 t="shared" si="40"/>
        <v>125.69999999999999</v>
      </c>
      <c r="P339">
        <f t="shared" si="43"/>
        <v>190.45454545454547</v>
      </c>
      <c r="Q339" t="str">
        <f t="shared" si="41"/>
        <v>technology</v>
      </c>
      <c r="R339" t="str">
        <f t="shared" si="42"/>
        <v>wearables</v>
      </c>
      <c r="S339" s="9">
        <f t="shared" si="44"/>
        <v>42331.679074074076</v>
      </c>
      <c r="T339" s="9">
        <f t="shared" si="45"/>
        <v>42361.679074074076</v>
      </c>
      <c r="U339">
        <f t="shared" si="46"/>
        <v>2015</v>
      </c>
      <c r="V339" s="9" t="str">
        <f t="shared" si="47"/>
        <v>Nov</v>
      </c>
    </row>
    <row r="340" spans="1:22" ht="45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 t="shared" si="40"/>
        <v>104.46206037108834</v>
      </c>
      <c r="P340">
        <f t="shared" si="43"/>
        <v>109.33695652173913</v>
      </c>
      <c r="Q340" t="str">
        <f t="shared" si="41"/>
        <v>technology</v>
      </c>
      <c r="R340" t="str">
        <f t="shared" si="42"/>
        <v>wearables</v>
      </c>
      <c r="S340" s="9">
        <f t="shared" si="44"/>
        <v>42178.994085648148</v>
      </c>
      <c r="T340" s="9">
        <f t="shared" si="45"/>
        <v>42211.583333333336</v>
      </c>
      <c r="U340">
        <f t="shared" si="46"/>
        <v>2015</v>
      </c>
      <c r="V340" s="9" t="str">
        <f t="shared" si="47"/>
        <v>Jun</v>
      </c>
    </row>
    <row r="341" spans="1:22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 t="shared" si="40"/>
        <v>100.56666666666668</v>
      </c>
      <c r="P341">
        <f t="shared" si="43"/>
        <v>143.66666666666666</v>
      </c>
      <c r="Q341" t="str">
        <f t="shared" si="41"/>
        <v>technology</v>
      </c>
      <c r="R341" t="str">
        <f t="shared" si="42"/>
        <v>wearables</v>
      </c>
      <c r="S341" s="9">
        <f t="shared" si="44"/>
        <v>42209.427025462966</v>
      </c>
      <c r="T341" s="9">
        <f t="shared" si="45"/>
        <v>42239.427025462966</v>
      </c>
      <c r="U341">
        <f t="shared" si="46"/>
        <v>2015</v>
      </c>
      <c r="V341" s="9" t="str">
        <f t="shared" si="47"/>
        <v>Jul</v>
      </c>
    </row>
    <row r="342" spans="1:22" ht="45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 t="shared" si="40"/>
        <v>143.94736842105263</v>
      </c>
      <c r="P342">
        <f t="shared" si="43"/>
        <v>66.707317073170728</v>
      </c>
      <c r="Q342" t="str">
        <f t="shared" si="41"/>
        <v>publishing</v>
      </c>
      <c r="R342" t="str">
        <f t="shared" si="42"/>
        <v>nonfiction</v>
      </c>
      <c r="S342" s="9">
        <f t="shared" si="44"/>
        <v>40909.482534722229</v>
      </c>
      <c r="T342" s="9">
        <f t="shared" si="45"/>
        <v>40937.482534722229</v>
      </c>
      <c r="U342">
        <f t="shared" si="46"/>
        <v>2012</v>
      </c>
      <c r="V342" s="9" t="str">
        <f t="shared" si="47"/>
        <v>Jan</v>
      </c>
    </row>
    <row r="343" spans="1:22" ht="45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 t="shared" si="40"/>
        <v>122.10975609756099</v>
      </c>
      <c r="P343">
        <f t="shared" si="43"/>
        <v>84.142857142857139</v>
      </c>
      <c r="Q343" t="str">
        <f t="shared" si="41"/>
        <v>publishing</v>
      </c>
      <c r="R343" t="str">
        <f t="shared" si="42"/>
        <v>nonfiction</v>
      </c>
      <c r="S343" s="9">
        <f t="shared" si="44"/>
        <v>41807.405173611114</v>
      </c>
      <c r="T343" s="9">
        <f t="shared" si="45"/>
        <v>41852.405173611114</v>
      </c>
      <c r="U343">
        <f t="shared" si="46"/>
        <v>2014</v>
      </c>
      <c r="V343" s="9" t="str">
        <f t="shared" si="47"/>
        <v>Jun</v>
      </c>
    </row>
    <row r="344" spans="1:22" ht="45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 t="shared" si="40"/>
        <v>132.024</v>
      </c>
      <c r="P344">
        <f t="shared" si="43"/>
        <v>215.72549019607843</v>
      </c>
      <c r="Q344" t="str">
        <f t="shared" si="41"/>
        <v>publishing</v>
      </c>
      <c r="R344" t="str">
        <f t="shared" si="42"/>
        <v>nonfiction</v>
      </c>
      <c r="S344" s="9">
        <f t="shared" si="44"/>
        <v>40977.63863425926</v>
      </c>
      <c r="T344" s="9">
        <f t="shared" si="45"/>
        <v>41007.596967592595</v>
      </c>
      <c r="U344">
        <f t="shared" si="46"/>
        <v>2012</v>
      </c>
      <c r="V344" s="9" t="str">
        <f t="shared" si="47"/>
        <v>Mar</v>
      </c>
    </row>
    <row r="345" spans="1:22" ht="30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 t="shared" si="40"/>
        <v>109.38000000000001</v>
      </c>
      <c r="P345">
        <f t="shared" si="43"/>
        <v>54.69</v>
      </c>
      <c r="Q345" t="str">
        <f t="shared" si="41"/>
        <v>publishing</v>
      </c>
      <c r="R345" t="str">
        <f t="shared" si="42"/>
        <v>nonfiction</v>
      </c>
      <c r="S345" s="9">
        <f t="shared" si="44"/>
        <v>42184.649872685186</v>
      </c>
      <c r="T345" s="9">
        <f t="shared" si="45"/>
        <v>42214.999305555561</v>
      </c>
      <c r="U345">
        <f t="shared" si="46"/>
        <v>2015</v>
      </c>
      <c r="V345" s="9" t="str">
        <f t="shared" si="47"/>
        <v>Jun</v>
      </c>
    </row>
    <row r="346" spans="1:22" ht="45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 t="shared" si="40"/>
        <v>105.47157142857144</v>
      </c>
      <c r="P346">
        <f t="shared" si="43"/>
        <v>51.62944055944056</v>
      </c>
      <c r="Q346" t="str">
        <f t="shared" si="41"/>
        <v>publishing</v>
      </c>
      <c r="R346" t="str">
        <f t="shared" si="42"/>
        <v>nonfiction</v>
      </c>
      <c r="S346" s="9">
        <f t="shared" si="44"/>
        <v>40694.47179398148</v>
      </c>
      <c r="T346" s="9">
        <f t="shared" si="45"/>
        <v>40724.47179398148</v>
      </c>
      <c r="U346">
        <f t="shared" si="46"/>
        <v>2011</v>
      </c>
      <c r="V346" s="9" t="str">
        <f t="shared" si="47"/>
        <v>May</v>
      </c>
    </row>
    <row r="347" spans="1:22" ht="45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 t="shared" si="40"/>
        <v>100.35000000000001</v>
      </c>
      <c r="P347">
        <f t="shared" si="43"/>
        <v>143.35714285714286</v>
      </c>
      <c r="Q347" t="str">
        <f t="shared" si="41"/>
        <v>publishing</v>
      </c>
      <c r="R347" t="str">
        <f t="shared" si="42"/>
        <v>nonfiction</v>
      </c>
      <c r="S347" s="9">
        <f t="shared" si="44"/>
        <v>42321.459629629629</v>
      </c>
      <c r="T347" s="9">
        <f t="shared" si="45"/>
        <v>42351.459629629629</v>
      </c>
      <c r="U347">
        <f t="shared" si="46"/>
        <v>2015</v>
      </c>
      <c r="V347" s="9" t="str">
        <f t="shared" si="47"/>
        <v>Nov</v>
      </c>
    </row>
    <row r="348" spans="1:22" ht="45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 t="shared" si="40"/>
        <v>101.4</v>
      </c>
      <c r="P348">
        <f t="shared" si="43"/>
        <v>72.428571428571431</v>
      </c>
      <c r="Q348" t="str">
        <f t="shared" si="41"/>
        <v>publishing</v>
      </c>
      <c r="R348" t="str">
        <f t="shared" si="42"/>
        <v>nonfiction</v>
      </c>
      <c r="S348" s="9">
        <f t="shared" si="44"/>
        <v>41345.876006944447</v>
      </c>
      <c r="T348" s="9">
        <f t="shared" si="45"/>
        <v>41375.876006944447</v>
      </c>
      <c r="U348">
        <f t="shared" si="46"/>
        <v>2013</v>
      </c>
      <c r="V348" s="9" t="str">
        <f t="shared" si="47"/>
        <v>Mar</v>
      </c>
    </row>
    <row r="349" spans="1:22" ht="45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 t="shared" si="40"/>
        <v>155.51428571428571</v>
      </c>
      <c r="P349">
        <f t="shared" si="43"/>
        <v>36.530201342281877</v>
      </c>
      <c r="Q349" t="str">
        <f t="shared" si="41"/>
        <v>publishing</v>
      </c>
      <c r="R349" t="str">
        <f t="shared" si="42"/>
        <v>nonfiction</v>
      </c>
      <c r="S349" s="9">
        <f t="shared" si="44"/>
        <v>41246.853576388894</v>
      </c>
      <c r="T349" s="9">
        <f t="shared" si="45"/>
        <v>41288.722222222226</v>
      </c>
      <c r="U349">
        <f t="shared" si="46"/>
        <v>2012</v>
      </c>
      <c r="V349" s="9" t="str">
        <f t="shared" si="47"/>
        <v>Dec</v>
      </c>
    </row>
    <row r="350" spans="1:22" ht="30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 t="shared" si="40"/>
        <v>105.566</v>
      </c>
      <c r="P350">
        <f t="shared" si="43"/>
        <v>60.903461538461535</v>
      </c>
      <c r="Q350" t="str">
        <f t="shared" si="41"/>
        <v>publishing</v>
      </c>
      <c r="R350" t="str">
        <f t="shared" si="42"/>
        <v>nonfiction</v>
      </c>
      <c r="S350" s="9">
        <f t="shared" si="44"/>
        <v>40731.670798611114</v>
      </c>
      <c r="T350" s="9">
        <f t="shared" si="45"/>
        <v>40776.670798611114</v>
      </c>
      <c r="U350">
        <f t="shared" si="46"/>
        <v>2011</v>
      </c>
      <c r="V350" s="9" t="str">
        <f t="shared" si="47"/>
        <v>Jul</v>
      </c>
    </row>
    <row r="351" spans="1:22" ht="45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 t="shared" si="40"/>
        <v>130.65</v>
      </c>
      <c r="P351">
        <f t="shared" si="43"/>
        <v>43.55</v>
      </c>
      <c r="Q351" t="str">
        <f t="shared" si="41"/>
        <v>publishing</v>
      </c>
      <c r="R351" t="str">
        <f t="shared" si="42"/>
        <v>nonfiction</v>
      </c>
      <c r="S351" s="9">
        <f t="shared" si="44"/>
        <v>41111.019224537042</v>
      </c>
      <c r="T351" s="9">
        <f t="shared" si="45"/>
        <v>41171.019224537042</v>
      </c>
      <c r="U351">
        <f t="shared" si="46"/>
        <v>2012</v>
      </c>
      <c r="V351" s="9" t="str">
        <f t="shared" si="47"/>
        <v>Jul</v>
      </c>
    </row>
    <row r="352" spans="1:22" ht="30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 t="shared" si="40"/>
        <v>132.19</v>
      </c>
      <c r="P352">
        <f t="shared" si="43"/>
        <v>99.766037735849054</v>
      </c>
      <c r="Q352" t="str">
        <f t="shared" si="41"/>
        <v>publishing</v>
      </c>
      <c r="R352" t="str">
        <f t="shared" si="42"/>
        <v>nonfiction</v>
      </c>
      <c r="S352" s="9">
        <f t="shared" si="44"/>
        <v>40854.578599537039</v>
      </c>
      <c r="T352" s="9">
        <f t="shared" si="45"/>
        <v>40884.578599537039</v>
      </c>
      <c r="U352">
        <f t="shared" si="46"/>
        <v>2011</v>
      </c>
      <c r="V352" s="9" t="str">
        <f t="shared" si="47"/>
        <v>Nov</v>
      </c>
    </row>
    <row r="353" spans="1:22" ht="45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 t="shared" si="40"/>
        <v>126</v>
      </c>
      <c r="P353">
        <f t="shared" si="43"/>
        <v>88.732394366197184</v>
      </c>
      <c r="Q353" t="str">
        <f t="shared" si="41"/>
        <v>publishing</v>
      </c>
      <c r="R353" t="str">
        <f t="shared" si="42"/>
        <v>nonfiction</v>
      </c>
      <c r="S353" s="9">
        <f t="shared" si="44"/>
        <v>40879.629016203704</v>
      </c>
      <c r="T353" s="9">
        <f t="shared" si="45"/>
        <v>40930.083333333336</v>
      </c>
      <c r="U353">
        <f t="shared" si="46"/>
        <v>2011</v>
      </c>
      <c r="V353" s="9" t="str">
        <f t="shared" si="47"/>
        <v>Dec</v>
      </c>
    </row>
    <row r="354" spans="1:22" ht="45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 t="shared" si="40"/>
        <v>160</v>
      </c>
      <c r="P354">
        <f t="shared" si="43"/>
        <v>4.9230769230769234</v>
      </c>
      <c r="Q354" t="str">
        <f t="shared" si="41"/>
        <v>publishing</v>
      </c>
      <c r="R354" t="str">
        <f t="shared" si="42"/>
        <v>nonfiction</v>
      </c>
      <c r="S354" s="9">
        <f t="shared" si="44"/>
        <v>41486.257650462961</v>
      </c>
      <c r="T354" s="9">
        <f t="shared" si="45"/>
        <v>41546.257650462961</v>
      </c>
      <c r="U354">
        <f t="shared" si="46"/>
        <v>2013</v>
      </c>
      <c r="V354" s="9" t="str">
        <f t="shared" si="47"/>
        <v>Jul</v>
      </c>
    </row>
    <row r="355" spans="1:22" ht="45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 t="shared" si="40"/>
        <v>120.48</v>
      </c>
      <c r="P355">
        <f t="shared" si="43"/>
        <v>17.822485207100591</v>
      </c>
      <c r="Q355" t="str">
        <f t="shared" si="41"/>
        <v>publishing</v>
      </c>
      <c r="R355" t="str">
        <f t="shared" si="42"/>
        <v>nonfiction</v>
      </c>
      <c r="S355" s="9">
        <f t="shared" si="44"/>
        <v>41598.253379629634</v>
      </c>
      <c r="T355" s="9">
        <f t="shared" si="45"/>
        <v>41628.253379629634</v>
      </c>
      <c r="U355">
        <f t="shared" si="46"/>
        <v>2013</v>
      </c>
      <c r="V355" s="9" t="str">
        <f t="shared" si="47"/>
        <v>Nov</v>
      </c>
    </row>
    <row r="356" spans="1:22" ht="30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 t="shared" si="40"/>
        <v>125.52941176470588</v>
      </c>
      <c r="P356">
        <f t="shared" si="43"/>
        <v>187.19298245614036</v>
      </c>
      <c r="Q356" t="str">
        <f t="shared" si="41"/>
        <v>publishing</v>
      </c>
      <c r="R356" t="str">
        <f t="shared" si="42"/>
        <v>nonfiction</v>
      </c>
      <c r="S356" s="9">
        <f t="shared" si="44"/>
        <v>42101.997916666667</v>
      </c>
      <c r="T356" s="9">
        <f t="shared" si="45"/>
        <v>42133.041666666664</v>
      </c>
      <c r="U356">
        <f t="shared" si="46"/>
        <v>2015</v>
      </c>
      <c r="V356" s="9" t="str">
        <f t="shared" si="47"/>
        <v>Apr</v>
      </c>
    </row>
    <row r="357" spans="1:22" ht="45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 t="shared" si="40"/>
        <v>114.40638297872341</v>
      </c>
      <c r="P357">
        <f t="shared" si="43"/>
        <v>234.80786026200875</v>
      </c>
      <c r="Q357" t="str">
        <f t="shared" si="41"/>
        <v>publishing</v>
      </c>
      <c r="R357" t="str">
        <f t="shared" si="42"/>
        <v>nonfiction</v>
      </c>
      <c r="S357" s="9">
        <f t="shared" si="44"/>
        <v>41945.862800925926</v>
      </c>
      <c r="T357" s="9">
        <f t="shared" si="45"/>
        <v>41976.86041666667</v>
      </c>
      <c r="U357">
        <f t="shared" si="46"/>
        <v>2014</v>
      </c>
      <c r="V357" s="9" t="str">
        <f t="shared" si="47"/>
        <v>Nov</v>
      </c>
    </row>
    <row r="358" spans="1:22" ht="45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 t="shared" si="40"/>
        <v>315.13888888888891</v>
      </c>
      <c r="P358">
        <f t="shared" si="43"/>
        <v>105.04629629629629</v>
      </c>
      <c r="Q358" t="str">
        <f t="shared" si="41"/>
        <v>publishing</v>
      </c>
      <c r="R358" t="str">
        <f t="shared" si="42"/>
        <v>nonfiction</v>
      </c>
      <c r="S358" s="9">
        <f t="shared" si="44"/>
        <v>41579.567592592597</v>
      </c>
      <c r="T358" s="9">
        <f t="shared" si="45"/>
        <v>41599.040972222225</v>
      </c>
      <c r="U358">
        <f t="shared" si="46"/>
        <v>2013</v>
      </c>
      <c r="V358" s="9" t="str">
        <f t="shared" si="47"/>
        <v>Nov</v>
      </c>
    </row>
    <row r="359" spans="1:22" ht="45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 t="shared" si="40"/>
        <v>122.39999999999999</v>
      </c>
      <c r="P359">
        <f t="shared" si="43"/>
        <v>56.666666666666664</v>
      </c>
      <c r="Q359" t="str">
        <f t="shared" si="41"/>
        <v>publishing</v>
      </c>
      <c r="R359" t="str">
        <f t="shared" si="42"/>
        <v>nonfiction</v>
      </c>
      <c r="S359" s="9">
        <f t="shared" si="44"/>
        <v>41667.108645833338</v>
      </c>
      <c r="T359" s="9">
        <f t="shared" si="45"/>
        <v>41684.666666666672</v>
      </c>
      <c r="U359">
        <f t="shared" si="46"/>
        <v>2014</v>
      </c>
      <c r="V359" s="9" t="str">
        <f t="shared" si="47"/>
        <v>Jan</v>
      </c>
    </row>
    <row r="360" spans="1:22" ht="30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 t="shared" si="40"/>
        <v>106.73333333333332</v>
      </c>
      <c r="P360">
        <f t="shared" si="43"/>
        <v>39.048780487804876</v>
      </c>
      <c r="Q360" t="str">
        <f t="shared" si="41"/>
        <v>publishing</v>
      </c>
      <c r="R360" t="str">
        <f t="shared" si="42"/>
        <v>nonfiction</v>
      </c>
      <c r="S360" s="9">
        <f t="shared" si="44"/>
        <v>41943.437430555561</v>
      </c>
      <c r="T360" s="9">
        <f t="shared" si="45"/>
        <v>41974.040972222225</v>
      </c>
      <c r="U360">
        <f t="shared" si="46"/>
        <v>2014</v>
      </c>
      <c r="V360" s="9" t="str">
        <f t="shared" si="47"/>
        <v>Oct</v>
      </c>
    </row>
    <row r="361" spans="1:22" ht="45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 t="shared" si="40"/>
        <v>158.33333333333331</v>
      </c>
      <c r="P361">
        <f t="shared" si="43"/>
        <v>68.345323741007192</v>
      </c>
      <c r="Q361" t="str">
        <f t="shared" si="41"/>
        <v>publishing</v>
      </c>
      <c r="R361" t="str">
        <f t="shared" si="42"/>
        <v>nonfiction</v>
      </c>
      <c r="S361" s="9">
        <f t="shared" si="44"/>
        <v>41829.3359837963</v>
      </c>
      <c r="T361" s="9">
        <f t="shared" si="45"/>
        <v>41862.3359837963</v>
      </c>
      <c r="U361">
        <f t="shared" si="46"/>
        <v>2014</v>
      </c>
      <c r="V361" s="9" t="str">
        <f t="shared" si="47"/>
        <v>Jul</v>
      </c>
    </row>
    <row r="362" spans="1:22" ht="45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 t="shared" si="40"/>
        <v>107.4</v>
      </c>
      <c r="P362">
        <f t="shared" si="43"/>
        <v>169.57894736842104</v>
      </c>
      <c r="Q362" t="str">
        <f t="shared" si="41"/>
        <v>publishing</v>
      </c>
      <c r="R362" t="str">
        <f t="shared" si="42"/>
        <v>nonfiction</v>
      </c>
      <c r="S362" s="9">
        <f t="shared" si="44"/>
        <v>42161.980115740742</v>
      </c>
      <c r="T362" s="9">
        <f t="shared" si="45"/>
        <v>42175.980115740742</v>
      </c>
      <c r="U362">
        <f t="shared" si="46"/>
        <v>2015</v>
      </c>
      <c r="V362" s="9" t="str">
        <f t="shared" si="47"/>
        <v>Jun</v>
      </c>
    </row>
    <row r="363" spans="1:22" ht="30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 t="shared" si="40"/>
        <v>102.25999999999999</v>
      </c>
      <c r="P363">
        <f t="shared" si="43"/>
        <v>141.42340425531913</v>
      </c>
      <c r="Q363" t="str">
        <f t="shared" si="41"/>
        <v>publishing</v>
      </c>
      <c r="R363" t="str">
        <f t="shared" si="42"/>
        <v>nonfiction</v>
      </c>
      <c r="S363" s="9">
        <f t="shared" si="44"/>
        <v>41401.481550925928</v>
      </c>
      <c r="T363" s="9">
        <f t="shared" si="45"/>
        <v>41436.481550925928</v>
      </c>
      <c r="U363">
        <f t="shared" si="46"/>
        <v>2013</v>
      </c>
      <c r="V363" s="9" t="str">
        <f t="shared" si="47"/>
        <v>May</v>
      </c>
    </row>
    <row r="364" spans="1:22" ht="45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 t="shared" si="40"/>
        <v>110.71428571428572</v>
      </c>
      <c r="P364">
        <f t="shared" si="43"/>
        <v>67.391304347826093</v>
      </c>
      <c r="Q364" t="str">
        <f t="shared" si="41"/>
        <v>publishing</v>
      </c>
      <c r="R364" t="str">
        <f t="shared" si="42"/>
        <v>nonfiction</v>
      </c>
      <c r="S364" s="9">
        <f t="shared" si="44"/>
        <v>41689.751296296301</v>
      </c>
      <c r="T364" s="9">
        <f t="shared" si="45"/>
        <v>41719.709629629629</v>
      </c>
      <c r="U364">
        <f t="shared" si="46"/>
        <v>2014</v>
      </c>
      <c r="V364" s="9" t="str">
        <f t="shared" si="47"/>
        <v>Feb</v>
      </c>
    </row>
    <row r="365" spans="1:22" ht="45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 t="shared" si="40"/>
        <v>148</v>
      </c>
      <c r="P365">
        <f t="shared" si="43"/>
        <v>54.266666666666666</v>
      </c>
      <c r="Q365" t="str">
        <f t="shared" si="41"/>
        <v>publishing</v>
      </c>
      <c r="R365" t="str">
        <f t="shared" si="42"/>
        <v>nonfiction</v>
      </c>
      <c r="S365" s="9">
        <f t="shared" si="44"/>
        <v>40990.542650462965</v>
      </c>
      <c r="T365" s="9">
        <f t="shared" si="45"/>
        <v>41015.708333333336</v>
      </c>
      <c r="U365">
        <f t="shared" si="46"/>
        <v>2012</v>
      </c>
      <c r="V365" s="9" t="str">
        <f t="shared" si="47"/>
        <v>Mar</v>
      </c>
    </row>
    <row r="366" spans="1:22" ht="30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 t="shared" si="40"/>
        <v>102.32000000000001</v>
      </c>
      <c r="P366">
        <f t="shared" si="43"/>
        <v>82.516129032258064</v>
      </c>
      <c r="Q366" t="str">
        <f t="shared" si="41"/>
        <v>publishing</v>
      </c>
      <c r="R366" t="str">
        <f t="shared" si="42"/>
        <v>nonfiction</v>
      </c>
      <c r="S366" s="9">
        <f t="shared" si="44"/>
        <v>41226.790543981486</v>
      </c>
      <c r="T366" s="9">
        <f t="shared" si="45"/>
        <v>41256.790543981486</v>
      </c>
      <c r="U366">
        <f t="shared" si="46"/>
        <v>2012</v>
      </c>
      <c r="V366" s="9" t="str">
        <f t="shared" si="47"/>
        <v>Nov</v>
      </c>
    </row>
    <row r="367" spans="1:22" ht="45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 t="shared" si="40"/>
        <v>179.09909909909908</v>
      </c>
      <c r="P367">
        <f t="shared" si="43"/>
        <v>53.729729729729726</v>
      </c>
      <c r="Q367" t="str">
        <f t="shared" si="41"/>
        <v>publishing</v>
      </c>
      <c r="R367" t="str">
        <f t="shared" si="42"/>
        <v>nonfiction</v>
      </c>
      <c r="S367" s="9">
        <f t="shared" si="44"/>
        <v>41367.40561342593</v>
      </c>
      <c r="T367" s="9">
        <f t="shared" si="45"/>
        <v>41397.40561342593</v>
      </c>
      <c r="U367">
        <f t="shared" si="46"/>
        <v>2013</v>
      </c>
      <c r="V367" s="9" t="str">
        <f t="shared" si="47"/>
        <v>Apr</v>
      </c>
    </row>
    <row r="368" spans="1:22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 t="shared" si="40"/>
        <v>111.08135252761969</v>
      </c>
      <c r="P368">
        <f t="shared" si="43"/>
        <v>34.206185567010309</v>
      </c>
      <c r="Q368" t="str">
        <f t="shared" si="41"/>
        <v>publishing</v>
      </c>
      <c r="R368" t="str">
        <f t="shared" si="42"/>
        <v>nonfiction</v>
      </c>
      <c r="S368" s="9">
        <f t="shared" si="44"/>
        <v>41156.876261574078</v>
      </c>
      <c r="T368" s="9">
        <f t="shared" si="45"/>
        <v>41174.999305555561</v>
      </c>
      <c r="U368">
        <f t="shared" si="46"/>
        <v>2012</v>
      </c>
      <c r="V368" s="9" t="str">
        <f t="shared" si="47"/>
        <v>Sep</v>
      </c>
    </row>
    <row r="369" spans="1:22" ht="45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 t="shared" si="40"/>
        <v>100.04285714285714</v>
      </c>
      <c r="P369">
        <f t="shared" si="43"/>
        <v>127.32727272727273</v>
      </c>
      <c r="Q369" t="str">
        <f t="shared" si="41"/>
        <v>publishing</v>
      </c>
      <c r="R369" t="str">
        <f t="shared" si="42"/>
        <v>nonfiction</v>
      </c>
      <c r="S369" s="9">
        <f t="shared" si="44"/>
        <v>41988.382164351853</v>
      </c>
      <c r="T369" s="9">
        <f t="shared" si="45"/>
        <v>42019.287499999999</v>
      </c>
      <c r="U369">
        <f t="shared" si="46"/>
        <v>2014</v>
      </c>
      <c r="V369" s="9" t="str">
        <f t="shared" si="47"/>
        <v>Dec</v>
      </c>
    </row>
    <row r="370" spans="1:22" ht="45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 t="shared" si="40"/>
        <v>100.25</v>
      </c>
      <c r="P370">
        <f t="shared" si="43"/>
        <v>45.56818181818182</v>
      </c>
      <c r="Q370" t="str">
        <f t="shared" si="41"/>
        <v>publishing</v>
      </c>
      <c r="R370" t="str">
        <f t="shared" si="42"/>
        <v>nonfiction</v>
      </c>
      <c r="S370" s="9">
        <f t="shared" si="44"/>
        <v>41831.680162037039</v>
      </c>
      <c r="T370" s="9">
        <f t="shared" si="45"/>
        <v>41861.680162037039</v>
      </c>
      <c r="U370">
        <f t="shared" si="46"/>
        <v>2014</v>
      </c>
      <c r="V370" s="9" t="str">
        <f t="shared" si="47"/>
        <v>Jul</v>
      </c>
    </row>
    <row r="371" spans="1:22" ht="45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 t="shared" si="40"/>
        <v>105.56</v>
      </c>
      <c r="P371">
        <f t="shared" si="43"/>
        <v>95.963636363636368</v>
      </c>
      <c r="Q371" t="str">
        <f t="shared" si="41"/>
        <v>publishing</v>
      </c>
      <c r="R371" t="str">
        <f t="shared" si="42"/>
        <v>nonfiction</v>
      </c>
      <c r="S371" s="9">
        <f t="shared" si="44"/>
        <v>42733.774652777785</v>
      </c>
      <c r="T371" s="9">
        <f t="shared" si="45"/>
        <v>42763.774652777785</v>
      </c>
      <c r="U371">
        <f t="shared" si="46"/>
        <v>2016</v>
      </c>
      <c r="V371" s="9" t="str">
        <f t="shared" si="47"/>
        <v>Dec</v>
      </c>
    </row>
    <row r="372" spans="1:22" ht="45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 t="shared" si="40"/>
        <v>102.58775877587757</v>
      </c>
      <c r="P372">
        <f t="shared" si="43"/>
        <v>77.271186440677965</v>
      </c>
      <c r="Q372" t="str">
        <f t="shared" si="41"/>
        <v>publishing</v>
      </c>
      <c r="R372" t="str">
        <f t="shared" si="42"/>
        <v>nonfiction</v>
      </c>
      <c r="S372" s="9">
        <f t="shared" si="44"/>
        <v>41299.711481481485</v>
      </c>
      <c r="T372" s="9">
        <f t="shared" si="45"/>
        <v>41329.711481481485</v>
      </c>
      <c r="U372">
        <f t="shared" si="46"/>
        <v>2013</v>
      </c>
      <c r="V372" s="9" t="str">
        <f t="shared" si="47"/>
        <v>Jan</v>
      </c>
    </row>
    <row r="373" spans="1:22" ht="45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 t="shared" si="40"/>
        <v>118.5</v>
      </c>
      <c r="P373">
        <f t="shared" si="43"/>
        <v>57.338709677419352</v>
      </c>
      <c r="Q373" t="str">
        <f t="shared" si="41"/>
        <v>publishing</v>
      </c>
      <c r="R373" t="str">
        <f t="shared" si="42"/>
        <v>nonfiction</v>
      </c>
      <c r="S373" s="9">
        <f t="shared" si="44"/>
        <v>40713.463831018518</v>
      </c>
      <c r="T373" s="9">
        <f t="shared" si="45"/>
        <v>40759.463831018518</v>
      </c>
      <c r="U373">
        <f t="shared" si="46"/>
        <v>2011</v>
      </c>
      <c r="V373" s="9" t="str">
        <f t="shared" si="47"/>
        <v>Jun</v>
      </c>
    </row>
    <row r="374" spans="1:22" ht="45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 t="shared" si="40"/>
        <v>111.7</v>
      </c>
      <c r="P374">
        <f t="shared" si="43"/>
        <v>53.19047619047619</v>
      </c>
      <c r="Q374" t="str">
        <f t="shared" si="41"/>
        <v>publishing</v>
      </c>
      <c r="R374" t="str">
        <f t="shared" si="42"/>
        <v>nonfiction</v>
      </c>
      <c r="S374" s="9">
        <f t="shared" si="44"/>
        <v>42639.254826388897</v>
      </c>
      <c r="T374" s="9">
        <f t="shared" si="45"/>
        <v>42659.291666666664</v>
      </c>
      <c r="U374">
        <f t="shared" si="46"/>
        <v>2016</v>
      </c>
      <c r="V374" s="9" t="str">
        <f t="shared" si="47"/>
        <v>Sep</v>
      </c>
    </row>
    <row r="375" spans="1:22" ht="45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 t="shared" si="40"/>
        <v>128</v>
      </c>
      <c r="P375">
        <f t="shared" si="43"/>
        <v>492.30769230769232</v>
      </c>
      <c r="Q375" t="str">
        <f t="shared" si="41"/>
        <v>publishing</v>
      </c>
      <c r="R375" t="str">
        <f t="shared" si="42"/>
        <v>nonfiction</v>
      </c>
      <c r="S375" s="9">
        <f t="shared" si="44"/>
        <v>42019.423506944448</v>
      </c>
      <c r="T375" s="9">
        <f t="shared" si="45"/>
        <v>42049.423506944448</v>
      </c>
      <c r="U375">
        <f t="shared" si="46"/>
        <v>2015</v>
      </c>
      <c r="V375" s="9" t="str">
        <f t="shared" si="47"/>
        <v>Jan</v>
      </c>
    </row>
    <row r="376" spans="1:22" ht="45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 t="shared" si="40"/>
        <v>103.75000000000001</v>
      </c>
      <c r="P376">
        <f t="shared" si="43"/>
        <v>42.346938775510203</v>
      </c>
      <c r="Q376" t="str">
        <f t="shared" si="41"/>
        <v>publishing</v>
      </c>
      <c r="R376" t="str">
        <f t="shared" si="42"/>
        <v>nonfiction</v>
      </c>
      <c r="S376" s="9">
        <f t="shared" si="44"/>
        <v>41249.582418981481</v>
      </c>
      <c r="T376" s="9">
        <f t="shared" si="45"/>
        <v>41279.582418981481</v>
      </c>
      <c r="U376">
        <f t="shared" si="46"/>
        <v>2012</v>
      </c>
      <c r="V376" s="9" t="str">
        <f t="shared" si="47"/>
        <v>Dec</v>
      </c>
    </row>
    <row r="377" spans="1:22" ht="45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 t="shared" si="40"/>
        <v>101.9076</v>
      </c>
      <c r="P377">
        <f t="shared" si="43"/>
        <v>37.466029411764708</v>
      </c>
      <c r="Q377" t="str">
        <f t="shared" si="41"/>
        <v>publishing</v>
      </c>
      <c r="R377" t="str">
        <f t="shared" si="42"/>
        <v>nonfiction</v>
      </c>
      <c r="S377" s="9">
        <f t="shared" si="44"/>
        <v>41383.438391203708</v>
      </c>
      <c r="T377" s="9">
        <f t="shared" si="45"/>
        <v>41413.861805555556</v>
      </c>
      <c r="U377">
        <f t="shared" si="46"/>
        <v>2013</v>
      </c>
      <c r="V377" s="9" t="str">
        <f t="shared" si="47"/>
        <v>Apr</v>
      </c>
    </row>
    <row r="378" spans="1:22" ht="45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 t="shared" si="40"/>
        <v>117.71428571428571</v>
      </c>
      <c r="P378">
        <f t="shared" si="43"/>
        <v>37.454545454545453</v>
      </c>
      <c r="Q378" t="str">
        <f t="shared" si="41"/>
        <v>publishing</v>
      </c>
      <c r="R378" t="str">
        <f t="shared" si="42"/>
        <v>nonfiction</v>
      </c>
      <c r="S378" s="9">
        <f t="shared" si="44"/>
        <v>40590.600219907406</v>
      </c>
      <c r="T378" s="9">
        <f t="shared" si="45"/>
        <v>40651.558553240742</v>
      </c>
      <c r="U378">
        <f t="shared" si="46"/>
        <v>2011</v>
      </c>
      <c r="V378" s="9" t="str">
        <f t="shared" si="47"/>
        <v>Feb</v>
      </c>
    </row>
    <row r="379" spans="1:22" ht="45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 t="shared" si="40"/>
        <v>238</v>
      </c>
      <c r="P379">
        <f t="shared" si="43"/>
        <v>33.055555555555557</v>
      </c>
      <c r="Q379" t="str">
        <f t="shared" si="41"/>
        <v>publishing</v>
      </c>
      <c r="R379" t="str">
        <f t="shared" si="42"/>
        <v>nonfiction</v>
      </c>
      <c r="S379" s="9">
        <f t="shared" si="44"/>
        <v>41234.88789351852</v>
      </c>
      <c r="T379" s="9">
        <f t="shared" si="45"/>
        <v>41248.88789351852</v>
      </c>
      <c r="U379">
        <f t="shared" si="46"/>
        <v>2012</v>
      </c>
      <c r="V379" s="9" t="str">
        <f t="shared" si="47"/>
        <v>Nov</v>
      </c>
    </row>
    <row r="380" spans="1:22" ht="30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 t="shared" si="40"/>
        <v>102</v>
      </c>
      <c r="P380">
        <f t="shared" si="43"/>
        <v>134.21052631578948</v>
      </c>
      <c r="Q380" t="str">
        <f t="shared" si="41"/>
        <v>publishing</v>
      </c>
      <c r="R380" t="str">
        <f t="shared" si="42"/>
        <v>nonfiction</v>
      </c>
      <c r="S380" s="9">
        <f t="shared" si="44"/>
        <v>40429.669768518521</v>
      </c>
      <c r="T380" s="9">
        <f t="shared" si="45"/>
        <v>40459.669768518521</v>
      </c>
      <c r="U380">
        <f t="shared" si="46"/>
        <v>2010</v>
      </c>
      <c r="V380" s="9" t="str">
        <f t="shared" si="47"/>
        <v>Sep</v>
      </c>
    </row>
    <row r="381" spans="1:22" ht="45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 t="shared" si="40"/>
        <v>101.92000000000002</v>
      </c>
      <c r="P381">
        <f t="shared" si="43"/>
        <v>51.474747474747474</v>
      </c>
      <c r="Q381" t="str">
        <f t="shared" si="41"/>
        <v>publishing</v>
      </c>
      <c r="R381" t="str">
        <f t="shared" si="42"/>
        <v>nonfiction</v>
      </c>
      <c r="S381" s="9">
        <f t="shared" si="44"/>
        <v>41789.163645833338</v>
      </c>
      <c r="T381" s="9">
        <f t="shared" si="45"/>
        <v>41829.163645833338</v>
      </c>
      <c r="U381">
        <f t="shared" si="46"/>
        <v>2014</v>
      </c>
      <c r="V381" s="9" t="str">
        <f t="shared" si="47"/>
        <v>May</v>
      </c>
    </row>
    <row r="382" spans="1:22" ht="30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 t="shared" si="40"/>
        <v>104</v>
      </c>
      <c r="P382">
        <f t="shared" si="43"/>
        <v>38.518518518518519</v>
      </c>
      <c r="Q382" t="str">
        <f t="shared" si="41"/>
        <v>music</v>
      </c>
      <c r="R382" t="str">
        <f t="shared" si="42"/>
        <v>rock</v>
      </c>
      <c r="S382" s="9">
        <f t="shared" si="44"/>
        <v>40636.507233796299</v>
      </c>
      <c r="T382" s="9">
        <f t="shared" si="45"/>
        <v>40666.507233796299</v>
      </c>
      <c r="U382">
        <f t="shared" si="46"/>
        <v>2011</v>
      </c>
      <c r="V382" s="9" t="str">
        <f t="shared" si="47"/>
        <v>Apr</v>
      </c>
    </row>
    <row r="383" spans="1:22" ht="45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 t="shared" si="40"/>
        <v>133.15375</v>
      </c>
      <c r="P383">
        <f t="shared" si="43"/>
        <v>42.609200000000001</v>
      </c>
      <c r="Q383" t="str">
        <f t="shared" si="41"/>
        <v>music</v>
      </c>
      <c r="R383" t="str">
        <f t="shared" si="42"/>
        <v>rock</v>
      </c>
      <c r="S383" s="9">
        <f t="shared" si="44"/>
        <v>41402.834189814814</v>
      </c>
      <c r="T383" s="9">
        <f t="shared" si="45"/>
        <v>41432.834189814814</v>
      </c>
      <c r="U383">
        <f t="shared" si="46"/>
        <v>2013</v>
      </c>
      <c r="V383" s="9" t="str">
        <f t="shared" si="47"/>
        <v>May</v>
      </c>
    </row>
    <row r="384" spans="1:22" ht="45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 t="shared" si="40"/>
        <v>100</v>
      </c>
      <c r="P384">
        <f t="shared" si="43"/>
        <v>50</v>
      </c>
      <c r="Q384" t="str">
        <f t="shared" si="41"/>
        <v>music</v>
      </c>
      <c r="R384" t="str">
        <f t="shared" si="42"/>
        <v>rock</v>
      </c>
      <c r="S384" s="9">
        <f t="shared" si="44"/>
        <v>41116.591458333336</v>
      </c>
      <c r="T384" s="9">
        <f t="shared" si="45"/>
        <v>41146.591458333336</v>
      </c>
      <c r="U384">
        <f t="shared" si="46"/>
        <v>2012</v>
      </c>
      <c r="V384" s="9" t="str">
        <f t="shared" si="47"/>
        <v>Jul</v>
      </c>
    </row>
    <row r="385" spans="1:22" ht="45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 t="shared" si="40"/>
        <v>148.13333333333333</v>
      </c>
      <c r="P385">
        <f t="shared" si="43"/>
        <v>63.485714285714288</v>
      </c>
      <c r="Q385" t="str">
        <f t="shared" si="41"/>
        <v>music</v>
      </c>
      <c r="R385" t="str">
        <f t="shared" si="42"/>
        <v>rock</v>
      </c>
      <c r="S385" s="9">
        <f t="shared" si="44"/>
        <v>40987.607048611113</v>
      </c>
      <c r="T385" s="9">
        <f t="shared" si="45"/>
        <v>41026.75</v>
      </c>
      <c r="U385">
        <f t="shared" si="46"/>
        <v>2012</v>
      </c>
      <c r="V385" s="9" t="str">
        <f t="shared" si="47"/>
        <v>Mar</v>
      </c>
    </row>
    <row r="386" spans="1:22" ht="45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 t="shared" ref="O386:O449" si="48">(E386/D386)*100</f>
        <v>102.49999999999999</v>
      </c>
      <c r="P386">
        <f t="shared" si="43"/>
        <v>102.5</v>
      </c>
      <c r="Q386" t="str">
        <f t="shared" ref="Q386:Q449" si="49">LEFT(N386,SEARCH("/",N386,1)-1)</f>
        <v>music</v>
      </c>
      <c r="R386" t="str">
        <f t="shared" ref="R386:R449" si="50">RIGHT(N386,LEN(N386)-SEARCH("/",N386,1))</f>
        <v>rock</v>
      </c>
      <c r="S386" s="9">
        <f t="shared" si="44"/>
        <v>41674.982858796298</v>
      </c>
      <c r="T386" s="9">
        <f t="shared" si="45"/>
        <v>41714.941192129634</v>
      </c>
      <c r="U386">
        <f t="shared" si="46"/>
        <v>2014</v>
      </c>
      <c r="V386" s="9" t="str">
        <f t="shared" si="47"/>
        <v>Feb</v>
      </c>
    </row>
    <row r="387" spans="1:22" ht="45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 t="shared" si="48"/>
        <v>180.62799999999999</v>
      </c>
      <c r="P387">
        <f t="shared" ref="P387:P450" si="51">IFERROR(E387/L387, 0)</f>
        <v>31.142758620689655</v>
      </c>
      <c r="Q387" t="str">
        <f t="shared" si="49"/>
        <v>music</v>
      </c>
      <c r="R387" t="str">
        <f t="shared" si="50"/>
        <v>rock</v>
      </c>
      <c r="S387" s="9">
        <f t="shared" ref="S387:S450" si="52">((J387/86400)+25569+(-4/24))</f>
        <v>41303.427256944451</v>
      </c>
      <c r="T387" s="9">
        <f t="shared" ref="T387:T450" si="53">((I387/86400)+25569+(-4/24))</f>
        <v>41333.427256944451</v>
      </c>
      <c r="U387">
        <f t="shared" ref="U387:U450" si="54">YEAR(S387)</f>
        <v>2013</v>
      </c>
      <c r="V387" s="9" t="str">
        <f t="shared" ref="V387:V450" si="55">TEXT(S387, "mmm")</f>
        <v>Jan</v>
      </c>
    </row>
    <row r="388" spans="1:22" ht="45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 t="shared" si="48"/>
        <v>142.79999999999998</v>
      </c>
      <c r="P388">
        <f t="shared" si="51"/>
        <v>162.27272727272728</v>
      </c>
      <c r="Q388" t="str">
        <f t="shared" si="49"/>
        <v>music</v>
      </c>
      <c r="R388" t="str">
        <f t="shared" si="50"/>
        <v>rock</v>
      </c>
      <c r="S388" s="9">
        <f t="shared" si="52"/>
        <v>40982.889282407406</v>
      </c>
      <c r="T388" s="9">
        <f t="shared" si="53"/>
        <v>41040.490972222229</v>
      </c>
      <c r="U388">
        <f t="shared" si="54"/>
        <v>2012</v>
      </c>
      <c r="V388" s="9" t="str">
        <f t="shared" si="55"/>
        <v>Mar</v>
      </c>
    </row>
    <row r="389" spans="1:22" ht="45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 t="shared" si="48"/>
        <v>114.16666666666666</v>
      </c>
      <c r="P389">
        <f t="shared" si="51"/>
        <v>80.588235294117652</v>
      </c>
      <c r="Q389" t="str">
        <f t="shared" si="49"/>
        <v>music</v>
      </c>
      <c r="R389" t="str">
        <f t="shared" si="50"/>
        <v>rock</v>
      </c>
      <c r="S389" s="9">
        <f t="shared" si="52"/>
        <v>41549.460949074077</v>
      </c>
      <c r="T389" s="9">
        <f t="shared" si="53"/>
        <v>41579.460949074077</v>
      </c>
      <c r="U389">
        <f t="shared" si="54"/>
        <v>2013</v>
      </c>
      <c r="V389" s="9" t="str">
        <f t="shared" si="55"/>
        <v>Oct</v>
      </c>
    </row>
    <row r="390" spans="1:22" ht="45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 t="shared" si="48"/>
        <v>203.505</v>
      </c>
      <c r="P390">
        <f t="shared" si="51"/>
        <v>59.85441176470588</v>
      </c>
      <c r="Q390" t="str">
        <f t="shared" si="49"/>
        <v>music</v>
      </c>
      <c r="R390" t="str">
        <f t="shared" si="50"/>
        <v>rock</v>
      </c>
      <c r="S390" s="9">
        <f t="shared" si="52"/>
        <v>41058.840138888889</v>
      </c>
      <c r="T390" s="9">
        <f t="shared" si="53"/>
        <v>41096.999305555561</v>
      </c>
      <c r="U390">
        <f t="shared" si="54"/>
        <v>2012</v>
      </c>
      <c r="V390" s="9" t="str">
        <f t="shared" si="55"/>
        <v>May</v>
      </c>
    </row>
    <row r="391" spans="1:22" ht="45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 t="shared" si="48"/>
        <v>109.41176470588236</v>
      </c>
      <c r="P391">
        <f t="shared" si="51"/>
        <v>132.85714285714286</v>
      </c>
      <c r="Q391" t="str">
        <f t="shared" si="49"/>
        <v>music</v>
      </c>
      <c r="R391" t="str">
        <f t="shared" si="50"/>
        <v>rock</v>
      </c>
      <c r="S391" s="9">
        <f t="shared" si="52"/>
        <v>41277.019444444442</v>
      </c>
      <c r="T391" s="9">
        <f t="shared" si="53"/>
        <v>41295.165972222225</v>
      </c>
      <c r="U391">
        <f t="shared" si="54"/>
        <v>2013</v>
      </c>
      <c r="V391" s="9" t="str">
        <f t="shared" si="55"/>
        <v>Jan</v>
      </c>
    </row>
    <row r="392" spans="1:22" ht="45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 t="shared" si="48"/>
        <v>144.37459999999999</v>
      </c>
      <c r="P392">
        <f t="shared" si="51"/>
        <v>92.547820512820508</v>
      </c>
      <c r="Q392" t="str">
        <f t="shared" si="49"/>
        <v>music</v>
      </c>
      <c r="R392" t="str">
        <f t="shared" si="50"/>
        <v>rock</v>
      </c>
      <c r="S392" s="9">
        <f t="shared" si="52"/>
        <v>41275.881238425929</v>
      </c>
      <c r="T392" s="9">
        <f t="shared" si="53"/>
        <v>41305.881238425929</v>
      </c>
      <c r="U392">
        <f t="shared" si="54"/>
        <v>2013</v>
      </c>
      <c r="V392" s="9" t="str">
        <f t="shared" si="55"/>
        <v>Jan</v>
      </c>
    </row>
    <row r="393" spans="1:22" ht="45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 t="shared" si="48"/>
        <v>103.86666666666666</v>
      </c>
      <c r="P393">
        <f t="shared" si="51"/>
        <v>60.859375</v>
      </c>
      <c r="Q393" t="str">
        <f t="shared" si="49"/>
        <v>music</v>
      </c>
      <c r="R393" t="str">
        <f t="shared" si="50"/>
        <v>rock</v>
      </c>
      <c r="S393" s="9">
        <f t="shared" si="52"/>
        <v>41557.613958333335</v>
      </c>
      <c r="T393" s="9">
        <f t="shared" si="53"/>
        <v>41591.082638888889</v>
      </c>
      <c r="U393">
        <f t="shared" si="54"/>
        <v>2013</v>
      </c>
      <c r="V393" s="9" t="str">
        <f t="shared" si="55"/>
        <v>Oct</v>
      </c>
    </row>
    <row r="394" spans="1:22" ht="30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 t="shared" si="48"/>
        <v>100.44440000000002</v>
      </c>
      <c r="P394">
        <f t="shared" si="51"/>
        <v>41.851833333333339</v>
      </c>
      <c r="Q394" t="str">
        <f t="shared" si="49"/>
        <v>music</v>
      </c>
      <c r="R394" t="str">
        <f t="shared" si="50"/>
        <v>rock</v>
      </c>
      <c r="S394" s="9">
        <f t="shared" si="52"/>
        <v>41555.706979166665</v>
      </c>
      <c r="T394" s="9">
        <f t="shared" si="53"/>
        <v>41585.748645833337</v>
      </c>
      <c r="U394">
        <f t="shared" si="54"/>
        <v>2013</v>
      </c>
      <c r="V394" s="9" t="str">
        <f t="shared" si="55"/>
        <v>Oct</v>
      </c>
    </row>
    <row r="395" spans="1:22" ht="45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 t="shared" si="48"/>
        <v>102.77927272727271</v>
      </c>
      <c r="P395">
        <f t="shared" si="51"/>
        <v>88.325937499999995</v>
      </c>
      <c r="Q395" t="str">
        <f t="shared" si="49"/>
        <v>music</v>
      </c>
      <c r="R395" t="str">
        <f t="shared" si="50"/>
        <v>rock</v>
      </c>
      <c r="S395" s="9">
        <f t="shared" si="52"/>
        <v>41442.574583333335</v>
      </c>
      <c r="T395" s="9">
        <f t="shared" si="53"/>
        <v>41458.040972222225</v>
      </c>
      <c r="U395">
        <f t="shared" si="54"/>
        <v>2013</v>
      </c>
      <c r="V395" s="9" t="str">
        <f t="shared" si="55"/>
        <v>Jun</v>
      </c>
    </row>
    <row r="396" spans="1:22" ht="45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 t="shared" si="48"/>
        <v>105.31250000000001</v>
      </c>
      <c r="P396">
        <f t="shared" si="51"/>
        <v>158.96226415094338</v>
      </c>
      <c r="Q396" t="str">
        <f t="shared" si="49"/>
        <v>music</v>
      </c>
      <c r="R396" t="str">
        <f t="shared" si="50"/>
        <v>rock</v>
      </c>
      <c r="S396" s="9">
        <f t="shared" si="52"/>
        <v>40735.948344907411</v>
      </c>
      <c r="T396" s="9">
        <f t="shared" si="53"/>
        <v>40791.545833333337</v>
      </c>
      <c r="U396">
        <f t="shared" si="54"/>
        <v>2011</v>
      </c>
      <c r="V396" s="9" t="str">
        <f t="shared" si="55"/>
        <v>Jul</v>
      </c>
    </row>
    <row r="397" spans="1:22" ht="45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 t="shared" si="48"/>
        <v>111.78571428571429</v>
      </c>
      <c r="P397">
        <f t="shared" si="51"/>
        <v>85.054347826086953</v>
      </c>
      <c r="Q397" t="str">
        <f t="shared" si="49"/>
        <v>music</v>
      </c>
      <c r="R397" t="str">
        <f t="shared" si="50"/>
        <v>rock</v>
      </c>
      <c r="S397" s="9">
        <f t="shared" si="52"/>
        <v>40963.44636574074</v>
      </c>
      <c r="T397" s="9">
        <f t="shared" si="53"/>
        <v>41006.040972222225</v>
      </c>
      <c r="U397">
        <f t="shared" si="54"/>
        <v>2012</v>
      </c>
      <c r="V397" s="9" t="str">
        <f t="shared" si="55"/>
        <v>Feb</v>
      </c>
    </row>
    <row r="398" spans="1:22" ht="60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 t="shared" si="48"/>
        <v>101.35000000000001</v>
      </c>
      <c r="P398">
        <f t="shared" si="51"/>
        <v>112.61111111111111</v>
      </c>
      <c r="Q398" t="str">
        <f t="shared" si="49"/>
        <v>music</v>
      </c>
      <c r="R398" t="str">
        <f t="shared" si="50"/>
        <v>rock</v>
      </c>
      <c r="S398" s="9">
        <f t="shared" si="52"/>
        <v>41502.716261574074</v>
      </c>
      <c r="T398" s="9">
        <f t="shared" si="53"/>
        <v>41532.715277777781</v>
      </c>
      <c r="U398">
        <f t="shared" si="54"/>
        <v>2013</v>
      </c>
      <c r="V398" s="9" t="str">
        <f t="shared" si="55"/>
        <v>Aug</v>
      </c>
    </row>
    <row r="399" spans="1:22" ht="45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 t="shared" si="48"/>
        <v>107.53333333333333</v>
      </c>
      <c r="P399">
        <f t="shared" si="51"/>
        <v>45.436619718309856</v>
      </c>
      <c r="Q399" t="str">
        <f t="shared" si="49"/>
        <v>music</v>
      </c>
      <c r="R399" t="str">
        <f t="shared" si="50"/>
        <v>rock</v>
      </c>
      <c r="S399" s="9">
        <f t="shared" si="52"/>
        <v>40996.827407407407</v>
      </c>
      <c r="T399" s="9">
        <f t="shared" si="53"/>
        <v>41028</v>
      </c>
      <c r="U399">
        <f t="shared" si="54"/>
        <v>2012</v>
      </c>
      <c r="V399" s="9" t="str">
        <f t="shared" si="55"/>
        <v>Mar</v>
      </c>
    </row>
    <row r="400" spans="1:22" ht="45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 t="shared" si="48"/>
        <v>114.88571428571429</v>
      </c>
      <c r="P400">
        <f t="shared" si="51"/>
        <v>46.218390804597703</v>
      </c>
      <c r="Q400" t="str">
        <f t="shared" si="49"/>
        <v>music</v>
      </c>
      <c r="R400" t="str">
        <f t="shared" si="50"/>
        <v>rock</v>
      </c>
      <c r="S400" s="9">
        <f t="shared" si="52"/>
        <v>41882.423460648155</v>
      </c>
      <c r="T400" s="9">
        <f t="shared" si="53"/>
        <v>41912.423460648155</v>
      </c>
      <c r="U400">
        <f t="shared" si="54"/>
        <v>2014</v>
      </c>
      <c r="V400" s="9" t="str">
        <f t="shared" si="55"/>
        <v>Aug</v>
      </c>
    </row>
    <row r="401" spans="1:22" ht="45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 t="shared" si="48"/>
        <v>100.02</v>
      </c>
      <c r="P401">
        <f t="shared" si="51"/>
        <v>178.60714285714286</v>
      </c>
      <c r="Q401" t="str">
        <f t="shared" si="49"/>
        <v>music</v>
      </c>
      <c r="R401" t="str">
        <f t="shared" si="50"/>
        <v>rock</v>
      </c>
      <c r="S401" s="9">
        <f t="shared" si="52"/>
        <v>40996.500532407408</v>
      </c>
      <c r="T401" s="9">
        <f t="shared" si="53"/>
        <v>41026.500532407408</v>
      </c>
      <c r="U401">
        <f t="shared" si="54"/>
        <v>2012</v>
      </c>
      <c r="V401" s="9" t="str">
        <f t="shared" si="55"/>
        <v>Mar</v>
      </c>
    </row>
    <row r="402" spans="1:22" ht="45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 t="shared" si="48"/>
        <v>152.13333333333335</v>
      </c>
      <c r="P402">
        <f t="shared" si="51"/>
        <v>40.75</v>
      </c>
      <c r="Q402" t="str">
        <f t="shared" si="49"/>
        <v>music</v>
      </c>
      <c r="R402" t="str">
        <f t="shared" si="50"/>
        <v>rock</v>
      </c>
      <c r="S402" s="9">
        <f t="shared" si="52"/>
        <v>41863.266828703709</v>
      </c>
      <c r="T402" s="9">
        <f t="shared" si="53"/>
        <v>41893.266828703709</v>
      </c>
      <c r="U402">
        <f t="shared" si="54"/>
        <v>2014</v>
      </c>
      <c r="V402" s="9" t="str">
        <f t="shared" si="55"/>
        <v>Aug</v>
      </c>
    </row>
    <row r="403" spans="1:22" ht="45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 t="shared" si="48"/>
        <v>111.52149999999999</v>
      </c>
      <c r="P403">
        <f t="shared" si="51"/>
        <v>43.733921568627444</v>
      </c>
      <c r="Q403" t="str">
        <f t="shared" si="49"/>
        <v>music</v>
      </c>
      <c r="R403" t="str">
        <f t="shared" si="50"/>
        <v>rock</v>
      </c>
      <c r="S403" s="9">
        <f t="shared" si="52"/>
        <v>40695.628703703704</v>
      </c>
      <c r="T403" s="9">
        <f t="shared" si="53"/>
        <v>40725.628703703704</v>
      </c>
      <c r="U403">
        <f t="shared" si="54"/>
        <v>2011</v>
      </c>
      <c r="V403" s="9" t="str">
        <f t="shared" si="55"/>
        <v>Jun</v>
      </c>
    </row>
    <row r="404" spans="1:22" ht="45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 t="shared" si="48"/>
        <v>101.33333333333334</v>
      </c>
      <c r="P404">
        <f t="shared" si="51"/>
        <v>81.066666666666663</v>
      </c>
      <c r="Q404" t="str">
        <f t="shared" si="49"/>
        <v>music</v>
      </c>
      <c r="R404" t="str">
        <f t="shared" si="50"/>
        <v>rock</v>
      </c>
      <c r="S404" s="9">
        <f t="shared" si="52"/>
        <v>41122.85560185185</v>
      </c>
      <c r="T404" s="9">
        <f t="shared" si="53"/>
        <v>41169.003472222226</v>
      </c>
      <c r="U404">
        <f t="shared" si="54"/>
        <v>2012</v>
      </c>
      <c r="V404" s="9" t="str">
        <f t="shared" si="55"/>
        <v>Aug</v>
      </c>
    </row>
    <row r="405" spans="1:22" ht="45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 t="shared" si="48"/>
        <v>123.2608695652174</v>
      </c>
      <c r="P405">
        <f t="shared" si="51"/>
        <v>74.60526315789474</v>
      </c>
      <c r="Q405" t="str">
        <f t="shared" si="49"/>
        <v>music</v>
      </c>
      <c r="R405" t="str">
        <f t="shared" si="50"/>
        <v>rock</v>
      </c>
      <c r="S405" s="9">
        <f t="shared" si="52"/>
        <v>40665.783310185187</v>
      </c>
      <c r="T405" s="9">
        <f t="shared" si="53"/>
        <v>40691.875</v>
      </c>
      <c r="U405">
        <f t="shared" si="54"/>
        <v>2011</v>
      </c>
      <c r="V405" s="9" t="str">
        <f t="shared" si="55"/>
        <v>May</v>
      </c>
    </row>
    <row r="406" spans="1:22" ht="45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 t="shared" si="48"/>
        <v>100</v>
      </c>
      <c r="P406">
        <f t="shared" si="51"/>
        <v>305.55555555555554</v>
      </c>
      <c r="Q406" t="str">
        <f t="shared" si="49"/>
        <v>music</v>
      </c>
      <c r="R406" t="str">
        <f t="shared" si="50"/>
        <v>rock</v>
      </c>
      <c r="S406" s="9">
        <f t="shared" si="52"/>
        <v>40729.938958333332</v>
      </c>
      <c r="T406" s="9">
        <f t="shared" si="53"/>
        <v>40746.999305555561</v>
      </c>
      <c r="U406">
        <f t="shared" si="54"/>
        <v>2011</v>
      </c>
      <c r="V406" s="9" t="str">
        <f t="shared" si="55"/>
        <v>Jul</v>
      </c>
    </row>
    <row r="407" spans="1:22" ht="45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 t="shared" si="48"/>
        <v>105</v>
      </c>
      <c r="P407">
        <f t="shared" si="51"/>
        <v>58.333333333333336</v>
      </c>
      <c r="Q407" t="str">
        <f t="shared" si="49"/>
        <v>music</v>
      </c>
      <c r="R407" t="str">
        <f t="shared" si="50"/>
        <v>rock</v>
      </c>
      <c r="S407" s="9">
        <f t="shared" si="52"/>
        <v>40690.656388888892</v>
      </c>
      <c r="T407" s="9">
        <f t="shared" si="53"/>
        <v>40740.791666666672</v>
      </c>
      <c r="U407">
        <f t="shared" si="54"/>
        <v>2011</v>
      </c>
      <c r="V407" s="9" t="str">
        <f t="shared" si="55"/>
        <v>May</v>
      </c>
    </row>
    <row r="408" spans="1:22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 t="shared" si="48"/>
        <v>104.4375</v>
      </c>
      <c r="P408">
        <f t="shared" si="51"/>
        <v>117.67605633802818</v>
      </c>
      <c r="Q408" t="str">
        <f t="shared" si="49"/>
        <v>music</v>
      </c>
      <c r="R408" t="str">
        <f t="shared" si="50"/>
        <v>rock</v>
      </c>
      <c r="S408" s="9">
        <f t="shared" si="52"/>
        <v>40763.524756944447</v>
      </c>
      <c r="T408" s="9">
        <f t="shared" si="53"/>
        <v>40793.524756944447</v>
      </c>
      <c r="U408">
        <f t="shared" si="54"/>
        <v>2011</v>
      </c>
      <c r="V408" s="9" t="str">
        <f t="shared" si="55"/>
        <v>Aug</v>
      </c>
    </row>
    <row r="409" spans="1:22" ht="30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 t="shared" si="48"/>
        <v>105.125</v>
      </c>
      <c r="P409">
        <f t="shared" si="51"/>
        <v>73.771929824561397</v>
      </c>
      <c r="Q409" t="str">
        <f t="shared" si="49"/>
        <v>music</v>
      </c>
      <c r="R409" t="str">
        <f t="shared" si="50"/>
        <v>rock</v>
      </c>
      <c r="S409" s="9">
        <f t="shared" si="52"/>
        <v>42759.461932870377</v>
      </c>
      <c r="T409" s="9">
        <f t="shared" si="53"/>
        <v>42794.916666666664</v>
      </c>
      <c r="U409">
        <f t="shared" si="54"/>
        <v>2017</v>
      </c>
      <c r="V409" s="9" t="str">
        <f t="shared" si="55"/>
        <v>Jan</v>
      </c>
    </row>
    <row r="410" spans="1:22" ht="45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 t="shared" si="48"/>
        <v>100</v>
      </c>
      <c r="P410">
        <f t="shared" si="51"/>
        <v>104.65116279069767</v>
      </c>
      <c r="Q410" t="str">
        <f t="shared" si="49"/>
        <v>music</v>
      </c>
      <c r="R410" t="str">
        <f t="shared" si="50"/>
        <v>rock</v>
      </c>
      <c r="S410" s="9">
        <f t="shared" si="52"/>
        <v>41961.933865740742</v>
      </c>
      <c r="T410" s="9">
        <f t="shared" si="53"/>
        <v>41995.040972222225</v>
      </c>
      <c r="U410">
        <f t="shared" si="54"/>
        <v>2014</v>
      </c>
      <c r="V410" s="9" t="str">
        <f t="shared" si="55"/>
        <v>Nov</v>
      </c>
    </row>
    <row r="411" spans="1:22" ht="30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 t="shared" si="48"/>
        <v>103.77499999999999</v>
      </c>
      <c r="P411">
        <f t="shared" si="51"/>
        <v>79.82692307692308</v>
      </c>
      <c r="Q411" t="str">
        <f t="shared" si="49"/>
        <v>music</v>
      </c>
      <c r="R411" t="str">
        <f t="shared" si="50"/>
        <v>rock</v>
      </c>
      <c r="S411" s="9">
        <f t="shared" si="52"/>
        <v>41628.667013888895</v>
      </c>
      <c r="T411" s="9">
        <f t="shared" si="53"/>
        <v>41658.667013888895</v>
      </c>
      <c r="U411">
        <f t="shared" si="54"/>
        <v>2013</v>
      </c>
      <c r="V411" s="9" t="str">
        <f t="shared" si="55"/>
        <v>Dec</v>
      </c>
    </row>
    <row r="412" spans="1:22" ht="45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 t="shared" si="48"/>
        <v>105</v>
      </c>
      <c r="P412">
        <f t="shared" si="51"/>
        <v>58.333333333333336</v>
      </c>
      <c r="Q412" t="str">
        <f t="shared" si="49"/>
        <v>music</v>
      </c>
      <c r="R412" t="str">
        <f t="shared" si="50"/>
        <v>rock</v>
      </c>
      <c r="S412" s="9">
        <f t="shared" si="52"/>
        <v>41122.889606481483</v>
      </c>
      <c r="T412" s="9">
        <f t="shared" si="53"/>
        <v>41152.889606481483</v>
      </c>
      <c r="U412">
        <f t="shared" si="54"/>
        <v>2012</v>
      </c>
      <c r="V412" s="9" t="str">
        <f t="shared" si="55"/>
        <v>Aug</v>
      </c>
    </row>
    <row r="413" spans="1:22" ht="30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 t="shared" si="48"/>
        <v>104</v>
      </c>
      <c r="P413">
        <f t="shared" si="51"/>
        <v>86.666666666666671</v>
      </c>
      <c r="Q413" t="str">
        <f t="shared" si="49"/>
        <v>music</v>
      </c>
      <c r="R413" t="str">
        <f t="shared" si="50"/>
        <v>rock</v>
      </c>
      <c r="S413" s="9">
        <f t="shared" si="52"/>
        <v>41443.476875</v>
      </c>
      <c r="T413" s="9">
        <f t="shared" si="53"/>
        <v>41465.536111111112</v>
      </c>
      <c r="U413">
        <f t="shared" si="54"/>
        <v>2013</v>
      </c>
      <c r="V413" s="9" t="str">
        <f t="shared" si="55"/>
        <v>Jun</v>
      </c>
    </row>
    <row r="414" spans="1:22" ht="45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 t="shared" si="48"/>
        <v>151.83333333333334</v>
      </c>
      <c r="P414">
        <f t="shared" si="51"/>
        <v>27.606060606060606</v>
      </c>
      <c r="Q414" t="str">
        <f t="shared" si="49"/>
        <v>music</v>
      </c>
      <c r="R414" t="str">
        <f t="shared" si="50"/>
        <v>rock</v>
      </c>
      <c r="S414" s="9">
        <f t="shared" si="52"/>
        <v>41281.8512962963</v>
      </c>
      <c r="T414" s="9">
        <f t="shared" si="53"/>
        <v>41334.415277777778</v>
      </c>
      <c r="U414">
        <f t="shared" si="54"/>
        <v>2013</v>
      </c>
      <c r="V414" s="9" t="str">
        <f t="shared" si="55"/>
        <v>Jan</v>
      </c>
    </row>
    <row r="415" spans="1:22" ht="30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 t="shared" si="48"/>
        <v>159.99600000000001</v>
      </c>
      <c r="P415">
        <f t="shared" si="51"/>
        <v>24.999375000000001</v>
      </c>
      <c r="Q415" t="str">
        <f t="shared" si="49"/>
        <v>music</v>
      </c>
      <c r="R415" t="str">
        <f t="shared" si="50"/>
        <v>rock</v>
      </c>
      <c r="S415" s="9">
        <f t="shared" si="52"/>
        <v>41080.793576388889</v>
      </c>
      <c r="T415" s="9">
        <f t="shared" si="53"/>
        <v>41110.793576388889</v>
      </c>
      <c r="U415">
        <f t="shared" si="54"/>
        <v>2012</v>
      </c>
      <c r="V415" s="9" t="str">
        <f t="shared" si="55"/>
        <v>Jun</v>
      </c>
    </row>
    <row r="416" spans="1:22" ht="45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 t="shared" si="48"/>
        <v>127.3</v>
      </c>
      <c r="P416">
        <f t="shared" si="51"/>
        <v>45.464285714285715</v>
      </c>
      <c r="Q416" t="str">
        <f t="shared" si="49"/>
        <v>music</v>
      </c>
      <c r="R416" t="str">
        <f t="shared" si="50"/>
        <v>rock</v>
      </c>
      <c r="S416" s="9">
        <f t="shared" si="52"/>
        <v>40679.576400462967</v>
      </c>
      <c r="T416" s="9">
        <f t="shared" si="53"/>
        <v>40694.586111111115</v>
      </c>
      <c r="U416">
        <f t="shared" si="54"/>
        <v>2011</v>
      </c>
      <c r="V416" s="9" t="str">
        <f t="shared" si="55"/>
        <v>May</v>
      </c>
    </row>
    <row r="417" spans="1:22" ht="30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 t="shared" si="48"/>
        <v>107</v>
      </c>
      <c r="P417">
        <f t="shared" si="51"/>
        <v>99.534883720930239</v>
      </c>
      <c r="Q417" t="str">
        <f t="shared" si="49"/>
        <v>music</v>
      </c>
      <c r="R417" t="str">
        <f t="shared" si="50"/>
        <v>rock</v>
      </c>
      <c r="S417" s="9">
        <f t="shared" si="52"/>
        <v>41914.751192129632</v>
      </c>
      <c r="T417" s="9">
        <f t="shared" si="53"/>
        <v>41944.751192129632</v>
      </c>
      <c r="U417">
        <f t="shared" si="54"/>
        <v>2014</v>
      </c>
      <c r="V417" s="9" t="str">
        <f t="shared" si="55"/>
        <v>Oct</v>
      </c>
    </row>
    <row r="418" spans="1:22" ht="30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 t="shared" si="48"/>
        <v>115.12214285714286</v>
      </c>
      <c r="P418">
        <f t="shared" si="51"/>
        <v>39.31</v>
      </c>
      <c r="Q418" t="str">
        <f t="shared" si="49"/>
        <v>music</v>
      </c>
      <c r="R418" t="str">
        <f t="shared" si="50"/>
        <v>rock</v>
      </c>
      <c r="S418" s="9">
        <f t="shared" si="52"/>
        <v>41341.704201388893</v>
      </c>
      <c r="T418" s="9">
        <f t="shared" si="53"/>
        <v>41373.104166666672</v>
      </c>
      <c r="U418">
        <f t="shared" si="54"/>
        <v>2013</v>
      </c>
      <c r="V418" s="9" t="str">
        <f t="shared" si="55"/>
        <v>Mar</v>
      </c>
    </row>
    <row r="419" spans="1:22" ht="45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 t="shared" si="48"/>
        <v>137.11066666666665</v>
      </c>
      <c r="P419">
        <f t="shared" si="51"/>
        <v>89.419999999999987</v>
      </c>
      <c r="Q419" t="str">
        <f t="shared" si="49"/>
        <v>music</v>
      </c>
      <c r="R419" t="str">
        <f t="shared" si="50"/>
        <v>rock</v>
      </c>
      <c r="S419" s="9">
        <f t="shared" si="52"/>
        <v>40925.432997685188</v>
      </c>
      <c r="T419" s="9">
        <f t="shared" si="53"/>
        <v>40979.040972222225</v>
      </c>
      <c r="U419">
        <f t="shared" si="54"/>
        <v>2012</v>
      </c>
      <c r="V419" s="9" t="str">
        <f t="shared" si="55"/>
        <v>Jan</v>
      </c>
    </row>
    <row r="420" spans="1:22" ht="45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 t="shared" si="48"/>
        <v>155.71428571428572</v>
      </c>
      <c r="P420">
        <f t="shared" si="51"/>
        <v>28.684210526315791</v>
      </c>
      <c r="Q420" t="str">
        <f t="shared" si="49"/>
        <v>music</v>
      </c>
      <c r="R420" t="str">
        <f t="shared" si="50"/>
        <v>rock</v>
      </c>
      <c r="S420" s="9">
        <f t="shared" si="52"/>
        <v>41120.716215277782</v>
      </c>
      <c r="T420" s="9">
        <f t="shared" si="53"/>
        <v>41128.542361111111</v>
      </c>
      <c r="U420">
        <f t="shared" si="54"/>
        <v>2012</v>
      </c>
      <c r="V420" s="9" t="str">
        <f t="shared" si="55"/>
        <v>Jul</v>
      </c>
    </row>
    <row r="421" spans="1:22" ht="30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 t="shared" si="48"/>
        <v>108.74999999999999</v>
      </c>
      <c r="P421">
        <f t="shared" si="51"/>
        <v>31.071428571428573</v>
      </c>
      <c r="Q421" t="str">
        <f t="shared" si="49"/>
        <v>music</v>
      </c>
      <c r="R421" t="str">
        <f t="shared" si="50"/>
        <v>rock</v>
      </c>
      <c r="S421" s="9">
        <f t="shared" si="52"/>
        <v>41619.831643518519</v>
      </c>
      <c r="T421" s="9">
        <f t="shared" si="53"/>
        <v>41629.030555555561</v>
      </c>
      <c r="U421">
        <f t="shared" si="54"/>
        <v>2013</v>
      </c>
      <c r="V421" s="9" t="str">
        <f t="shared" si="55"/>
        <v>Dec</v>
      </c>
    </row>
    <row r="422" spans="1:22" ht="45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 t="shared" si="48"/>
        <v>134.05000000000001</v>
      </c>
      <c r="P422">
        <f t="shared" si="51"/>
        <v>70.55263157894737</v>
      </c>
      <c r="Q422" t="str">
        <f t="shared" si="49"/>
        <v>music</v>
      </c>
      <c r="R422" t="str">
        <f t="shared" si="50"/>
        <v>rock</v>
      </c>
      <c r="S422" s="9">
        <f t="shared" si="52"/>
        <v>41768.675254629634</v>
      </c>
      <c r="T422" s="9">
        <f t="shared" si="53"/>
        <v>41799.041666666672</v>
      </c>
      <c r="U422">
        <f t="shared" si="54"/>
        <v>2014</v>
      </c>
      <c r="V422" s="9" t="str">
        <f t="shared" si="55"/>
        <v>May</v>
      </c>
    </row>
    <row r="423" spans="1:22" ht="45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 t="shared" si="48"/>
        <v>100</v>
      </c>
      <c r="P423">
        <f t="shared" si="51"/>
        <v>224.12820512820514</v>
      </c>
      <c r="Q423" t="str">
        <f t="shared" si="49"/>
        <v>music</v>
      </c>
      <c r="R423" t="str">
        <f t="shared" si="50"/>
        <v>rock</v>
      </c>
      <c r="S423" s="9">
        <f t="shared" si="52"/>
        <v>42093.755381944451</v>
      </c>
      <c r="T423" s="9">
        <f t="shared" si="53"/>
        <v>42128.000694444447</v>
      </c>
      <c r="U423">
        <f t="shared" si="54"/>
        <v>2015</v>
      </c>
      <c r="V423" s="9" t="str">
        <f t="shared" si="55"/>
        <v>Mar</v>
      </c>
    </row>
    <row r="424" spans="1:22" ht="30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 t="shared" si="48"/>
        <v>119.16666666666667</v>
      </c>
      <c r="P424">
        <f t="shared" si="51"/>
        <v>51.811594202898547</v>
      </c>
      <c r="Q424" t="str">
        <f t="shared" si="49"/>
        <v>music</v>
      </c>
      <c r="R424" t="str">
        <f t="shared" si="50"/>
        <v>rock</v>
      </c>
      <c r="S424" s="9">
        <f t="shared" si="52"/>
        <v>41157.780671296299</v>
      </c>
      <c r="T424" s="9">
        <f t="shared" si="53"/>
        <v>41187.780671296299</v>
      </c>
      <c r="U424">
        <f t="shared" si="54"/>
        <v>2012</v>
      </c>
      <c r="V424" s="9" t="str">
        <f t="shared" si="55"/>
        <v>Sep</v>
      </c>
    </row>
    <row r="425" spans="1:22" ht="45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 t="shared" si="48"/>
        <v>179.5</v>
      </c>
      <c r="P425">
        <f t="shared" si="51"/>
        <v>43.515151515151516</v>
      </c>
      <c r="Q425" t="str">
        <f t="shared" si="49"/>
        <v>music</v>
      </c>
      <c r="R425" t="str">
        <f t="shared" si="50"/>
        <v>rock</v>
      </c>
      <c r="S425" s="9">
        <f t="shared" si="52"/>
        <v>42055.806157407409</v>
      </c>
      <c r="T425" s="9">
        <f t="shared" si="53"/>
        <v>42085.764490740745</v>
      </c>
      <c r="U425">
        <f t="shared" si="54"/>
        <v>2015</v>
      </c>
      <c r="V425" s="9" t="str">
        <f t="shared" si="55"/>
        <v>Feb</v>
      </c>
    </row>
    <row r="426" spans="1:22" ht="45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 t="shared" si="48"/>
        <v>134.38124999999999</v>
      </c>
      <c r="P426">
        <f t="shared" si="51"/>
        <v>39.816666666666663</v>
      </c>
      <c r="Q426" t="str">
        <f t="shared" si="49"/>
        <v>music</v>
      </c>
      <c r="R426" t="str">
        <f t="shared" si="50"/>
        <v>rock</v>
      </c>
      <c r="S426" s="9">
        <f t="shared" si="52"/>
        <v>40250.07543981482</v>
      </c>
      <c r="T426" s="9">
        <f t="shared" si="53"/>
        <v>40286.124305555561</v>
      </c>
      <c r="U426">
        <f t="shared" si="54"/>
        <v>2010</v>
      </c>
      <c r="V426" s="9" t="str">
        <f t="shared" si="55"/>
        <v>Mar</v>
      </c>
    </row>
    <row r="427" spans="1:22" ht="30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 t="shared" si="48"/>
        <v>100.43200000000002</v>
      </c>
      <c r="P427">
        <f t="shared" si="51"/>
        <v>126.8080808080808</v>
      </c>
      <c r="Q427" t="str">
        <f t="shared" si="49"/>
        <v>music</v>
      </c>
      <c r="R427" t="str">
        <f t="shared" si="50"/>
        <v>rock</v>
      </c>
      <c r="S427" s="9">
        <f t="shared" si="52"/>
        <v>41186.139861111114</v>
      </c>
      <c r="T427" s="9">
        <f t="shared" si="53"/>
        <v>41211.139861111114</v>
      </c>
      <c r="U427">
        <f t="shared" si="54"/>
        <v>2012</v>
      </c>
      <c r="V427" s="9" t="str">
        <f t="shared" si="55"/>
        <v>Oct</v>
      </c>
    </row>
    <row r="428" spans="1:22" ht="45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 t="shared" si="48"/>
        <v>101.45454545454547</v>
      </c>
      <c r="P428">
        <f t="shared" si="51"/>
        <v>113.87755102040816</v>
      </c>
      <c r="Q428" t="str">
        <f t="shared" si="49"/>
        <v>music</v>
      </c>
      <c r="R428" t="str">
        <f t="shared" si="50"/>
        <v>rock</v>
      </c>
      <c r="S428" s="9">
        <f t="shared" si="52"/>
        <v>40972.871875000004</v>
      </c>
      <c r="T428" s="9">
        <f t="shared" si="53"/>
        <v>40993.830208333333</v>
      </c>
      <c r="U428">
        <f t="shared" si="54"/>
        <v>2012</v>
      </c>
      <c r="V428" s="9" t="str">
        <f t="shared" si="55"/>
        <v>Mar</v>
      </c>
    </row>
    <row r="429" spans="1:22" ht="45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 t="shared" si="48"/>
        <v>103.33333333333334</v>
      </c>
      <c r="P429">
        <f t="shared" si="51"/>
        <v>28.181818181818183</v>
      </c>
      <c r="Q429" t="str">
        <f t="shared" si="49"/>
        <v>music</v>
      </c>
      <c r="R429" t="str">
        <f t="shared" si="50"/>
        <v>rock</v>
      </c>
      <c r="S429" s="9">
        <f t="shared" si="52"/>
        <v>40927.306793981486</v>
      </c>
      <c r="T429" s="9">
        <f t="shared" si="53"/>
        <v>40953.65902777778</v>
      </c>
      <c r="U429">
        <f t="shared" si="54"/>
        <v>2012</v>
      </c>
      <c r="V429" s="9" t="str">
        <f t="shared" si="55"/>
        <v>Jan</v>
      </c>
    </row>
    <row r="430" spans="1:22" ht="45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 t="shared" si="48"/>
        <v>107</v>
      </c>
      <c r="P430">
        <f t="shared" si="51"/>
        <v>36.60526315789474</v>
      </c>
      <c r="Q430" t="str">
        <f t="shared" si="49"/>
        <v>music</v>
      </c>
      <c r="R430" t="str">
        <f t="shared" si="50"/>
        <v>rock</v>
      </c>
      <c r="S430" s="9">
        <f t="shared" si="52"/>
        <v>41072.884050925924</v>
      </c>
      <c r="T430" s="9">
        <f t="shared" si="53"/>
        <v>41085.51666666667</v>
      </c>
      <c r="U430">
        <f t="shared" si="54"/>
        <v>2012</v>
      </c>
      <c r="V430" s="9" t="str">
        <f t="shared" si="55"/>
        <v>Jun</v>
      </c>
    </row>
    <row r="431" spans="1:22" ht="45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 t="shared" si="48"/>
        <v>104</v>
      </c>
      <c r="P431">
        <f t="shared" si="51"/>
        <v>32.5</v>
      </c>
      <c r="Q431" t="str">
        <f t="shared" si="49"/>
        <v>music</v>
      </c>
      <c r="R431" t="str">
        <f t="shared" si="50"/>
        <v>rock</v>
      </c>
      <c r="S431" s="9">
        <f t="shared" si="52"/>
        <v>42504.634722222225</v>
      </c>
      <c r="T431" s="9">
        <f t="shared" si="53"/>
        <v>42564.634722222225</v>
      </c>
      <c r="U431">
        <f t="shared" si="54"/>
        <v>2016</v>
      </c>
      <c r="V431" s="9" t="str">
        <f t="shared" si="55"/>
        <v>May</v>
      </c>
    </row>
    <row r="432" spans="1:22" ht="45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 t="shared" si="48"/>
        <v>107.83333333333334</v>
      </c>
      <c r="P432">
        <f t="shared" si="51"/>
        <v>60.65625</v>
      </c>
      <c r="Q432" t="str">
        <f t="shared" si="49"/>
        <v>music</v>
      </c>
      <c r="R432" t="str">
        <f t="shared" si="50"/>
        <v>rock</v>
      </c>
      <c r="S432" s="9">
        <f t="shared" si="52"/>
        <v>41325.359085648153</v>
      </c>
      <c r="T432" s="9">
        <f t="shared" si="53"/>
        <v>41355.317418981482</v>
      </c>
      <c r="U432">
        <f t="shared" si="54"/>
        <v>2013</v>
      </c>
      <c r="V432" s="9" t="str">
        <f t="shared" si="55"/>
        <v>Feb</v>
      </c>
    </row>
    <row r="433" spans="1:22" ht="30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 t="shared" si="48"/>
        <v>233.33333333333334</v>
      </c>
      <c r="P433">
        <f t="shared" si="51"/>
        <v>175</v>
      </c>
      <c r="Q433" t="str">
        <f t="shared" si="49"/>
        <v>music</v>
      </c>
      <c r="R433" t="str">
        <f t="shared" si="50"/>
        <v>rock</v>
      </c>
      <c r="S433" s="9">
        <f t="shared" si="52"/>
        <v>40996.480254629634</v>
      </c>
      <c r="T433" s="9">
        <f t="shared" si="53"/>
        <v>41026.480254629634</v>
      </c>
      <c r="U433">
        <f t="shared" si="54"/>
        <v>2012</v>
      </c>
      <c r="V433" s="9" t="str">
        <f t="shared" si="55"/>
        <v>Mar</v>
      </c>
    </row>
    <row r="434" spans="1:22" ht="45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 t="shared" si="48"/>
        <v>100.60706666666665</v>
      </c>
      <c r="P434">
        <f t="shared" si="51"/>
        <v>97.993896103896105</v>
      </c>
      <c r="Q434" t="str">
        <f t="shared" si="49"/>
        <v>music</v>
      </c>
      <c r="R434" t="str">
        <f t="shared" si="50"/>
        <v>rock</v>
      </c>
      <c r="S434" s="9">
        <f t="shared" si="52"/>
        <v>40869.508506944447</v>
      </c>
      <c r="T434" s="9">
        <f t="shared" si="53"/>
        <v>40929.175694444442</v>
      </c>
      <c r="U434">
        <f t="shared" si="54"/>
        <v>2011</v>
      </c>
      <c r="V434" s="9" t="str">
        <f t="shared" si="55"/>
        <v>Nov</v>
      </c>
    </row>
    <row r="435" spans="1:22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 t="shared" si="48"/>
        <v>101.66666666666666</v>
      </c>
      <c r="P435">
        <f t="shared" si="51"/>
        <v>148.78048780487805</v>
      </c>
      <c r="Q435" t="str">
        <f t="shared" si="49"/>
        <v>music</v>
      </c>
      <c r="R435" t="str">
        <f t="shared" si="50"/>
        <v>rock</v>
      </c>
      <c r="S435" s="9">
        <f t="shared" si="52"/>
        <v>41718.711516203708</v>
      </c>
      <c r="T435" s="9">
        <f t="shared" si="53"/>
        <v>41748.711516203708</v>
      </c>
      <c r="U435">
        <f t="shared" si="54"/>
        <v>2014</v>
      </c>
      <c r="V435" s="9" t="str">
        <f t="shared" si="55"/>
        <v>Mar</v>
      </c>
    </row>
    <row r="436" spans="1:22" ht="45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 t="shared" si="48"/>
        <v>131.0181818181818</v>
      </c>
      <c r="P436">
        <f t="shared" si="51"/>
        <v>96.08</v>
      </c>
      <c r="Q436" t="str">
        <f t="shared" si="49"/>
        <v>music</v>
      </c>
      <c r="R436" t="str">
        <f t="shared" si="50"/>
        <v>rock</v>
      </c>
      <c r="S436" s="9">
        <f t="shared" si="52"/>
        <v>41422.656157407408</v>
      </c>
      <c r="T436" s="9">
        <f t="shared" si="53"/>
        <v>41455.999305555561</v>
      </c>
      <c r="U436">
        <f t="shared" si="54"/>
        <v>2013</v>
      </c>
      <c r="V436" s="9" t="str">
        <f t="shared" si="55"/>
        <v>May</v>
      </c>
    </row>
    <row r="437" spans="1:22" ht="45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 t="shared" si="48"/>
        <v>117.25000000000001</v>
      </c>
      <c r="P437">
        <f t="shared" si="51"/>
        <v>58.625</v>
      </c>
      <c r="Q437" t="str">
        <f t="shared" si="49"/>
        <v>music</v>
      </c>
      <c r="R437" t="str">
        <f t="shared" si="50"/>
        <v>rock</v>
      </c>
      <c r="S437" s="9">
        <f t="shared" si="52"/>
        <v>41005.291180555556</v>
      </c>
      <c r="T437" s="9">
        <f t="shared" si="53"/>
        <v>41047.958333333336</v>
      </c>
      <c r="U437">
        <f t="shared" si="54"/>
        <v>2012</v>
      </c>
      <c r="V437" s="9" t="str">
        <f t="shared" si="55"/>
        <v>Apr</v>
      </c>
    </row>
    <row r="438" spans="1:22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 t="shared" si="48"/>
        <v>100.93039999999999</v>
      </c>
      <c r="P438">
        <f t="shared" si="51"/>
        <v>109.70695652173914</v>
      </c>
      <c r="Q438" t="str">
        <f t="shared" si="49"/>
        <v>music</v>
      </c>
      <c r="R438" t="str">
        <f t="shared" si="50"/>
        <v>rock</v>
      </c>
      <c r="S438" s="9">
        <f t="shared" si="52"/>
        <v>41523.89025462963</v>
      </c>
      <c r="T438" s="9">
        <f t="shared" si="53"/>
        <v>41553.89025462963</v>
      </c>
      <c r="U438">
        <f t="shared" si="54"/>
        <v>2013</v>
      </c>
      <c r="V438" s="9" t="str">
        <f t="shared" si="55"/>
        <v>Sep</v>
      </c>
    </row>
    <row r="439" spans="1:22" ht="30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 t="shared" si="48"/>
        <v>121.8</v>
      </c>
      <c r="P439">
        <f t="shared" si="51"/>
        <v>49.112903225806448</v>
      </c>
      <c r="Q439" t="str">
        <f t="shared" si="49"/>
        <v>music</v>
      </c>
      <c r="R439" t="str">
        <f t="shared" si="50"/>
        <v>rock</v>
      </c>
      <c r="S439" s="9">
        <f t="shared" si="52"/>
        <v>41730.831736111111</v>
      </c>
      <c r="T439" s="9">
        <f t="shared" si="53"/>
        <v>41760.831736111111</v>
      </c>
      <c r="U439">
        <f t="shared" si="54"/>
        <v>2014</v>
      </c>
      <c r="V439" s="9" t="str">
        <f t="shared" si="55"/>
        <v>Apr</v>
      </c>
    </row>
    <row r="440" spans="1:22" ht="45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 t="shared" si="48"/>
        <v>145.4</v>
      </c>
      <c r="P440">
        <f t="shared" si="51"/>
        <v>47.672131147540981</v>
      </c>
      <c r="Q440" t="str">
        <f t="shared" si="49"/>
        <v>music</v>
      </c>
      <c r="R440" t="str">
        <f t="shared" si="50"/>
        <v>rock</v>
      </c>
      <c r="S440" s="9">
        <f t="shared" si="52"/>
        <v>40895.731307870374</v>
      </c>
      <c r="T440" s="9">
        <f t="shared" si="53"/>
        <v>40925.731307870374</v>
      </c>
      <c r="U440">
        <f t="shared" si="54"/>
        <v>2011</v>
      </c>
      <c r="V440" s="9" t="str">
        <f t="shared" si="55"/>
        <v>Dec</v>
      </c>
    </row>
    <row r="441" spans="1:22" ht="45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 t="shared" si="48"/>
        <v>116.61660000000001</v>
      </c>
      <c r="P441">
        <f t="shared" si="51"/>
        <v>60.737812499999997</v>
      </c>
      <c r="Q441" t="str">
        <f t="shared" si="49"/>
        <v>music</v>
      </c>
      <c r="R441" t="str">
        <f t="shared" si="50"/>
        <v>rock</v>
      </c>
      <c r="S441" s="9">
        <f t="shared" si="52"/>
        <v>41144.596712962964</v>
      </c>
      <c r="T441" s="9">
        <f t="shared" si="53"/>
        <v>41174.596712962964</v>
      </c>
      <c r="U441">
        <f t="shared" si="54"/>
        <v>2012</v>
      </c>
      <c r="V441" s="9" t="str">
        <f t="shared" si="55"/>
        <v>Aug</v>
      </c>
    </row>
    <row r="442" spans="1:22" ht="30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 t="shared" si="48"/>
        <v>120.4166</v>
      </c>
      <c r="P442">
        <f t="shared" si="51"/>
        <v>63.37715789473684</v>
      </c>
      <c r="Q442" t="str">
        <f t="shared" si="49"/>
        <v>music</v>
      </c>
      <c r="R442" t="str">
        <f t="shared" si="50"/>
        <v>metal</v>
      </c>
      <c r="S442" s="9">
        <f t="shared" si="52"/>
        <v>42607.060034722228</v>
      </c>
      <c r="T442" s="9">
        <f t="shared" si="53"/>
        <v>42637.060034722228</v>
      </c>
      <c r="U442">
        <f t="shared" si="54"/>
        <v>2016</v>
      </c>
      <c r="V442" s="9" t="str">
        <f t="shared" si="55"/>
        <v>Aug</v>
      </c>
    </row>
    <row r="443" spans="1:22" ht="45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 t="shared" si="48"/>
        <v>101.32000000000001</v>
      </c>
      <c r="P443">
        <f t="shared" si="51"/>
        <v>53.893617021276597</v>
      </c>
      <c r="Q443" t="str">
        <f t="shared" si="49"/>
        <v>music</v>
      </c>
      <c r="R443" t="str">
        <f t="shared" si="50"/>
        <v>metal</v>
      </c>
      <c r="S443" s="9">
        <f t="shared" si="52"/>
        <v>41923.672025462969</v>
      </c>
      <c r="T443" s="9">
        <f t="shared" si="53"/>
        <v>41953.713692129633</v>
      </c>
      <c r="U443">
        <f t="shared" si="54"/>
        <v>2014</v>
      </c>
      <c r="V443" s="9" t="str">
        <f t="shared" si="55"/>
        <v>Oct</v>
      </c>
    </row>
    <row r="444" spans="1:22" ht="45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 t="shared" si="48"/>
        <v>104.32</v>
      </c>
      <c r="P444">
        <f t="shared" si="51"/>
        <v>66.871794871794876</v>
      </c>
      <c r="Q444" t="str">
        <f t="shared" si="49"/>
        <v>music</v>
      </c>
      <c r="R444" t="str">
        <f t="shared" si="50"/>
        <v>metal</v>
      </c>
      <c r="S444" s="9">
        <f t="shared" si="52"/>
        <v>41526.425729166665</v>
      </c>
      <c r="T444" s="9">
        <f t="shared" si="53"/>
        <v>41560.999305555561</v>
      </c>
      <c r="U444">
        <f t="shared" si="54"/>
        <v>2013</v>
      </c>
      <c r="V444" s="9" t="str">
        <f t="shared" si="55"/>
        <v>Sep</v>
      </c>
    </row>
    <row r="445" spans="1:22" ht="45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 t="shared" si="48"/>
        <v>267.13333333333333</v>
      </c>
      <c r="P445">
        <f t="shared" si="51"/>
        <v>63.102362204724407</v>
      </c>
      <c r="Q445" t="str">
        <f t="shared" si="49"/>
        <v>music</v>
      </c>
      <c r="R445" t="str">
        <f t="shared" si="50"/>
        <v>metal</v>
      </c>
      <c r="S445" s="9">
        <f t="shared" si="52"/>
        <v>42695.091203703705</v>
      </c>
      <c r="T445" s="9">
        <f t="shared" si="53"/>
        <v>42712.166666666664</v>
      </c>
      <c r="U445">
        <f t="shared" si="54"/>
        <v>2016</v>
      </c>
      <c r="V445" s="9" t="str">
        <f t="shared" si="55"/>
        <v>Nov</v>
      </c>
    </row>
    <row r="446" spans="1:22" ht="45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 t="shared" si="48"/>
        <v>194.13333333333333</v>
      </c>
      <c r="P446">
        <f t="shared" si="51"/>
        <v>36.628930817610062</v>
      </c>
      <c r="Q446" t="str">
        <f t="shared" si="49"/>
        <v>music</v>
      </c>
      <c r="R446" t="str">
        <f t="shared" si="50"/>
        <v>metal</v>
      </c>
      <c r="S446" s="9">
        <f t="shared" si="52"/>
        <v>41905.517962962964</v>
      </c>
      <c r="T446" s="9">
        <f t="shared" si="53"/>
        <v>41944.040972222225</v>
      </c>
      <c r="U446">
        <f t="shared" si="54"/>
        <v>2014</v>
      </c>
      <c r="V446" s="9" t="str">
        <f t="shared" si="55"/>
        <v>Sep</v>
      </c>
    </row>
    <row r="447" spans="1:22" ht="45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 t="shared" si="48"/>
        <v>120.3802</v>
      </c>
      <c r="P447">
        <f t="shared" si="51"/>
        <v>34.005706214689269</v>
      </c>
      <c r="Q447" t="str">
        <f t="shared" si="49"/>
        <v>music</v>
      </c>
      <c r="R447" t="str">
        <f t="shared" si="50"/>
        <v>metal</v>
      </c>
      <c r="S447" s="9">
        <f t="shared" si="52"/>
        <v>42578.039305555554</v>
      </c>
      <c r="T447" s="9">
        <f t="shared" si="53"/>
        <v>42617.999305555561</v>
      </c>
      <c r="U447">
        <f t="shared" si="54"/>
        <v>2016</v>
      </c>
      <c r="V447" s="9" t="str">
        <f t="shared" si="55"/>
        <v>Jul</v>
      </c>
    </row>
    <row r="448" spans="1:22" ht="30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 t="shared" si="48"/>
        <v>122.00090909090908</v>
      </c>
      <c r="P448">
        <f t="shared" si="51"/>
        <v>28.553404255319148</v>
      </c>
      <c r="Q448" t="str">
        <f t="shared" si="49"/>
        <v>music</v>
      </c>
      <c r="R448" t="str">
        <f t="shared" si="50"/>
        <v>metal</v>
      </c>
      <c r="S448" s="9">
        <f t="shared" si="52"/>
        <v>41694.225173611114</v>
      </c>
      <c r="T448" s="9">
        <f t="shared" si="53"/>
        <v>41708.416666666672</v>
      </c>
      <c r="U448">
        <f t="shared" si="54"/>
        <v>2014</v>
      </c>
      <c r="V448" s="9" t="str">
        <f t="shared" si="55"/>
        <v>Feb</v>
      </c>
    </row>
    <row r="449" spans="1:22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 t="shared" si="48"/>
        <v>100</v>
      </c>
      <c r="P449">
        <f t="shared" si="51"/>
        <v>10</v>
      </c>
      <c r="Q449" t="str">
        <f t="shared" si="49"/>
        <v>music</v>
      </c>
      <c r="R449" t="str">
        <f t="shared" si="50"/>
        <v>metal</v>
      </c>
      <c r="S449" s="9">
        <f t="shared" si="52"/>
        <v>42165.631666666668</v>
      </c>
      <c r="T449" s="9">
        <f t="shared" si="53"/>
        <v>42195.631666666668</v>
      </c>
      <c r="U449">
        <f t="shared" si="54"/>
        <v>2015</v>
      </c>
      <c r="V449" s="9" t="str">
        <f t="shared" si="55"/>
        <v>Jun</v>
      </c>
    </row>
    <row r="450" spans="1:22" ht="45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 t="shared" ref="O450:O513" si="56">(E450/D450)*100</f>
        <v>100</v>
      </c>
      <c r="P450">
        <f t="shared" si="51"/>
        <v>18.75</v>
      </c>
      <c r="Q450" t="str">
        <f t="shared" ref="Q450:Q513" si="57">LEFT(N450,SEARCH("/",N450,1)-1)</f>
        <v>music</v>
      </c>
      <c r="R450" t="str">
        <f t="shared" ref="R450:R513" si="58">RIGHT(N450,LEN(N450)-SEARCH("/",N450,1))</f>
        <v>metal</v>
      </c>
      <c r="S450" s="9">
        <f t="shared" si="52"/>
        <v>42078.625381944446</v>
      </c>
      <c r="T450" s="9">
        <f t="shared" si="53"/>
        <v>42108.625381944446</v>
      </c>
      <c r="U450">
        <f t="shared" si="54"/>
        <v>2015</v>
      </c>
      <c r="V450" s="9" t="str">
        <f t="shared" si="55"/>
        <v>Mar</v>
      </c>
    </row>
    <row r="451" spans="1:22" ht="60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 t="shared" si="56"/>
        <v>119.9</v>
      </c>
      <c r="P451">
        <f t="shared" ref="P451:P514" si="59">IFERROR(E451/L451, 0)</f>
        <v>41.704347826086959</v>
      </c>
      <c r="Q451" t="str">
        <f t="shared" si="57"/>
        <v>music</v>
      </c>
      <c r="R451" t="str">
        <f t="shared" si="58"/>
        <v>metal</v>
      </c>
      <c r="S451" s="9">
        <f t="shared" ref="S451:S514" si="60">((J451/86400)+25569+(-4/24))</f>
        <v>42050.982222222221</v>
      </c>
      <c r="T451" s="9">
        <f t="shared" ref="T451:T514" si="61">((I451/86400)+25569+(-4/24))</f>
        <v>42078.940555555557</v>
      </c>
      <c r="U451">
        <f t="shared" ref="U451:U514" si="62">YEAR(S451)</f>
        <v>2015</v>
      </c>
      <c r="V451" s="9" t="str">
        <f t="shared" ref="V451:V514" si="63">TEXT(S451, "mmm")</f>
        <v>Feb</v>
      </c>
    </row>
    <row r="452" spans="1:22" ht="45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 t="shared" si="56"/>
        <v>155.17499999999998</v>
      </c>
      <c r="P452">
        <f t="shared" si="59"/>
        <v>46.669172932330824</v>
      </c>
      <c r="Q452" t="str">
        <f t="shared" si="57"/>
        <v>music</v>
      </c>
      <c r="R452" t="str">
        <f t="shared" si="58"/>
        <v>metal</v>
      </c>
      <c r="S452" s="9">
        <f t="shared" si="60"/>
        <v>42452.661076388897</v>
      </c>
      <c r="T452" s="9">
        <f t="shared" si="61"/>
        <v>42485.040972222225</v>
      </c>
      <c r="U452">
        <f t="shared" si="62"/>
        <v>2016</v>
      </c>
      <c r="V452" s="9" t="str">
        <f t="shared" si="63"/>
        <v>Mar</v>
      </c>
    </row>
    <row r="453" spans="1:22" ht="30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 t="shared" si="56"/>
        <v>130.44999999999999</v>
      </c>
      <c r="P453">
        <f t="shared" si="59"/>
        <v>37.271428571428572</v>
      </c>
      <c r="Q453" t="str">
        <f t="shared" si="57"/>
        <v>music</v>
      </c>
      <c r="R453" t="str">
        <f t="shared" si="58"/>
        <v>metal</v>
      </c>
      <c r="S453" s="9">
        <f t="shared" si="60"/>
        <v>42522.713576388887</v>
      </c>
      <c r="T453" s="9">
        <f t="shared" si="61"/>
        <v>42582.656250000007</v>
      </c>
      <c r="U453">
        <f t="shared" si="62"/>
        <v>2016</v>
      </c>
      <c r="V453" s="9" t="str">
        <f t="shared" si="63"/>
        <v>Jun</v>
      </c>
    </row>
    <row r="454" spans="1:22" ht="30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 t="shared" si="56"/>
        <v>104.97142857142859</v>
      </c>
      <c r="P454">
        <f t="shared" si="59"/>
        <v>59.258064516129032</v>
      </c>
      <c r="Q454" t="str">
        <f t="shared" si="57"/>
        <v>music</v>
      </c>
      <c r="R454" t="str">
        <f t="shared" si="58"/>
        <v>metal</v>
      </c>
      <c r="S454" s="9">
        <f t="shared" si="60"/>
        <v>42656.638831018521</v>
      </c>
      <c r="T454" s="9">
        <f t="shared" si="61"/>
        <v>42667.708333333336</v>
      </c>
      <c r="U454">
        <f t="shared" si="62"/>
        <v>2016</v>
      </c>
      <c r="V454" s="9" t="str">
        <f t="shared" si="63"/>
        <v>Oct</v>
      </c>
    </row>
    <row r="455" spans="1:22" ht="45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 t="shared" si="56"/>
        <v>100</v>
      </c>
      <c r="P455">
        <f t="shared" si="59"/>
        <v>30</v>
      </c>
      <c r="Q455" t="str">
        <f t="shared" si="57"/>
        <v>music</v>
      </c>
      <c r="R455" t="str">
        <f t="shared" si="58"/>
        <v>metal</v>
      </c>
      <c r="S455" s="9">
        <f t="shared" si="60"/>
        <v>42021.665613425932</v>
      </c>
      <c r="T455" s="9">
        <f t="shared" si="61"/>
        <v>42051.665613425932</v>
      </c>
      <c r="U455">
        <f t="shared" si="62"/>
        <v>2015</v>
      </c>
      <c r="V455" s="9" t="str">
        <f t="shared" si="63"/>
        <v>Jan</v>
      </c>
    </row>
    <row r="456" spans="1:22" ht="30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 t="shared" si="56"/>
        <v>118.2205035971223</v>
      </c>
      <c r="P456">
        <f t="shared" si="59"/>
        <v>65.8623246492986</v>
      </c>
      <c r="Q456" t="str">
        <f t="shared" si="57"/>
        <v>music</v>
      </c>
      <c r="R456" t="str">
        <f t="shared" si="58"/>
        <v>metal</v>
      </c>
      <c r="S456" s="9">
        <f t="shared" si="60"/>
        <v>42702.045671296299</v>
      </c>
      <c r="T456" s="9">
        <f t="shared" si="61"/>
        <v>42732.045671296299</v>
      </c>
      <c r="U456">
        <f t="shared" si="62"/>
        <v>2016</v>
      </c>
      <c r="V456" s="9" t="str">
        <f t="shared" si="63"/>
        <v>Nov</v>
      </c>
    </row>
    <row r="457" spans="1:22" ht="30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 t="shared" si="56"/>
        <v>103.44827586206897</v>
      </c>
      <c r="P457">
        <f t="shared" si="59"/>
        <v>31.914893617021278</v>
      </c>
      <c r="Q457" t="str">
        <f t="shared" si="57"/>
        <v>music</v>
      </c>
      <c r="R457" t="str">
        <f t="shared" si="58"/>
        <v>metal</v>
      </c>
      <c r="S457" s="9">
        <f t="shared" si="60"/>
        <v>42544.95853009259</v>
      </c>
      <c r="T457" s="9">
        <f t="shared" si="61"/>
        <v>42574.95853009259</v>
      </c>
      <c r="U457">
        <f t="shared" si="62"/>
        <v>2016</v>
      </c>
      <c r="V457" s="9" t="str">
        <f t="shared" si="63"/>
        <v>Jun</v>
      </c>
    </row>
    <row r="458" spans="1:22" ht="45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 t="shared" si="56"/>
        <v>218.00000000000003</v>
      </c>
      <c r="P458">
        <f t="shared" si="59"/>
        <v>19.464285714285715</v>
      </c>
      <c r="Q458" t="str">
        <f t="shared" si="57"/>
        <v>music</v>
      </c>
      <c r="R458" t="str">
        <f t="shared" si="58"/>
        <v>metal</v>
      </c>
      <c r="S458" s="9">
        <f t="shared" si="60"/>
        <v>42609.145324074074</v>
      </c>
      <c r="T458" s="9">
        <f t="shared" si="61"/>
        <v>42668.625000000007</v>
      </c>
      <c r="U458">
        <f t="shared" si="62"/>
        <v>2016</v>
      </c>
      <c r="V458" s="9" t="str">
        <f t="shared" si="63"/>
        <v>Aug</v>
      </c>
    </row>
    <row r="459" spans="1:22" ht="30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 t="shared" si="56"/>
        <v>100</v>
      </c>
      <c r="P459">
        <f t="shared" si="59"/>
        <v>50</v>
      </c>
      <c r="Q459" t="str">
        <f t="shared" si="57"/>
        <v>music</v>
      </c>
      <c r="R459" t="str">
        <f t="shared" si="58"/>
        <v>metal</v>
      </c>
      <c r="S459" s="9">
        <f t="shared" si="60"/>
        <v>42291.414710648147</v>
      </c>
      <c r="T459" s="9">
        <f t="shared" si="61"/>
        <v>42333.456377314818</v>
      </c>
      <c r="U459">
        <f t="shared" si="62"/>
        <v>2015</v>
      </c>
      <c r="V459" s="9" t="str">
        <f t="shared" si="63"/>
        <v>Oct</v>
      </c>
    </row>
    <row r="460" spans="1:22" ht="45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 t="shared" si="56"/>
        <v>144.00583333333333</v>
      </c>
      <c r="P460">
        <f t="shared" si="59"/>
        <v>22.737763157894737</v>
      </c>
      <c r="Q460" t="str">
        <f t="shared" si="57"/>
        <v>music</v>
      </c>
      <c r="R460" t="str">
        <f t="shared" si="58"/>
        <v>metal</v>
      </c>
      <c r="S460" s="9">
        <f t="shared" si="60"/>
        <v>42079.578912037039</v>
      </c>
      <c r="T460" s="9">
        <f t="shared" si="61"/>
        <v>42109.790972222225</v>
      </c>
      <c r="U460">
        <f t="shared" si="62"/>
        <v>2015</v>
      </c>
      <c r="V460" s="9" t="str">
        <f t="shared" si="63"/>
        <v>Mar</v>
      </c>
    </row>
    <row r="461" spans="1:22" ht="30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 t="shared" si="56"/>
        <v>104.67500000000001</v>
      </c>
      <c r="P461">
        <f t="shared" si="59"/>
        <v>42.724489795918366</v>
      </c>
      <c r="Q461" t="str">
        <f t="shared" si="57"/>
        <v>music</v>
      </c>
      <c r="R461" t="str">
        <f t="shared" si="58"/>
        <v>metal</v>
      </c>
      <c r="S461" s="9">
        <f t="shared" si="60"/>
        <v>42128.65356481482</v>
      </c>
      <c r="T461" s="9">
        <f t="shared" si="61"/>
        <v>42158.833333333336</v>
      </c>
      <c r="U461">
        <f t="shared" si="62"/>
        <v>2015</v>
      </c>
      <c r="V461" s="9" t="str">
        <f t="shared" si="63"/>
        <v>May</v>
      </c>
    </row>
    <row r="462" spans="1:22" ht="45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 t="shared" si="56"/>
        <v>205.54838709677421</v>
      </c>
      <c r="P462">
        <f t="shared" si="59"/>
        <v>106.2</v>
      </c>
      <c r="Q462" t="str">
        <f t="shared" si="57"/>
        <v>music</v>
      </c>
      <c r="R462" t="str">
        <f t="shared" si="58"/>
        <v>electronic music</v>
      </c>
      <c r="S462" s="9">
        <f t="shared" si="60"/>
        <v>42126.902881944443</v>
      </c>
      <c r="T462" s="9">
        <f t="shared" si="61"/>
        <v>42156.865972222229</v>
      </c>
      <c r="U462">
        <f t="shared" si="62"/>
        <v>2015</v>
      </c>
      <c r="V462" s="9" t="str">
        <f t="shared" si="63"/>
        <v>May</v>
      </c>
    </row>
    <row r="463" spans="1:22" ht="30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 t="shared" si="56"/>
        <v>351.80366666666669</v>
      </c>
      <c r="P463">
        <f t="shared" si="59"/>
        <v>22.079728033472804</v>
      </c>
      <c r="Q463" t="str">
        <f t="shared" si="57"/>
        <v>music</v>
      </c>
      <c r="R463" t="str">
        <f t="shared" si="58"/>
        <v>electronic music</v>
      </c>
      <c r="S463" s="9">
        <f t="shared" si="60"/>
        <v>42271.085312500007</v>
      </c>
      <c r="T463" s="9">
        <f t="shared" si="61"/>
        <v>42294.000000000007</v>
      </c>
      <c r="U463">
        <f t="shared" si="62"/>
        <v>2015</v>
      </c>
      <c r="V463" s="9" t="str">
        <f t="shared" si="63"/>
        <v>Sep</v>
      </c>
    </row>
    <row r="464" spans="1:22" ht="30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 t="shared" si="56"/>
        <v>114.9</v>
      </c>
      <c r="P464">
        <f t="shared" si="59"/>
        <v>31.054054054054053</v>
      </c>
      <c r="Q464" t="str">
        <f t="shared" si="57"/>
        <v>music</v>
      </c>
      <c r="R464" t="str">
        <f t="shared" si="58"/>
        <v>electronic music</v>
      </c>
      <c r="S464" s="9">
        <f t="shared" si="60"/>
        <v>42111.480057870373</v>
      </c>
      <c r="T464" s="9">
        <f t="shared" si="61"/>
        <v>42141.480057870373</v>
      </c>
      <c r="U464">
        <f t="shared" si="62"/>
        <v>2015</v>
      </c>
      <c r="V464" s="9" t="str">
        <f t="shared" si="63"/>
        <v>Apr</v>
      </c>
    </row>
    <row r="465" spans="1:22" ht="45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 t="shared" si="56"/>
        <v>237.15</v>
      </c>
      <c r="P465">
        <f t="shared" si="59"/>
        <v>36.206106870229007</v>
      </c>
      <c r="Q465" t="str">
        <f t="shared" si="57"/>
        <v>music</v>
      </c>
      <c r="R465" t="str">
        <f t="shared" si="58"/>
        <v>electronic music</v>
      </c>
      <c r="S465" s="9">
        <f t="shared" si="60"/>
        <v>42145.753020833341</v>
      </c>
      <c r="T465" s="9">
        <f t="shared" si="61"/>
        <v>42175.753020833341</v>
      </c>
      <c r="U465">
        <f t="shared" si="62"/>
        <v>2015</v>
      </c>
      <c r="V465" s="9" t="str">
        <f t="shared" si="63"/>
        <v>May</v>
      </c>
    </row>
    <row r="466" spans="1:22" ht="45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 t="shared" si="56"/>
        <v>118.63774999999998</v>
      </c>
      <c r="P466">
        <f t="shared" si="59"/>
        <v>388.9762295081967</v>
      </c>
      <c r="Q466" t="str">
        <f t="shared" si="57"/>
        <v>music</v>
      </c>
      <c r="R466" t="str">
        <f t="shared" si="58"/>
        <v>electronic music</v>
      </c>
      <c r="S466" s="9">
        <f t="shared" si="60"/>
        <v>42370.413923611115</v>
      </c>
      <c r="T466" s="9">
        <f t="shared" si="61"/>
        <v>42400.413923611115</v>
      </c>
      <c r="U466">
        <f t="shared" si="62"/>
        <v>2016</v>
      </c>
      <c r="V466" s="9" t="str">
        <f t="shared" si="63"/>
        <v>Jan</v>
      </c>
    </row>
    <row r="467" spans="1:22" ht="30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 t="shared" si="56"/>
        <v>109.92831428571431</v>
      </c>
      <c r="P467">
        <f t="shared" si="59"/>
        <v>71.848571428571432</v>
      </c>
      <c r="Q467" t="str">
        <f t="shared" si="57"/>
        <v>music</v>
      </c>
      <c r="R467" t="str">
        <f t="shared" si="58"/>
        <v>electronic music</v>
      </c>
      <c r="S467" s="9">
        <f t="shared" si="60"/>
        <v>42049.667094907411</v>
      </c>
      <c r="T467" s="9">
        <f t="shared" si="61"/>
        <v>42079.625428240739</v>
      </c>
      <c r="U467">
        <f t="shared" si="62"/>
        <v>2015</v>
      </c>
      <c r="V467" s="9" t="str">
        <f t="shared" si="63"/>
        <v>Feb</v>
      </c>
    </row>
    <row r="468" spans="1:22" ht="45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 t="shared" si="56"/>
        <v>100.00828571428571</v>
      </c>
      <c r="P468">
        <f t="shared" si="59"/>
        <v>57.381803278688523</v>
      </c>
      <c r="Q468" t="str">
        <f t="shared" si="57"/>
        <v>music</v>
      </c>
      <c r="R468" t="str">
        <f t="shared" si="58"/>
        <v>electronic music</v>
      </c>
      <c r="S468" s="9">
        <f t="shared" si="60"/>
        <v>42426.240925925929</v>
      </c>
      <c r="T468" s="9">
        <f t="shared" si="61"/>
        <v>42460.199259259265</v>
      </c>
      <c r="U468">
        <f t="shared" si="62"/>
        <v>2016</v>
      </c>
      <c r="V468" s="9" t="str">
        <f t="shared" si="63"/>
        <v>Feb</v>
      </c>
    </row>
    <row r="469" spans="1:22" ht="45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 t="shared" si="56"/>
        <v>103.09292094387415</v>
      </c>
      <c r="P469">
        <f t="shared" si="59"/>
        <v>69.666666666666671</v>
      </c>
      <c r="Q469" t="str">
        <f t="shared" si="57"/>
        <v>music</v>
      </c>
      <c r="R469" t="str">
        <f t="shared" si="58"/>
        <v>electronic music</v>
      </c>
      <c r="S469" s="9">
        <f t="shared" si="60"/>
        <v>41904.867442129631</v>
      </c>
      <c r="T469" s="9">
        <f t="shared" si="61"/>
        <v>41934.867442129631</v>
      </c>
      <c r="U469">
        <f t="shared" si="62"/>
        <v>2014</v>
      </c>
      <c r="V469" s="9" t="str">
        <f t="shared" si="63"/>
        <v>Sep</v>
      </c>
    </row>
    <row r="470" spans="1:22" ht="45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 t="shared" si="56"/>
        <v>117.27000000000001</v>
      </c>
      <c r="P470">
        <f t="shared" si="59"/>
        <v>45.988235294117644</v>
      </c>
      <c r="Q470" t="str">
        <f t="shared" si="57"/>
        <v>music</v>
      </c>
      <c r="R470" t="str">
        <f t="shared" si="58"/>
        <v>electronic music</v>
      </c>
      <c r="S470" s="9">
        <f t="shared" si="60"/>
        <v>42755.460706018523</v>
      </c>
      <c r="T470" s="9">
        <f t="shared" si="61"/>
        <v>42800.666666666664</v>
      </c>
      <c r="U470">
        <f t="shared" si="62"/>
        <v>2017</v>
      </c>
      <c r="V470" s="9" t="str">
        <f t="shared" si="63"/>
        <v>Jan</v>
      </c>
    </row>
    <row r="471" spans="1:22" ht="30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 t="shared" si="56"/>
        <v>111.75999999999999</v>
      </c>
      <c r="P471">
        <f t="shared" si="59"/>
        <v>79.262411347517727</v>
      </c>
      <c r="Q471" t="str">
        <f t="shared" si="57"/>
        <v>music</v>
      </c>
      <c r="R471" t="str">
        <f t="shared" si="58"/>
        <v>electronic music</v>
      </c>
      <c r="S471" s="9">
        <f t="shared" si="60"/>
        <v>42044.545219907413</v>
      </c>
      <c r="T471" s="9">
        <f t="shared" si="61"/>
        <v>42098.749305555561</v>
      </c>
      <c r="U471">
        <f t="shared" si="62"/>
        <v>2015</v>
      </c>
      <c r="V471" s="9" t="str">
        <f t="shared" si="63"/>
        <v>Feb</v>
      </c>
    </row>
    <row r="472" spans="1:22" ht="30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 t="shared" si="56"/>
        <v>342.09999999999997</v>
      </c>
      <c r="P472">
        <f t="shared" si="59"/>
        <v>43.031446540880502</v>
      </c>
      <c r="Q472" t="str">
        <f t="shared" si="57"/>
        <v>music</v>
      </c>
      <c r="R472" t="str">
        <f t="shared" si="58"/>
        <v>electronic music</v>
      </c>
      <c r="S472" s="9">
        <f t="shared" si="60"/>
        <v>42611.31653935185</v>
      </c>
      <c r="T472" s="9">
        <f t="shared" si="61"/>
        <v>42625.31653935185</v>
      </c>
      <c r="U472">
        <f t="shared" si="62"/>
        <v>2016</v>
      </c>
      <c r="V472" s="9" t="str">
        <f t="shared" si="63"/>
        <v>Aug</v>
      </c>
    </row>
    <row r="473" spans="1:22" ht="45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 t="shared" si="56"/>
        <v>107.4</v>
      </c>
      <c r="P473">
        <f t="shared" si="59"/>
        <v>108.48484848484848</v>
      </c>
      <c r="Q473" t="str">
        <f t="shared" si="57"/>
        <v>music</v>
      </c>
      <c r="R473" t="str">
        <f t="shared" si="58"/>
        <v>electronic music</v>
      </c>
      <c r="S473" s="9">
        <f t="shared" si="60"/>
        <v>42324.597337962965</v>
      </c>
      <c r="T473" s="9">
        <f t="shared" si="61"/>
        <v>42354.597337962965</v>
      </c>
      <c r="U473">
        <f t="shared" si="62"/>
        <v>2015</v>
      </c>
      <c r="V473" s="9" t="str">
        <f t="shared" si="63"/>
        <v>Nov</v>
      </c>
    </row>
    <row r="474" spans="1:22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 t="shared" si="56"/>
        <v>108.49703703703703</v>
      </c>
      <c r="P474">
        <f t="shared" si="59"/>
        <v>61.029583333333335</v>
      </c>
      <c r="Q474" t="str">
        <f t="shared" si="57"/>
        <v>music</v>
      </c>
      <c r="R474" t="str">
        <f t="shared" si="58"/>
        <v>electronic music</v>
      </c>
      <c r="S474" s="9">
        <f t="shared" si="60"/>
        <v>42514.500289351854</v>
      </c>
      <c r="T474" s="9">
        <f t="shared" si="61"/>
        <v>42544.500289351854</v>
      </c>
      <c r="U474">
        <f t="shared" si="62"/>
        <v>2016</v>
      </c>
      <c r="V474" s="9" t="str">
        <f t="shared" si="63"/>
        <v>May</v>
      </c>
    </row>
    <row r="475" spans="1:22" ht="45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 t="shared" si="56"/>
        <v>102.86144578313252</v>
      </c>
      <c r="P475">
        <f t="shared" si="59"/>
        <v>50.592592592592595</v>
      </c>
      <c r="Q475" t="str">
        <f t="shared" si="57"/>
        <v>music</v>
      </c>
      <c r="R475" t="str">
        <f t="shared" si="58"/>
        <v>electronic music</v>
      </c>
      <c r="S475" s="9">
        <f t="shared" si="60"/>
        <v>42688.565740740742</v>
      </c>
      <c r="T475" s="9">
        <f t="shared" si="61"/>
        <v>42716.565740740742</v>
      </c>
      <c r="U475">
        <f t="shared" si="62"/>
        <v>2016</v>
      </c>
      <c r="V475" s="9" t="str">
        <f t="shared" si="63"/>
        <v>Nov</v>
      </c>
    </row>
    <row r="476" spans="1:22" ht="45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 t="shared" si="56"/>
        <v>130.0018</v>
      </c>
      <c r="P476">
        <f t="shared" si="59"/>
        <v>39.157168674698795</v>
      </c>
      <c r="Q476" t="str">
        <f t="shared" si="57"/>
        <v>music</v>
      </c>
      <c r="R476" t="str">
        <f t="shared" si="58"/>
        <v>electronic music</v>
      </c>
      <c r="S476" s="9">
        <f t="shared" si="60"/>
        <v>42555.0000462963</v>
      </c>
      <c r="T476" s="9">
        <f t="shared" si="61"/>
        <v>42586.999305555561</v>
      </c>
      <c r="U476">
        <f t="shared" si="62"/>
        <v>2016</v>
      </c>
      <c r="V476" s="9" t="str">
        <f t="shared" si="63"/>
        <v>Jul</v>
      </c>
    </row>
    <row r="477" spans="1:22" ht="45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 t="shared" si="56"/>
        <v>107.65217391304347</v>
      </c>
      <c r="P477">
        <f t="shared" si="59"/>
        <v>65.15789473684211</v>
      </c>
      <c r="Q477" t="str">
        <f t="shared" si="57"/>
        <v>music</v>
      </c>
      <c r="R477" t="str">
        <f t="shared" si="58"/>
        <v>electronic music</v>
      </c>
      <c r="S477" s="9">
        <f t="shared" si="60"/>
        <v>42016.474768518521</v>
      </c>
      <c r="T477" s="9">
        <f t="shared" si="61"/>
        <v>42046.474768518521</v>
      </c>
      <c r="U477">
        <f t="shared" si="62"/>
        <v>2015</v>
      </c>
      <c r="V477" s="9" t="str">
        <f t="shared" si="63"/>
        <v>Jan</v>
      </c>
    </row>
    <row r="478" spans="1:22" ht="30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 t="shared" si="56"/>
        <v>112.36044444444444</v>
      </c>
      <c r="P478">
        <f t="shared" si="59"/>
        <v>23.963127962085309</v>
      </c>
      <c r="Q478" t="str">
        <f t="shared" si="57"/>
        <v>music</v>
      </c>
      <c r="R478" t="str">
        <f t="shared" si="58"/>
        <v>electronic music</v>
      </c>
      <c r="S478" s="9">
        <f t="shared" si="60"/>
        <v>41249.28229166667</v>
      </c>
      <c r="T478" s="9">
        <f t="shared" si="61"/>
        <v>41281.166666666672</v>
      </c>
      <c r="U478">
        <f t="shared" si="62"/>
        <v>2012</v>
      </c>
      <c r="V478" s="9" t="str">
        <f t="shared" si="63"/>
        <v>Dec</v>
      </c>
    </row>
    <row r="479" spans="1:22" ht="45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 t="shared" si="56"/>
        <v>102.1</v>
      </c>
      <c r="P479">
        <f t="shared" si="59"/>
        <v>48.61904761904762</v>
      </c>
      <c r="Q479" t="str">
        <f t="shared" si="57"/>
        <v>music</v>
      </c>
      <c r="R479" t="str">
        <f t="shared" si="58"/>
        <v>electronic music</v>
      </c>
      <c r="S479" s="9">
        <f t="shared" si="60"/>
        <v>42119.655810185192</v>
      </c>
      <c r="T479" s="9">
        <f t="shared" si="61"/>
        <v>42142.041666666664</v>
      </c>
      <c r="U479">
        <f t="shared" si="62"/>
        <v>2015</v>
      </c>
      <c r="V479" s="9" t="str">
        <f t="shared" si="63"/>
        <v>Apr</v>
      </c>
    </row>
    <row r="480" spans="1:22" ht="45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 t="shared" si="56"/>
        <v>145.33333333333334</v>
      </c>
      <c r="P480">
        <f t="shared" si="59"/>
        <v>35.73770491803279</v>
      </c>
      <c r="Q480" t="str">
        <f t="shared" si="57"/>
        <v>music</v>
      </c>
      <c r="R480" t="str">
        <f t="shared" si="58"/>
        <v>electronic music</v>
      </c>
      <c r="S480" s="9">
        <f t="shared" si="60"/>
        <v>42418.065081018525</v>
      </c>
      <c r="T480" s="9">
        <f t="shared" si="61"/>
        <v>42448.023414351854</v>
      </c>
      <c r="U480">
        <f t="shared" si="62"/>
        <v>2016</v>
      </c>
      <c r="V480" s="9" t="str">
        <f t="shared" si="63"/>
        <v>Feb</v>
      </c>
    </row>
    <row r="481" spans="1:22" ht="45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 t="shared" si="56"/>
        <v>128.19999999999999</v>
      </c>
      <c r="P481">
        <f t="shared" si="59"/>
        <v>21.366666666666667</v>
      </c>
      <c r="Q481" t="str">
        <f t="shared" si="57"/>
        <v>music</v>
      </c>
      <c r="R481" t="str">
        <f t="shared" si="58"/>
        <v>electronic music</v>
      </c>
      <c r="S481" s="9">
        <f t="shared" si="60"/>
        <v>42691.942662037043</v>
      </c>
      <c r="T481" s="9">
        <f t="shared" si="61"/>
        <v>42717.165972222225</v>
      </c>
      <c r="U481">
        <f t="shared" si="62"/>
        <v>2016</v>
      </c>
      <c r="V481" s="9" t="str">
        <f t="shared" si="63"/>
        <v>Nov</v>
      </c>
    </row>
    <row r="482" spans="1:22" ht="45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 t="shared" si="56"/>
        <v>104.93636363636362</v>
      </c>
      <c r="P482">
        <f t="shared" si="59"/>
        <v>61.562666666666665</v>
      </c>
      <c r="Q482" t="str">
        <f t="shared" si="57"/>
        <v>photography</v>
      </c>
      <c r="R482" t="str">
        <f t="shared" si="58"/>
        <v>photobooks</v>
      </c>
      <c r="S482" s="9">
        <f t="shared" si="60"/>
        <v>42741.432997685188</v>
      </c>
      <c r="T482" s="9">
        <f t="shared" si="61"/>
        <v>42772.432997685188</v>
      </c>
      <c r="U482">
        <f t="shared" si="62"/>
        <v>2017</v>
      </c>
      <c r="V482" s="9" t="str">
        <f t="shared" si="63"/>
        <v>Jan</v>
      </c>
    </row>
    <row r="483" spans="1:22" ht="45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 t="shared" si="56"/>
        <v>105.44</v>
      </c>
      <c r="P483">
        <f t="shared" si="59"/>
        <v>118.73873873873873</v>
      </c>
      <c r="Q483" t="str">
        <f t="shared" si="57"/>
        <v>photography</v>
      </c>
      <c r="R483" t="str">
        <f t="shared" si="58"/>
        <v>photobooks</v>
      </c>
      <c r="S483" s="9">
        <f t="shared" si="60"/>
        <v>42130.698483796303</v>
      </c>
      <c r="T483" s="9">
        <f t="shared" si="61"/>
        <v>42163.000000000007</v>
      </c>
      <c r="U483">
        <f t="shared" si="62"/>
        <v>2015</v>
      </c>
      <c r="V483" s="9" t="str">
        <f t="shared" si="63"/>
        <v>May</v>
      </c>
    </row>
    <row r="484" spans="1:22" ht="45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 t="shared" si="56"/>
        <v>106.73333333333332</v>
      </c>
      <c r="P484">
        <f t="shared" si="59"/>
        <v>65.081300813008127</v>
      </c>
      <c r="Q484" t="str">
        <f t="shared" si="57"/>
        <v>photography</v>
      </c>
      <c r="R484" t="str">
        <f t="shared" si="58"/>
        <v>photobooks</v>
      </c>
      <c r="S484" s="9">
        <f t="shared" si="60"/>
        <v>42123.696701388886</v>
      </c>
      <c r="T484" s="9">
        <f t="shared" si="61"/>
        <v>42156.779166666667</v>
      </c>
      <c r="U484">
        <f t="shared" si="62"/>
        <v>2015</v>
      </c>
      <c r="V484" s="9" t="str">
        <f t="shared" si="63"/>
        <v>Apr</v>
      </c>
    </row>
    <row r="485" spans="1:22" ht="45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 t="shared" si="56"/>
        <v>104.12571428571428</v>
      </c>
      <c r="P485">
        <f t="shared" si="59"/>
        <v>130.15714285714284</v>
      </c>
      <c r="Q485" t="str">
        <f t="shared" si="57"/>
        <v>photography</v>
      </c>
      <c r="R485" t="str">
        <f t="shared" si="58"/>
        <v>photobooks</v>
      </c>
      <c r="S485" s="9">
        <f t="shared" si="60"/>
        <v>42109.728275462963</v>
      </c>
      <c r="T485" s="9">
        <f t="shared" si="61"/>
        <v>42141.583333333336</v>
      </c>
      <c r="U485">
        <f t="shared" si="62"/>
        <v>2015</v>
      </c>
      <c r="V485" s="9" t="str">
        <f t="shared" si="63"/>
        <v>Apr</v>
      </c>
    </row>
    <row r="486" spans="1:22" ht="45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 t="shared" si="56"/>
        <v>160.54999999999998</v>
      </c>
      <c r="P486">
        <f t="shared" si="59"/>
        <v>37.776470588235291</v>
      </c>
      <c r="Q486" t="str">
        <f t="shared" si="57"/>
        <v>photography</v>
      </c>
      <c r="R486" t="str">
        <f t="shared" si="58"/>
        <v>photobooks</v>
      </c>
      <c r="S486" s="9">
        <f t="shared" si="60"/>
        <v>42711.53402777778</v>
      </c>
      <c r="T486" s="9">
        <f t="shared" si="61"/>
        <v>42732.53402777778</v>
      </c>
      <c r="U486">
        <f t="shared" si="62"/>
        <v>2016</v>
      </c>
      <c r="V486" s="9" t="str">
        <f t="shared" si="63"/>
        <v>Dec</v>
      </c>
    </row>
    <row r="487" spans="1:22" ht="45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 t="shared" si="56"/>
        <v>107.77777777777777</v>
      </c>
      <c r="P487">
        <f t="shared" si="59"/>
        <v>112.79069767441861</v>
      </c>
      <c r="Q487" t="str">
        <f t="shared" si="57"/>
        <v>photography</v>
      </c>
      <c r="R487" t="str">
        <f t="shared" si="58"/>
        <v>photobooks</v>
      </c>
      <c r="S487" s="9">
        <f t="shared" si="60"/>
        <v>42529.812442129631</v>
      </c>
      <c r="T487" s="9">
        <f t="shared" si="61"/>
        <v>42550.812442129631</v>
      </c>
      <c r="U487">
        <f t="shared" si="62"/>
        <v>2016</v>
      </c>
      <c r="V487" s="9" t="str">
        <f t="shared" si="63"/>
        <v>Jun</v>
      </c>
    </row>
    <row r="488" spans="1:22" ht="30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 t="shared" si="56"/>
        <v>135</v>
      </c>
      <c r="P488">
        <f t="shared" si="59"/>
        <v>51.92307692307692</v>
      </c>
      <c r="Q488" t="str">
        <f t="shared" si="57"/>
        <v>photography</v>
      </c>
      <c r="R488" t="str">
        <f t="shared" si="58"/>
        <v>photobooks</v>
      </c>
      <c r="S488" s="9">
        <f t="shared" si="60"/>
        <v>41852.499131944445</v>
      </c>
      <c r="T488" s="9">
        <f t="shared" si="61"/>
        <v>41882.499131944445</v>
      </c>
      <c r="U488">
        <f t="shared" si="62"/>
        <v>2014</v>
      </c>
      <c r="V488" s="9" t="str">
        <f t="shared" si="63"/>
        <v>Aug</v>
      </c>
    </row>
    <row r="489" spans="1:22" ht="45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 t="shared" si="56"/>
        <v>109.07407407407408</v>
      </c>
      <c r="P489">
        <f t="shared" si="59"/>
        <v>89.242424242424249</v>
      </c>
      <c r="Q489" t="str">
        <f t="shared" si="57"/>
        <v>photography</v>
      </c>
      <c r="R489" t="str">
        <f t="shared" si="58"/>
        <v>photobooks</v>
      </c>
      <c r="S489" s="9">
        <f t="shared" si="60"/>
        <v>42419.437037037038</v>
      </c>
      <c r="T489" s="9">
        <f t="shared" si="61"/>
        <v>42449.395370370374</v>
      </c>
      <c r="U489">
        <f t="shared" si="62"/>
        <v>2016</v>
      </c>
      <c r="V489" s="9" t="str">
        <f t="shared" si="63"/>
        <v>Feb</v>
      </c>
    </row>
    <row r="490" spans="1:22" ht="30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 t="shared" si="56"/>
        <v>290</v>
      </c>
      <c r="P490">
        <f t="shared" si="59"/>
        <v>19.333333333333332</v>
      </c>
      <c r="Q490" t="str">
        <f t="shared" si="57"/>
        <v>photography</v>
      </c>
      <c r="R490" t="str">
        <f t="shared" si="58"/>
        <v>photobooks</v>
      </c>
      <c r="S490" s="9">
        <f t="shared" si="60"/>
        <v>42747.34002314815</v>
      </c>
      <c r="T490" s="9">
        <f t="shared" si="61"/>
        <v>42777.34002314815</v>
      </c>
      <c r="U490">
        <f t="shared" si="62"/>
        <v>2017</v>
      </c>
      <c r="V490" s="9" t="str">
        <f t="shared" si="63"/>
        <v>Jan</v>
      </c>
    </row>
    <row r="491" spans="1:22" ht="45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 t="shared" si="56"/>
        <v>103.95714285714286</v>
      </c>
      <c r="P491">
        <f t="shared" si="59"/>
        <v>79.967032967032964</v>
      </c>
      <c r="Q491" t="str">
        <f t="shared" si="57"/>
        <v>photography</v>
      </c>
      <c r="R491" t="str">
        <f t="shared" si="58"/>
        <v>photobooks</v>
      </c>
      <c r="S491" s="9">
        <f t="shared" si="60"/>
        <v>42409.609409722223</v>
      </c>
      <c r="T491" s="9">
        <f t="shared" si="61"/>
        <v>42469.567743055559</v>
      </c>
      <c r="U491">
        <f t="shared" si="62"/>
        <v>2016</v>
      </c>
      <c r="V491" s="9" t="str">
        <f t="shared" si="63"/>
        <v>Feb</v>
      </c>
    </row>
    <row r="492" spans="1:22" ht="45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 t="shared" si="56"/>
        <v>322.24</v>
      </c>
      <c r="P492">
        <f t="shared" si="59"/>
        <v>56.414565826330531</v>
      </c>
      <c r="Q492" t="str">
        <f t="shared" si="57"/>
        <v>photography</v>
      </c>
      <c r="R492" t="str">
        <f t="shared" si="58"/>
        <v>photobooks</v>
      </c>
      <c r="S492" s="9">
        <f t="shared" si="60"/>
        <v>42072.321516203701</v>
      </c>
      <c r="T492" s="9">
        <f t="shared" si="61"/>
        <v>42102.321516203701</v>
      </c>
      <c r="U492">
        <f t="shared" si="62"/>
        <v>2015</v>
      </c>
      <c r="V492" s="9" t="str">
        <f t="shared" si="63"/>
        <v>Mar</v>
      </c>
    </row>
    <row r="493" spans="1:22" ht="60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 t="shared" si="56"/>
        <v>135</v>
      </c>
      <c r="P493">
        <f t="shared" si="59"/>
        <v>79.411764705882348</v>
      </c>
      <c r="Q493" t="str">
        <f t="shared" si="57"/>
        <v>photography</v>
      </c>
      <c r="R493" t="str">
        <f t="shared" si="58"/>
        <v>photobooks</v>
      </c>
      <c r="S493" s="9">
        <f t="shared" si="60"/>
        <v>42298.181168981486</v>
      </c>
      <c r="T493" s="9">
        <f t="shared" si="61"/>
        <v>42358.208333333336</v>
      </c>
      <c r="U493">
        <f t="shared" si="62"/>
        <v>2015</v>
      </c>
      <c r="V493" s="9" t="str">
        <f t="shared" si="63"/>
        <v>Oct</v>
      </c>
    </row>
    <row r="494" spans="1:22" ht="30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 t="shared" si="56"/>
        <v>269.91034482758624</v>
      </c>
      <c r="P494">
        <f t="shared" si="59"/>
        <v>76.439453125</v>
      </c>
      <c r="Q494" t="str">
        <f t="shared" si="57"/>
        <v>photography</v>
      </c>
      <c r="R494" t="str">
        <f t="shared" si="58"/>
        <v>photobooks</v>
      </c>
      <c r="S494" s="9">
        <f t="shared" si="60"/>
        <v>42326.652071759258</v>
      </c>
      <c r="T494" s="9">
        <f t="shared" si="61"/>
        <v>42356.652071759258</v>
      </c>
      <c r="U494">
        <f t="shared" si="62"/>
        <v>2015</v>
      </c>
      <c r="V494" s="9" t="str">
        <f t="shared" si="63"/>
        <v>Nov</v>
      </c>
    </row>
    <row r="495" spans="1:22" ht="45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 t="shared" si="56"/>
        <v>253.29333333333332</v>
      </c>
      <c r="P495">
        <f t="shared" si="59"/>
        <v>121</v>
      </c>
      <c r="Q495" t="str">
        <f t="shared" si="57"/>
        <v>photography</v>
      </c>
      <c r="R495" t="str">
        <f t="shared" si="58"/>
        <v>photobooks</v>
      </c>
      <c r="S495" s="9">
        <f t="shared" si="60"/>
        <v>42503.498078703706</v>
      </c>
      <c r="T495" s="9">
        <f t="shared" si="61"/>
        <v>42534.082638888889</v>
      </c>
      <c r="U495">
        <f t="shared" si="62"/>
        <v>2016</v>
      </c>
      <c r="V495" s="9" t="str">
        <f t="shared" si="63"/>
        <v>May</v>
      </c>
    </row>
    <row r="496" spans="1:22" ht="45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 t="shared" si="56"/>
        <v>260.59999999999997</v>
      </c>
      <c r="P496">
        <f t="shared" si="59"/>
        <v>54.616766467065865</v>
      </c>
      <c r="Q496" t="str">
        <f t="shared" si="57"/>
        <v>photography</v>
      </c>
      <c r="R496" t="str">
        <f t="shared" si="58"/>
        <v>photobooks</v>
      </c>
      <c r="S496" s="9">
        <f t="shared" si="60"/>
        <v>42333.452384259261</v>
      </c>
      <c r="T496" s="9">
        <f t="shared" si="61"/>
        <v>42368.958333333336</v>
      </c>
      <c r="U496">
        <f t="shared" si="62"/>
        <v>2015</v>
      </c>
      <c r="V496" s="9" t="str">
        <f t="shared" si="63"/>
        <v>Nov</v>
      </c>
    </row>
    <row r="497" spans="1:22" ht="45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 t="shared" si="56"/>
        <v>101.31677953348381</v>
      </c>
      <c r="P497">
        <f t="shared" si="59"/>
        <v>299.22222222222223</v>
      </c>
      <c r="Q497" t="str">
        <f t="shared" si="57"/>
        <v>photography</v>
      </c>
      <c r="R497" t="str">
        <f t="shared" si="58"/>
        <v>photobooks</v>
      </c>
      <c r="S497" s="9">
        <f t="shared" si="60"/>
        <v>42161.604166666664</v>
      </c>
      <c r="T497" s="9">
        <f t="shared" si="61"/>
        <v>42193.604166666664</v>
      </c>
      <c r="U497">
        <f t="shared" si="62"/>
        <v>2015</v>
      </c>
      <c r="V497" s="9" t="str">
        <f t="shared" si="63"/>
        <v>Jun</v>
      </c>
    </row>
    <row r="498" spans="1:22" ht="45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 t="shared" si="56"/>
        <v>125.60416666666667</v>
      </c>
      <c r="P498">
        <f t="shared" si="59"/>
        <v>58.533980582524272</v>
      </c>
      <c r="Q498" t="str">
        <f t="shared" si="57"/>
        <v>photography</v>
      </c>
      <c r="R498" t="str">
        <f t="shared" si="58"/>
        <v>photobooks</v>
      </c>
      <c r="S498" s="9">
        <f t="shared" si="60"/>
        <v>42089.310833333337</v>
      </c>
      <c r="T498" s="9">
        <f t="shared" si="61"/>
        <v>42110.310833333337</v>
      </c>
      <c r="U498">
        <f t="shared" si="62"/>
        <v>2015</v>
      </c>
      <c r="V498" s="9" t="str">
        <f t="shared" si="63"/>
        <v>Mar</v>
      </c>
    </row>
    <row r="499" spans="1:22" ht="45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 t="shared" si="56"/>
        <v>102.43783333333334</v>
      </c>
      <c r="P499">
        <f t="shared" si="59"/>
        <v>55.371801801801809</v>
      </c>
      <c r="Q499" t="str">
        <f t="shared" si="57"/>
        <v>photography</v>
      </c>
      <c r="R499" t="str">
        <f t="shared" si="58"/>
        <v>photobooks</v>
      </c>
      <c r="S499" s="9">
        <f t="shared" si="60"/>
        <v>42536.440347222226</v>
      </c>
      <c r="T499" s="9">
        <f t="shared" si="61"/>
        <v>42566.440347222226</v>
      </c>
      <c r="U499">
        <f t="shared" si="62"/>
        <v>2016</v>
      </c>
      <c r="V499" s="9" t="str">
        <f t="shared" si="63"/>
        <v>Jun</v>
      </c>
    </row>
    <row r="500" spans="1:22" ht="45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 t="shared" si="56"/>
        <v>199.244</v>
      </c>
      <c r="P500">
        <f t="shared" si="59"/>
        <v>183.80442804428046</v>
      </c>
      <c r="Q500" t="str">
        <f t="shared" si="57"/>
        <v>photography</v>
      </c>
      <c r="R500" t="str">
        <f t="shared" si="58"/>
        <v>photobooks</v>
      </c>
      <c r="S500" s="9">
        <f t="shared" si="60"/>
        <v>42152.122152777782</v>
      </c>
      <c r="T500" s="9">
        <f t="shared" si="61"/>
        <v>42182.122152777782</v>
      </c>
      <c r="U500">
        <f t="shared" si="62"/>
        <v>2015</v>
      </c>
      <c r="V500" s="9" t="str">
        <f t="shared" si="63"/>
        <v>May</v>
      </c>
    </row>
    <row r="501" spans="1:22" ht="45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 t="shared" si="56"/>
        <v>102.45398773006136</v>
      </c>
      <c r="P501">
        <f t="shared" si="59"/>
        <v>165.34653465346534</v>
      </c>
      <c r="Q501" t="str">
        <f t="shared" si="57"/>
        <v>photography</v>
      </c>
      <c r="R501" t="str">
        <f t="shared" si="58"/>
        <v>photobooks</v>
      </c>
      <c r="S501" s="9">
        <f t="shared" si="60"/>
        <v>42125.448229166672</v>
      </c>
      <c r="T501" s="9">
        <f t="shared" si="61"/>
        <v>42155.448229166672</v>
      </c>
      <c r="U501">
        <f t="shared" si="62"/>
        <v>2015</v>
      </c>
      <c r="V501" s="9" t="str">
        <f t="shared" si="63"/>
        <v>May</v>
      </c>
    </row>
    <row r="502" spans="1:22" ht="45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 t="shared" si="56"/>
        <v>102.94615384615385</v>
      </c>
      <c r="P502">
        <f t="shared" si="59"/>
        <v>234.78947368421052</v>
      </c>
      <c r="Q502" t="str">
        <f t="shared" si="57"/>
        <v>photography</v>
      </c>
      <c r="R502" t="str">
        <f t="shared" si="58"/>
        <v>photobooks</v>
      </c>
      <c r="S502" s="9">
        <f t="shared" si="60"/>
        <v>42297.581400462965</v>
      </c>
      <c r="T502" s="9">
        <f t="shared" si="61"/>
        <v>42342.041666666664</v>
      </c>
      <c r="U502">
        <f t="shared" si="62"/>
        <v>2015</v>
      </c>
      <c r="V502" s="9" t="str">
        <f t="shared" si="63"/>
        <v>Oct</v>
      </c>
    </row>
    <row r="503" spans="1:22" ht="45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 t="shared" si="56"/>
        <v>100.86153846153847</v>
      </c>
      <c r="P503">
        <f t="shared" si="59"/>
        <v>211.48387096774192</v>
      </c>
      <c r="Q503" t="str">
        <f t="shared" si="57"/>
        <v>photography</v>
      </c>
      <c r="R503" t="str">
        <f t="shared" si="58"/>
        <v>photobooks</v>
      </c>
      <c r="S503" s="9">
        <f t="shared" si="60"/>
        <v>42138.33971064815</v>
      </c>
      <c r="T503" s="9">
        <f t="shared" si="61"/>
        <v>42168.33971064815</v>
      </c>
      <c r="U503">
        <f t="shared" si="62"/>
        <v>2015</v>
      </c>
      <c r="V503" s="9" t="str">
        <f t="shared" si="63"/>
        <v>May</v>
      </c>
    </row>
    <row r="504" spans="1:22" ht="45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 t="shared" si="56"/>
        <v>114.99999999999999</v>
      </c>
      <c r="P504">
        <f t="shared" si="59"/>
        <v>32.34375</v>
      </c>
      <c r="Q504" t="str">
        <f t="shared" si="57"/>
        <v>photography</v>
      </c>
      <c r="R504" t="str">
        <f t="shared" si="58"/>
        <v>photobooks</v>
      </c>
      <c r="S504" s="9">
        <f t="shared" si="60"/>
        <v>42772.609409722223</v>
      </c>
      <c r="T504" s="9">
        <f t="shared" si="61"/>
        <v>42805.395138888889</v>
      </c>
      <c r="U504">
        <f t="shared" si="62"/>
        <v>2017</v>
      </c>
      <c r="V504" s="9" t="str">
        <f t="shared" si="63"/>
        <v>Feb</v>
      </c>
    </row>
    <row r="505" spans="1:22" ht="30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 t="shared" si="56"/>
        <v>104.16766467065868</v>
      </c>
      <c r="P505">
        <f t="shared" si="59"/>
        <v>123.37588652482269</v>
      </c>
      <c r="Q505" t="str">
        <f t="shared" si="57"/>
        <v>photography</v>
      </c>
      <c r="R505" t="str">
        <f t="shared" si="58"/>
        <v>photobooks</v>
      </c>
      <c r="S505" s="9">
        <f t="shared" si="60"/>
        <v>42430.26357638889</v>
      </c>
      <c r="T505" s="9">
        <f t="shared" si="61"/>
        <v>42460.250000000007</v>
      </c>
      <c r="U505">
        <f t="shared" si="62"/>
        <v>2016</v>
      </c>
      <c r="V505" s="9" t="str">
        <f t="shared" si="63"/>
        <v>Mar</v>
      </c>
    </row>
    <row r="506" spans="1:22" ht="45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 t="shared" si="56"/>
        <v>155.29999999999998</v>
      </c>
      <c r="P506">
        <f t="shared" si="59"/>
        <v>207.06666666666666</v>
      </c>
      <c r="Q506" t="str">
        <f t="shared" si="57"/>
        <v>photography</v>
      </c>
      <c r="R506" t="str">
        <f t="shared" si="58"/>
        <v>photobooks</v>
      </c>
      <c r="S506" s="9">
        <f t="shared" si="60"/>
        <v>42423.542407407411</v>
      </c>
      <c r="T506" s="9">
        <f t="shared" si="61"/>
        <v>42453.500740740747</v>
      </c>
      <c r="U506">
        <f t="shared" si="62"/>
        <v>2016</v>
      </c>
      <c r="V506" s="9" t="str">
        <f t="shared" si="63"/>
        <v>Feb</v>
      </c>
    </row>
    <row r="507" spans="1:22" ht="45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 t="shared" si="56"/>
        <v>106</v>
      </c>
      <c r="P507">
        <f t="shared" si="59"/>
        <v>138.2608695652174</v>
      </c>
      <c r="Q507" t="str">
        <f t="shared" si="57"/>
        <v>photography</v>
      </c>
      <c r="R507" t="str">
        <f t="shared" si="58"/>
        <v>photobooks</v>
      </c>
      <c r="S507" s="9">
        <f t="shared" si="60"/>
        <v>42761.679456018523</v>
      </c>
      <c r="T507" s="9">
        <f t="shared" si="61"/>
        <v>42791.679456018523</v>
      </c>
      <c r="U507">
        <f t="shared" si="62"/>
        <v>2017</v>
      </c>
      <c r="V507" s="9" t="str">
        <f t="shared" si="63"/>
        <v>Jan</v>
      </c>
    </row>
    <row r="508" spans="1:22" ht="30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 t="shared" si="56"/>
        <v>254.31499999999997</v>
      </c>
      <c r="P508">
        <f t="shared" si="59"/>
        <v>493.81553398058253</v>
      </c>
      <c r="Q508" t="str">
        <f t="shared" si="57"/>
        <v>photography</v>
      </c>
      <c r="R508" t="str">
        <f t="shared" si="58"/>
        <v>photobooks</v>
      </c>
      <c r="S508" s="9">
        <f t="shared" si="60"/>
        <v>42132.775138888894</v>
      </c>
      <c r="T508" s="9">
        <f t="shared" si="61"/>
        <v>42155.708333333336</v>
      </c>
      <c r="U508">
        <f t="shared" si="62"/>
        <v>2015</v>
      </c>
      <c r="V508" s="9" t="str">
        <f t="shared" si="63"/>
        <v>May</v>
      </c>
    </row>
    <row r="509" spans="1:22" ht="45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 t="shared" si="56"/>
        <v>101.1</v>
      </c>
      <c r="P509">
        <f t="shared" si="59"/>
        <v>168.5</v>
      </c>
      <c r="Q509" t="str">
        <f t="shared" si="57"/>
        <v>photography</v>
      </c>
      <c r="R509" t="str">
        <f t="shared" si="58"/>
        <v>photobooks</v>
      </c>
      <c r="S509" s="9">
        <f t="shared" si="60"/>
        <v>42515.699780092596</v>
      </c>
      <c r="T509" s="9">
        <f t="shared" si="61"/>
        <v>42530.699780092596</v>
      </c>
      <c r="U509">
        <f t="shared" si="62"/>
        <v>2016</v>
      </c>
      <c r="V509" s="9" t="str">
        <f t="shared" si="63"/>
        <v>May</v>
      </c>
    </row>
    <row r="510" spans="1:22" ht="45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 t="shared" si="56"/>
        <v>129.04</v>
      </c>
      <c r="P510">
        <f t="shared" si="59"/>
        <v>38.867469879518069</v>
      </c>
      <c r="Q510" t="str">
        <f t="shared" si="57"/>
        <v>photography</v>
      </c>
      <c r="R510" t="str">
        <f t="shared" si="58"/>
        <v>photobooks</v>
      </c>
      <c r="S510" s="9">
        <f t="shared" si="60"/>
        <v>42318.783506944448</v>
      </c>
      <c r="T510" s="9">
        <f t="shared" si="61"/>
        <v>42334.875000000007</v>
      </c>
      <c r="U510">
        <f t="shared" si="62"/>
        <v>2015</v>
      </c>
      <c r="V510" s="9" t="str">
        <f t="shared" si="63"/>
        <v>Nov</v>
      </c>
    </row>
    <row r="511" spans="1:22" ht="45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 t="shared" si="56"/>
        <v>102.23076923076924</v>
      </c>
      <c r="P511">
        <f t="shared" si="59"/>
        <v>61.527777777777779</v>
      </c>
      <c r="Q511" t="str">
        <f t="shared" si="57"/>
        <v>photography</v>
      </c>
      <c r="R511" t="str">
        <f t="shared" si="58"/>
        <v>photobooks</v>
      </c>
      <c r="S511" s="9">
        <f t="shared" si="60"/>
        <v>42731.589120370372</v>
      </c>
      <c r="T511" s="9">
        <f t="shared" si="61"/>
        <v>42766.589120370372</v>
      </c>
      <c r="U511">
        <f t="shared" si="62"/>
        <v>2016</v>
      </c>
      <c r="V511" s="9" t="str">
        <f t="shared" si="63"/>
        <v>Dec</v>
      </c>
    </row>
    <row r="512" spans="1:22" ht="45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 t="shared" si="56"/>
        <v>131.80000000000001</v>
      </c>
      <c r="P512">
        <f t="shared" si="59"/>
        <v>105.44</v>
      </c>
      <c r="Q512" t="str">
        <f t="shared" si="57"/>
        <v>photography</v>
      </c>
      <c r="R512" t="str">
        <f t="shared" si="58"/>
        <v>photobooks</v>
      </c>
      <c r="S512" s="9">
        <f t="shared" si="60"/>
        <v>42104.673668981479</v>
      </c>
      <c r="T512" s="9">
        <f t="shared" si="61"/>
        <v>42164.673668981479</v>
      </c>
      <c r="U512">
        <f t="shared" si="62"/>
        <v>2015</v>
      </c>
      <c r="V512" s="9" t="str">
        <f t="shared" si="63"/>
        <v>Apr</v>
      </c>
    </row>
    <row r="513" spans="1:22" ht="45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 t="shared" si="56"/>
        <v>786.0802000000001</v>
      </c>
      <c r="P513">
        <f t="shared" si="59"/>
        <v>71.592003642987251</v>
      </c>
      <c r="Q513" t="str">
        <f t="shared" si="57"/>
        <v>photography</v>
      </c>
      <c r="R513" t="str">
        <f t="shared" si="58"/>
        <v>photobooks</v>
      </c>
      <c r="S513" s="9">
        <f t="shared" si="60"/>
        <v>41759.756435185183</v>
      </c>
      <c r="T513" s="9">
        <f t="shared" si="61"/>
        <v>41789.756435185183</v>
      </c>
      <c r="U513">
        <f t="shared" si="62"/>
        <v>2014</v>
      </c>
      <c r="V513" s="9" t="str">
        <f t="shared" si="63"/>
        <v>Apr</v>
      </c>
    </row>
    <row r="514" spans="1:22" ht="30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 t="shared" ref="O514:O577" si="64">(E514/D514)*100</f>
        <v>145.70000000000002</v>
      </c>
      <c r="P514">
        <f t="shared" si="59"/>
        <v>91.882882882882882</v>
      </c>
      <c r="Q514" t="str">
        <f t="shared" ref="Q514:Q577" si="65">LEFT(N514,SEARCH("/",N514,1)-1)</f>
        <v>photography</v>
      </c>
      <c r="R514" t="str">
        <f t="shared" ref="R514:R577" si="66">RIGHT(N514,LEN(N514)-SEARCH("/",N514,1))</f>
        <v>photobooks</v>
      </c>
      <c r="S514" s="9">
        <f t="shared" si="60"/>
        <v>42247.449733796304</v>
      </c>
      <c r="T514" s="9">
        <f t="shared" si="61"/>
        <v>42279.793750000004</v>
      </c>
      <c r="U514">
        <f t="shared" si="62"/>
        <v>2015</v>
      </c>
      <c r="V514" s="9" t="str">
        <f t="shared" si="63"/>
        <v>Aug</v>
      </c>
    </row>
    <row r="515" spans="1:22" ht="45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 t="shared" si="64"/>
        <v>102.60000000000001</v>
      </c>
      <c r="P515">
        <f t="shared" ref="P515:P578" si="67">IFERROR(E515/L515, 0)</f>
        <v>148.57377049180329</v>
      </c>
      <c r="Q515" t="str">
        <f t="shared" si="65"/>
        <v>photography</v>
      </c>
      <c r="R515" t="str">
        <f t="shared" si="66"/>
        <v>photobooks</v>
      </c>
      <c r="S515" s="9">
        <f t="shared" ref="S515:S578" si="68">((J515/86400)+25569+(-4/24))</f>
        <v>42535.642824074072</v>
      </c>
      <c r="T515" s="9">
        <f t="shared" ref="T515:T578" si="69">((I515/86400)+25569+(-4/24))</f>
        <v>42565.642824074072</v>
      </c>
      <c r="U515">
        <f t="shared" ref="U515:U578" si="70">YEAR(S515)</f>
        <v>2016</v>
      </c>
      <c r="V515" s="9" t="str">
        <f t="shared" ref="V515:V578" si="71">TEXT(S515, "mmm")</f>
        <v>Jun</v>
      </c>
    </row>
    <row r="516" spans="1:22" ht="45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 t="shared" si="64"/>
        <v>172.27777777777777</v>
      </c>
      <c r="P516">
        <f t="shared" si="67"/>
        <v>174.2134831460674</v>
      </c>
      <c r="Q516" t="str">
        <f t="shared" si="65"/>
        <v>photography</v>
      </c>
      <c r="R516" t="str">
        <f t="shared" si="66"/>
        <v>photobooks</v>
      </c>
      <c r="S516" s="9">
        <f t="shared" si="68"/>
        <v>42278.495370370372</v>
      </c>
      <c r="T516" s="9">
        <f t="shared" si="69"/>
        <v>42308.958333333336</v>
      </c>
      <c r="U516">
        <f t="shared" si="70"/>
        <v>2015</v>
      </c>
      <c r="V516" s="9" t="str">
        <f t="shared" si="71"/>
        <v>Oct</v>
      </c>
    </row>
    <row r="517" spans="1:22" ht="30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 t="shared" si="64"/>
        <v>159.16819571865443</v>
      </c>
      <c r="P517">
        <f t="shared" si="67"/>
        <v>102.86166007905139</v>
      </c>
      <c r="Q517" t="str">
        <f t="shared" si="65"/>
        <v>photography</v>
      </c>
      <c r="R517" t="str">
        <f t="shared" si="66"/>
        <v>photobooks</v>
      </c>
      <c r="S517" s="9">
        <f t="shared" si="68"/>
        <v>42633.29528935186</v>
      </c>
      <c r="T517" s="9">
        <f t="shared" si="69"/>
        <v>42663.29528935186</v>
      </c>
      <c r="U517">
        <f t="shared" si="70"/>
        <v>2016</v>
      </c>
      <c r="V517" s="9" t="str">
        <f t="shared" si="71"/>
        <v>Sep</v>
      </c>
    </row>
    <row r="518" spans="1:22" ht="45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 t="shared" si="64"/>
        <v>103.76666666666668</v>
      </c>
      <c r="P518">
        <f t="shared" si="67"/>
        <v>111.17857142857143</v>
      </c>
      <c r="Q518" t="str">
        <f t="shared" si="65"/>
        <v>photography</v>
      </c>
      <c r="R518" t="str">
        <f t="shared" si="66"/>
        <v>photobooks</v>
      </c>
      <c r="S518" s="9">
        <f t="shared" si="68"/>
        <v>42211.461944444447</v>
      </c>
      <c r="T518" s="9">
        <f t="shared" si="69"/>
        <v>42241.461944444447</v>
      </c>
      <c r="U518">
        <f t="shared" si="70"/>
        <v>2015</v>
      </c>
      <c r="V518" s="9" t="str">
        <f t="shared" si="71"/>
        <v>Jul</v>
      </c>
    </row>
    <row r="519" spans="1:22" ht="45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 t="shared" si="64"/>
        <v>111.40954545454547</v>
      </c>
      <c r="P519">
        <f t="shared" si="67"/>
        <v>23.796213592233013</v>
      </c>
      <c r="Q519" t="str">
        <f t="shared" si="65"/>
        <v>photography</v>
      </c>
      <c r="R519" t="str">
        <f t="shared" si="66"/>
        <v>photobooks</v>
      </c>
      <c r="S519" s="9">
        <f t="shared" si="68"/>
        <v>42680.308888888896</v>
      </c>
      <c r="T519" s="9">
        <f t="shared" si="69"/>
        <v>42707.833333333336</v>
      </c>
      <c r="U519">
        <f t="shared" si="70"/>
        <v>2016</v>
      </c>
      <c r="V519" s="9" t="str">
        <f t="shared" si="71"/>
        <v>Nov</v>
      </c>
    </row>
    <row r="520" spans="1:22" ht="30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 t="shared" si="64"/>
        <v>280.375</v>
      </c>
      <c r="P520">
        <f t="shared" si="67"/>
        <v>81.268115942028984</v>
      </c>
      <c r="Q520" t="str">
        <f t="shared" si="65"/>
        <v>photography</v>
      </c>
      <c r="R520" t="str">
        <f t="shared" si="66"/>
        <v>photobooks</v>
      </c>
      <c r="S520" s="9">
        <f t="shared" si="68"/>
        <v>42430.553784722222</v>
      </c>
      <c r="T520" s="9">
        <f t="shared" si="69"/>
        <v>42461.000000000007</v>
      </c>
      <c r="U520">
        <f t="shared" si="70"/>
        <v>2016</v>
      </c>
      <c r="V520" s="9" t="str">
        <f t="shared" si="71"/>
        <v>Mar</v>
      </c>
    </row>
    <row r="521" spans="1:22" ht="30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 t="shared" si="64"/>
        <v>112.10606060606061</v>
      </c>
      <c r="P521">
        <f t="shared" si="67"/>
        <v>116.21465968586388</v>
      </c>
      <c r="Q521" t="str">
        <f t="shared" si="65"/>
        <v>photography</v>
      </c>
      <c r="R521" t="str">
        <f t="shared" si="66"/>
        <v>photobooks</v>
      </c>
      <c r="S521" s="9">
        <f t="shared" si="68"/>
        <v>42654.010520833333</v>
      </c>
      <c r="T521" s="9">
        <f t="shared" si="69"/>
        <v>42684.052187500005</v>
      </c>
      <c r="U521">
        <f t="shared" si="70"/>
        <v>2016</v>
      </c>
      <c r="V521" s="9" t="str">
        <f t="shared" si="71"/>
        <v>Oct</v>
      </c>
    </row>
    <row r="522" spans="1:22" ht="45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 t="shared" si="64"/>
        <v>103.8</v>
      </c>
      <c r="P522">
        <f t="shared" si="67"/>
        <v>46.133333333333333</v>
      </c>
      <c r="Q522" t="str">
        <f t="shared" si="65"/>
        <v>music</v>
      </c>
      <c r="R522" t="str">
        <f t="shared" si="66"/>
        <v>rock</v>
      </c>
      <c r="S522" s="9">
        <f t="shared" si="68"/>
        <v>41355.658831018525</v>
      </c>
      <c r="T522" s="9">
        <f t="shared" si="69"/>
        <v>41386.708333333336</v>
      </c>
      <c r="U522">
        <f t="shared" si="70"/>
        <v>2013</v>
      </c>
      <c r="V522" s="9" t="str">
        <f t="shared" si="71"/>
        <v>Mar</v>
      </c>
    </row>
    <row r="523" spans="1:22" ht="45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 t="shared" si="64"/>
        <v>120.24999999999999</v>
      </c>
      <c r="P523">
        <f t="shared" si="67"/>
        <v>141.47058823529412</v>
      </c>
      <c r="Q523" t="str">
        <f t="shared" si="65"/>
        <v>music</v>
      </c>
      <c r="R523" t="str">
        <f t="shared" si="66"/>
        <v>rock</v>
      </c>
      <c r="S523" s="9">
        <f t="shared" si="68"/>
        <v>41774.433263888895</v>
      </c>
      <c r="T523" s="9">
        <f t="shared" si="69"/>
        <v>41804.433263888895</v>
      </c>
      <c r="U523">
        <f t="shared" si="70"/>
        <v>2014</v>
      </c>
      <c r="V523" s="9" t="str">
        <f t="shared" si="71"/>
        <v>May</v>
      </c>
    </row>
    <row r="524" spans="1:22" ht="45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 t="shared" si="64"/>
        <v>117</v>
      </c>
      <c r="P524">
        <f t="shared" si="67"/>
        <v>75.483870967741936</v>
      </c>
      <c r="Q524" t="str">
        <f t="shared" si="65"/>
        <v>music</v>
      </c>
      <c r="R524" t="str">
        <f t="shared" si="66"/>
        <v>rock</v>
      </c>
      <c r="S524" s="9">
        <f t="shared" si="68"/>
        <v>40837.87672453704</v>
      </c>
      <c r="T524" s="9">
        <f t="shared" si="69"/>
        <v>40882.918391203704</v>
      </c>
      <c r="U524">
        <f t="shared" si="70"/>
        <v>2011</v>
      </c>
      <c r="V524" s="9" t="str">
        <f t="shared" si="71"/>
        <v>Oct</v>
      </c>
    </row>
    <row r="525" spans="1:22" ht="30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 t="shared" si="64"/>
        <v>122.14285714285715</v>
      </c>
      <c r="P525">
        <f t="shared" si="67"/>
        <v>85.5</v>
      </c>
      <c r="Q525" t="str">
        <f t="shared" si="65"/>
        <v>music</v>
      </c>
      <c r="R525" t="str">
        <f t="shared" si="66"/>
        <v>rock</v>
      </c>
      <c r="S525" s="9">
        <f t="shared" si="68"/>
        <v>41370.125636574077</v>
      </c>
      <c r="T525" s="9">
        <f t="shared" si="69"/>
        <v>41400.125636574077</v>
      </c>
      <c r="U525">
        <f t="shared" si="70"/>
        <v>2013</v>
      </c>
      <c r="V525" s="9" t="str">
        <f t="shared" si="71"/>
        <v>Apr</v>
      </c>
    </row>
    <row r="526" spans="1:22" ht="30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 t="shared" si="64"/>
        <v>151.63999999999999</v>
      </c>
      <c r="P526">
        <f t="shared" si="67"/>
        <v>64.254237288135599</v>
      </c>
      <c r="Q526" t="str">
        <f t="shared" si="65"/>
        <v>music</v>
      </c>
      <c r="R526" t="str">
        <f t="shared" si="66"/>
        <v>rock</v>
      </c>
      <c r="S526" s="9">
        <f t="shared" si="68"/>
        <v>41767.49019675926</v>
      </c>
      <c r="T526" s="9">
        <f t="shared" si="69"/>
        <v>41803.124305555561</v>
      </c>
      <c r="U526">
        <f t="shared" si="70"/>
        <v>2014</v>
      </c>
      <c r="V526" s="9" t="str">
        <f t="shared" si="71"/>
        <v>May</v>
      </c>
    </row>
    <row r="527" spans="1:22" ht="45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 t="shared" si="64"/>
        <v>104.44</v>
      </c>
      <c r="P527">
        <f t="shared" si="67"/>
        <v>64.46913580246914</v>
      </c>
      <c r="Q527" t="str">
        <f t="shared" si="65"/>
        <v>music</v>
      </c>
      <c r="R527" t="str">
        <f t="shared" si="66"/>
        <v>rock</v>
      </c>
      <c r="S527" s="9">
        <f t="shared" si="68"/>
        <v>41067.574201388888</v>
      </c>
      <c r="T527" s="9">
        <f t="shared" si="69"/>
        <v>41097.574201388888</v>
      </c>
      <c r="U527">
        <f t="shared" si="70"/>
        <v>2012</v>
      </c>
      <c r="V527" s="9" t="str">
        <f t="shared" si="71"/>
        <v>Jun</v>
      </c>
    </row>
    <row r="528" spans="1:22" ht="45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 t="shared" si="64"/>
        <v>200.15333333333331</v>
      </c>
      <c r="P528">
        <f t="shared" si="67"/>
        <v>118.2007874015748</v>
      </c>
      <c r="Q528" t="str">
        <f t="shared" si="65"/>
        <v>music</v>
      </c>
      <c r="R528" t="str">
        <f t="shared" si="66"/>
        <v>rock</v>
      </c>
      <c r="S528" s="9">
        <f t="shared" si="68"/>
        <v>41843.476053240745</v>
      </c>
      <c r="T528" s="9">
        <f t="shared" si="69"/>
        <v>41888.476053240745</v>
      </c>
      <c r="U528">
        <f t="shared" si="70"/>
        <v>2014</v>
      </c>
      <c r="V528" s="9" t="str">
        <f t="shared" si="71"/>
        <v>Jul</v>
      </c>
    </row>
    <row r="529" spans="1:22" ht="30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 t="shared" si="64"/>
        <v>101.8</v>
      </c>
      <c r="P529">
        <f t="shared" si="67"/>
        <v>82.540540540540547</v>
      </c>
      <c r="Q529" t="str">
        <f t="shared" si="65"/>
        <v>music</v>
      </c>
      <c r="R529" t="str">
        <f t="shared" si="66"/>
        <v>rock</v>
      </c>
      <c r="S529" s="9">
        <f t="shared" si="68"/>
        <v>40751.647766203707</v>
      </c>
      <c r="T529" s="9">
        <f t="shared" si="69"/>
        <v>40811.647766203707</v>
      </c>
      <c r="U529">
        <f t="shared" si="70"/>
        <v>2011</v>
      </c>
      <c r="V529" s="9" t="str">
        <f t="shared" si="71"/>
        <v>Jul</v>
      </c>
    </row>
    <row r="530" spans="1:22" ht="45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 t="shared" si="64"/>
        <v>137.65714285714284</v>
      </c>
      <c r="P530">
        <f t="shared" si="67"/>
        <v>34.170212765957444</v>
      </c>
      <c r="Q530" t="str">
        <f t="shared" si="65"/>
        <v>music</v>
      </c>
      <c r="R530" t="str">
        <f t="shared" si="66"/>
        <v>rock</v>
      </c>
      <c r="S530" s="9">
        <f t="shared" si="68"/>
        <v>41543.821400462963</v>
      </c>
      <c r="T530" s="9">
        <f t="shared" si="69"/>
        <v>41571.821400462963</v>
      </c>
      <c r="U530">
        <f t="shared" si="70"/>
        <v>2013</v>
      </c>
      <c r="V530" s="9" t="str">
        <f t="shared" si="71"/>
        <v>Sep</v>
      </c>
    </row>
    <row r="531" spans="1:22" ht="45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 t="shared" si="64"/>
        <v>303833.2</v>
      </c>
      <c r="P531">
        <f t="shared" si="67"/>
        <v>42.73322081575246</v>
      </c>
      <c r="Q531" t="str">
        <f t="shared" si="65"/>
        <v>music</v>
      </c>
      <c r="R531" t="str">
        <f t="shared" si="66"/>
        <v>rock</v>
      </c>
      <c r="S531" s="9">
        <f t="shared" si="68"/>
        <v>41855.616979166669</v>
      </c>
      <c r="T531" s="9">
        <f t="shared" si="69"/>
        <v>41885.616979166669</v>
      </c>
      <c r="U531">
        <f t="shared" si="70"/>
        <v>2014</v>
      </c>
      <c r="V531" s="9" t="str">
        <f t="shared" si="71"/>
        <v>Aug</v>
      </c>
    </row>
    <row r="532" spans="1:22" ht="45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 t="shared" si="64"/>
        <v>198.85074626865671</v>
      </c>
      <c r="P532">
        <f t="shared" si="67"/>
        <v>94.489361702127653</v>
      </c>
      <c r="Q532" t="str">
        <f t="shared" si="65"/>
        <v>music</v>
      </c>
      <c r="R532" t="str">
        <f t="shared" si="66"/>
        <v>rock</v>
      </c>
      <c r="S532" s="9">
        <f t="shared" si="68"/>
        <v>40487.454699074078</v>
      </c>
      <c r="T532" s="9">
        <f t="shared" si="69"/>
        <v>40544.040972222225</v>
      </c>
      <c r="U532">
        <f t="shared" si="70"/>
        <v>2010</v>
      </c>
      <c r="V532" s="9" t="str">
        <f t="shared" si="71"/>
        <v>Nov</v>
      </c>
    </row>
    <row r="533" spans="1:22" ht="45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 t="shared" si="64"/>
        <v>202.36666666666667</v>
      </c>
      <c r="P533">
        <f t="shared" si="67"/>
        <v>55.697247706422019</v>
      </c>
      <c r="Q533" t="str">
        <f t="shared" si="65"/>
        <v>music</v>
      </c>
      <c r="R533" t="str">
        <f t="shared" si="66"/>
        <v>rock</v>
      </c>
      <c r="S533" s="9">
        <f t="shared" si="68"/>
        <v>41579.678842592599</v>
      </c>
      <c r="T533" s="9">
        <f t="shared" si="69"/>
        <v>41609.720509259263</v>
      </c>
      <c r="U533">
        <f t="shared" si="70"/>
        <v>2013</v>
      </c>
      <c r="V533" s="9" t="str">
        <f t="shared" si="71"/>
        <v>Nov</v>
      </c>
    </row>
    <row r="534" spans="1:22" ht="45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 t="shared" si="64"/>
        <v>117.96376666666666</v>
      </c>
      <c r="P534">
        <f t="shared" si="67"/>
        <v>98.030831024930734</v>
      </c>
      <c r="Q534" t="str">
        <f t="shared" si="65"/>
        <v>music</v>
      </c>
      <c r="R534" t="str">
        <f t="shared" si="66"/>
        <v>rock</v>
      </c>
      <c r="S534" s="9">
        <f t="shared" si="68"/>
        <v>40921.75267361111</v>
      </c>
      <c r="T534" s="9">
        <f t="shared" si="69"/>
        <v>40951.75267361111</v>
      </c>
      <c r="U534">
        <f t="shared" si="70"/>
        <v>2012</v>
      </c>
      <c r="V534" s="9" t="str">
        <f t="shared" si="71"/>
        <v>Jan</v>
      </c>
    </row>
    <row r="535" spans="1:22" ht="45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 t="shared" si="64"/>
        <v>294.72727272727275</v>
      </c>
      <c r="P535">
        <f t="shared" si="67"/>
        <v>92.102272727272734</v>
      </c>
      <c r="Q535" t="str">
        <f t="shared" si="65"/>
        <v>music</v>
      </c>
      <c r="R535" t="str">
        <f t="shared" si="66"/>
        <v>rock</v>
      </c>
      <c r="S535" s="9">
        <f t="shared" si="68"/>
        <v>40586.918865740743</v>
      </c>
      <c r="T535" s="9">
        <f t="shared" si="69"/>
        <v>40635.877199074079</v>
      </c>
      <c r="U535">
        <f t="shared" si="70"/>
        <v>2011</v>
      </c>
      <c r="V535" s="9" t="str">
        <f t="shared" si="71"/>
        <v>Feb</v>
      </c>
    </row>
    <row r="536" spans="1:22" ht="45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 t="shared" si="64"/>
        <v>213.14633333333336</v>
      </c>
      <c r="P536">
        <f t="shared" si="67"/>
        <v>38.175462686567165</v>
      </c>
      <c r="Q536" t="str">
        <f t="shared" si="65"/>
        <v>music</v>
      </c>
      <c r="R536" t="str">
        <f t="shared" si="66"/>
        <v>rock</v>
      </c>
      <c r="S536" s="9">
        <f t="shared" si="68"/>
        <v>41487.444583333338</v>
      </c>
      <c r="T536" s="9">
        <f t="shared" si="69"/>
        <v>41517.444583333338</v>
      </c>
      <c r="U536">
        <f t="shared" si="70"/>
        <v>2013</v>
      </c>
      <c r="V536" s="9" t="str">
        <f t="shared" si="71"/>
        <v>Aug</v>
      </c>
    </row>
    <row r="537" spans="1:22" ht="30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 t="shared" si="64"/>
        <v>104.24</v>
      </c>
      <c r="P537">
        <f t="shared" si="67"/>
        <v>27.145833333333332</v>
      </c>
      <c r="Q537" t="str">
        <f t="shared" si="65"/>
        <v>music</v>
      </c>
      <c r="R537" t="str">
        <f t="shared" si="66"/>
        <v>rock</v>
      </c>
      <c r="S537" s="9">
        <f t="shared" si="68"/>
        <v>41766.803981481484</v>
      </c>
      <c r="T537" s="9">
        <f t="shared" si="69"/>
        <v>41798.999305555561</v>
      </c>
      <c r="U537">
        <f t="shared" si="70"/>
        <v>2014</v>
      </c>
      <c r="V537" s="9" t="str">
        <f t="shared" si="71"/>
        <v>May</v>
      </c>
    </row>
    <row r="538" spans="1:22" ht="45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 t="shared" si="64"/>
        <v>113.66666666666667</v>
      </c>
      <c r="P538">
        <f t="shared" si="67"/>
        <v>50.689189189189186</v>
      </c>
      <c r="Q538" t="str">
        <f t="shared" si="65"/>
        <v>music</v>
      </c>
      <c r="R538" t="str">
        <f t="shared" si="66"/>
        <v>rock</v>
      </c>
      <c r="S538" s="9">
        <f t="shared" si="68"/>
        <v>41666.676157407412</v>
      </c>
      <c r="T538" s="9">
        <f t="shared" si="69"/>
        <v>41696.676157407412</v>
      </c>
      <c r="U538">
        <f t="shared" si="70"/>
        <v>2014</v>
      </c>
      <c r="V538" s="9" t="str">
        <f t="shared" si="71"/>
        <v>Jan</v>
      </c>
    </row>
    <row r="539" spans="1:22" ht="30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 t="shared" si="64"/>
        <v>101.25</v>
      </c>
      <c r="P539">
        <f t="shared" si="67"/>
        <v>38.942307692307693</v>
      </c>
      <c r="Q539" t="str">
        <f t="shared" si="65"/>
        <v>music</v>
      </c>
      <c r="R539" t="str">
        <f t="shared" si="66"/>
        <v>rock</v>
      </c>
      <c r="S539" s="9">
        <f t="shared" si="68"/>
        <v>41638.176238425927</v>
      </c>
      <c r="T539" s="9">
        <f t="shared" si="69"/>
        <v>41668.176238425927</v>
      </c>
      <c r="U539">
        <f t="shared" si="70"/>
        <v>2013</v>
      </c>
      <c r="V539" s="9" t="str">
        <f t="shared" si="71"/>
        <v>Dec</v>
      </c>
    </row>
    <row r="540" spans="1:22" ht="45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 t="shared" si="64"/>
        <v>125.41538461538462</v>
      </c>
      <c r="P540">
        <f t="shared" si="67"/>
        <v>77.638095238095232</v>
      </c>
      <c r="Q540" t="str">
        <f t="shared" si="65"/>
        <v>music</v>
      </c>
      <c r="R540" t="str">
        <f t="shared" si="66"/>
        <v>rock</v>
      </c>
      <c r="S540" s="9">
        <f t="shared" si="68"/>
        <v>41656.595972222225</v>
      </c>
      <c r="T540" s="9">
        <f t="shared" si="69"/>
        <v>41686.595972222225</v>
      </c>
      <c r="U540">
        <f t="shared" si="70"/>
        <v>2014</v>
      </c>
      <c r="V540" s="9" t="str">
        <f t="shared" si="71"/>
        <v>Jan</v>
      </c>
    </row>
    <row r="541" spans="1:22" ht="30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 t="shared" si="64"/>
        <v>119</v>
      </c>
      <c r="P541">
        <f t="shared" si="67"/>
        <v>43.536585365853661</v>
      </c>
      <c r="Q541" t="str">
        <f t="shared" si="65"/>
        <v>music</v>
      </c>
      <c r="R541" t="str">
        <f t="shared" si="66"/>
        <v>rock</v>
      </c>
      <c r="S541" s="9">
        <f t="shared" si="68"/>
        <v>41691.917476851857</v>
      </c>
      <c r="T541" s="9">
        <f t="shared" si="69"/>
        <v>41726.875</v>
      </c>
      <c r="U541">
        <f t="shared" si="70"/>
        <v>2014</v>
      </c>
      <c r="V541" s="9" t="str">
        <f t="shared" si="71"/>
        <v>Feb</v>
      </c>
    </row>
    <row r="542" spans="1:22" ht="45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 t="shared" si="64"/>
        <v>166.46153846153845</v>
      </c>
      <c r="P542">
        <f t="shared" si="67"/>
        <v>31.823529411764707</v>
      </c>
      <c r="Q542" t="str">
        <f t="shared" si="65"/>
        <v>music</v>
      </c>
      <c r="R542" t="str">
        <f t="shared" si="66"/>
        <v>rock</v>
      </c>
      <c r="S542" s="9">
        <f t="shared" si="68"/>
        <v>41547.496331018519</v>
      </c>
      <c r="T542" s="9">
        <f t="shared" si="69"/>
        <v>41576.496331018519</v>
      </c>
      <c r="U542">
        <f t="shared" si="70"/>
        <v>2013</v>
      </c>
      <c r="V542" s="9" t="str">
        <f t="shared" si="71"/>
        <v>Sep</v>
      </c>
    </row>
    <row r="543" spans="1:22" ht="60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 t="shared" si="64"/>
        <v>119.14771428571429</v>
      </c>
      <c r="P543">
        <f t="shared" si="67"/>
        <v>63.184393939393942</v>
      </c>
      <c r="Q543" t="str">
        <f t="shared" si="65"/>
        <v>music</v>
      </c>
      <c r="R543" t="str">
        <f t="shared" si="66"/>
        <v>rock</v>
      </c>
      <c r="S543" s="9">
        <f t="shared" si="68"/>
        <v>40465.488599537035</v>
      </c>
      <c r="T543" s="9">
        <f t="shared" si="69"/>
        <v>40512.488599537035</v>
      </c>
      <c r="U543">
        <f t="shared" si="70"/>
        <v>2010</v>
      </c>
      <c r="V543" s="9" t="str">
        <f t="shared" si="71"/>
        <v>Oct</v>
      </c>
    </row>
    <row r="544" spans="1:22" ht="30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 t="shared" si="64"/>
        <v>100.47368421052632</v>
      </c>
      <c r="P544">
        <f t="shared" si="67"/>
        <v>190.9</v>
      </c>
      <c r="Q544" t="str">
        <f t="shared" si="65"/>
        <v>music</v>
      </c>
      <c r="R544" t="str">
        <f t="shared" si="66"/>
        <v>rock</v>
      </c>
      <c r="S544" s="9">
        <f t="shared" si="68"/>
        <v>41620.710011574076</v>
      </c>
      <c r="T544" s="9">
        <f t="shared" si="69"/>
        <v>41650.710011574076</v>
      </c>
      <c r="U544">
        <f t="shared" si="70"/>
        <v>2013</v>
      </c>
      <c r="V544" s="9" t="str">
        <f t="shared" si="71"/>
        <v>Dec</v>
      </c>
    </row>
    <row r="545" spans="1:22" ht="45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 t="shared" si="64"/>
        <v>101.8</v>
      </c>
      <c r="P545">
        <f t="shared" si="67"/>
        <v>140.85534591194968</v>
      </c>
      <c r="Q545" t="str">
        <f t="shared" si="65"/>
        <v>music</v>
      </c>
      <c r="R545" t="str">
        <f t="shared" si="66"/>
        <v>rock</v>
      </c>
      <c r="S545" s="9">
        <f t="shared" si="68"/>
        <v>41449.418495370373</v>
      </c>
      <c r="T545" s="9">
        <f t="shared" si="69"/>
        <v>41479.418495370373</v>
      </c>
      <c r="U545">
        <f t="shared" si="70"/>
        <v>2013</v>
      </c>
      <c r="V545" s="9" t="str">
        <f t="shared" si="71"/>
        <v>Jun</v>
      </c>
    </row>
    <row r="546" spans="1:22" ht="30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 t="shared" si="64"/>
        <v>116.66666666666667</v>
      </c>
      <c r="P546">
        <f t="shared" si="67"/>
        <v>76.92307692307692</v>
      </c>
      <c r="Q546" t="str">
        <f t="shared" si="65"/>
        <v>music</v>
      </c>
      <c r="R546" t="str">
        <f t="shared" si="66"/>
        <v>rock</v>
      </c>
      <c r="S546" s="9">
        <f t="shared" si="68"/>
        <v>41507.678784722222</v>
      </c>
      <c r="T546" s="9">
        <f t="shared" si="69"/>
        <v>41537.678784722222</v>
      </c>
      <c r="U546">
        <f t="shared" si="70"/>
        <v>2013</v>
      </c>
      <c r="V546" s="9" t="str">
        <f t="shared" si="71"/>
        <v>Aug</v>
      </c>
    </row>
    <row r="547" spans="1:22" ht="45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 t="shared" si="64"/>
        <v>108.64893617021276</v>
      </c>
      <c r="P547">
        <f t="shared" si="67"/>
        <v>99.15533980582525</v>
      </c>
      <c r="Q547" t="str">
        <f t="shared" si="65"/>
        <v>music</v>
      </c>
      <c r="R547" t="str">
        <f t="shared" si="66"/>
        <v>rock</v>
      </c>
      <c r="S547" s="9">
        <f t="shared" si="68"/>
        <v>42445.656388888892</v>
      </c>
      <c r="T547" s="9">
        <f t="shared" si="69"/>
        <v>42475.833333333336</v>
      </c>
      <c r="U547">
        <f t="shared" si="70"/>
        <v>2016</v>
      </c>
      <c r="V547" s="9" t="str">
        <f t="shared" si="71"/>
        <v>Mar</v>
      </c>
    </row>
    <row r="548" spans="1:22" ht="30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 t="shared" si="64"/>
        <v>114.72</v>
      </c>
      <c r="P548">
        <f t="shared" si="67"/>
        <v>67.881656804733723</v>
      </c>
      <c r="Q548" t="str">
        <f t="shared" si="65"/>
        <v>music</v>
      </c>
      <c r="R548" t="str">
        <f t="shared" si="66"/>
        <v>rock</v>
      </c>
      <c r="S548" s="9">
        <f t="shared" si="68"/>
        <v>40933.690300925926</v>
      </c>
      <c r="T548" s="9">
        <f t="shared" si="69"/>
        <v>40993.648634259262</v>
      </c>
      <c r="U548">
        <f t="shared" si="70"/>
        <v>2012</v>
      </c>
      <c r="V548" s="9" t="str">
        <f t="shared" si="71"/>
        <v>Jan</v>
      </c>
    </row>
    <row r="549" spans="1:22" ht="45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 t="shared" si="64"/>
        <v>101.8</v>
      </c>
      <c r="P549">
        <f t="shared" si="67"/>
        <v>246.29032258064515</v>
      </c>
      <c r="Q549" t="str">
        <f t="shared" si="65"/>
        <v>music</v>
      </c>
      <c r="R549" t="str">
        <f t="shared" si="66"/>
        <v>rock</v>
      </c>
      <c r="S549" s="9">
        <f t="shared" si="68"/>
        <v>41561.516886574078</v>
      </c>
      <c r="T549" s="9">
        <f t="shared" si="69"/>
        <v>41591.558553240742</v>
      </c>
      <c r="U549">
        <f t="shared" si="70"/>
        <v>2013</v>
      </c>
      <c r="V549" s="9" t="str">
        <f t="shared" si="71"/>
        <v>Oct</v>
      </c>
    </row>
    <row r="550" spans="1:22" ht="45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 t="shared" si="64"/>
        <v>106</v>
      </c>
      <c r="P550">
        <f t="shared" si="67"/>
        <v>189.28571428571428</v>
      </c>
      <c r="Q550" t="str">
        <f t="shared" si="65"/>
        <v>music</v>
      </c>
      <c r="R550" t="str">
        <f t="shared" si="66"/>
        <v>rock</v>
      </c>
      <c r="S550" s="9">
        <f t="shared" si="68"/>
        <v>40274.578460648154</v>
      </c>
      <c r="T550" s="9">
        <f t="shared" si="69"/>
        <v>40344</v>
      </c>
      <c r="U550">
        <f t="shared" si="70"/>
        <v>2010</v>
      </c>
      <c r="V550" s="9" t="str">
        <f t="shared" si="71"/>
        <v>Apr</v>
      </c>
    </row>
    <row r="551" spans="1:22" ht="30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 t="shared" si="64"/>
        <v>103.49999999999999</v>
      </c>
      <c r="P551">
        <f t="shared" si="67"/>
        <v>76.666666666666671</v>
      </c>
      <c r="Q551" t="str">
        <f t="shared" si="65"/>
        <v>music</v>
      </c>
      <c r="R551" t="str">
        <f t="shared" si="66"/>
        <v>rock</v>
      </c>
      <c r="S551" s="9">
        <f t="shared" si="68"/>
        <v>41852.56355324074</v>
      </c>
      <c r="T551" s="9">
        <f t="shared" si="69"/>
        <v>41882.56355324074</v>
      </c>
      <c r="U551">
        <f t="shared" si="70"/>
        <v>2014</v>
      </c>
      <c r="V551" s="9" t="str">
        <f t="shared" si="71"/>
        <v>Aug</v>
      </c>
    </row>
    <row r="552" spans="1:22" ht="45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 t="shared" si="64"/>
        <v>154.97535999999999</v>
      </c>
      <c r="P552">
        <f t="shared" si="67"/>
        <v>82.963254817987149</v>
      </c>
      <c r="Q552" t="str">
        <f t="shared" si="65"/>
        <v>music</v>
      </c>
      <c r="R552" t="str">
        <f t="shared" si="66"/>
        <v>rock</v>
      </c>
      <c r="S552" s="9">
        <f t="shared" si="68"/>
        <v>41116.5234375</v>
      </c>
      <c r="T552" s="9">
        <f t="shared" si="69"/>
        <v>41151.5234375</v>
      </c>
      <c r="U552">
        <f t="shared" si="70"/>
        <v>2012</v>
      </c>
      <c r="V552" s="9" t="str">
        <f t="shared" si="71"/>
        <v>Jul</v>
      </c>
    </row>
    <row r="553" spans="1:22" ht="45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 t="shared" si="64"/>
        <v>162.14066666666668</v>
      </c>
      <c r="P553">
        <f t="shared" si="67"/>
        <v>62.522107969151669</v>
      </c>
      <c r="Q553" t="str">
        <f t="shared" si="65"/>
        <v>music</v>
      </c>
      <c r="R553" t="str">
        <f t="shared" si="66"/>
        <v>rock</v>
      </c>
      <c r="S553" s="9">
        <f t="shared" si="68"/>
        <v>41458.701238425929</v>
      </c>
      <c r="T553" s="9">
        <f t="shared" si="69"/>
        <v>41493.701238425929</v>
      </c>
      <c r="U553">
        <f t="shared" si="70"/>
        <v>2013</v>
      </c>
      <c r="V553" s="9" t="str">
        <f t="shared" si="71"/>
        <v>Jul</v>
      </c>
    </row>
    <row r="554" spans="1:22" ht="30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 t="shared" si="64"/>
        <v>104.42100000000001</v>
      </c>
      <c r="P554">
        <f t="shared" si="67"/>
        <v>46.06808823529412</v>
      </c>
      <c r="Q554" t="str">
        <f t="shared" si="65"/>
        <v>music</v>
      </c>
      <c r="R554" t="str">
        <f t="shared" si="66"/>
        <v>rock</v>
      </c>
      <c r="S554" s="9">
        <f t="shared" si="68"/>
        <v>40007.537581018521</v>
      </c>
      <c r="T554" s="9">
        <f t="shared" si="69"/>
        <v>40057</v>
      </c>
      <c r="U554">
        <f t="shared" si="70"/>
        <v>2009</v>
      </c>
      <c r="V554" s="9" t="str">
        <f t="shared" si="71"/>
        <v>Jul</v>
      </c>
    </row>
    <row r="555" spans="1:22" ht="45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 t="shared" si="64"/>
        <v>106.12433333333333</v>
      </c>
      <c r="P555">
        <f t="shared" si="67"/>
        <v>38.543946731234868</v>
      </c>
      <c r="Q555" t="str">
        <f t="shared" si="65"/>
        <v>music</v>
      </c>
      <c r="R555" t="str">
        <f t="shared" si="66"/>
        <v>rock</v>
      </c>
      <c r="S555" s="9">
        <f t="shared" si="68"/>
        <v>41121.395219907412</v>
      </c>
      <c r="T555" s="9">
        <f t="shared" si="69"/>
        <v>41156.395219907412</v>
      </c>
      <c r="U555">
        <f t="shared" si="70"/>
        <v>2012</v>
      </c>
      <c r="V555" s="9" t="str">
        <f t="shared" si="71"/>
        <v>Jul</v>
      </c>
    </row>
    <row r="556" spans="1:22" ht="45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 t="shared" si="64"/>
        <v>154.93846153846152</v>
      </c>
      <c r="P556">
        <f t="shared" si="67"/>
        <v>53.005263157894738</v>
      </c>
      <c r="Q556" t="str">
        <f t="shared" si="65"/>
        <v>music</v>
      </c>
      <c r="R556" t="str">
        <f t="shared" si="66"/>
        <v>rock</v>
      </c>
      <c r="S556" s="9">
        <f t="shared" si="68"/>
        <v>41786.388495370375</v>
      </c>
      <c r="T556" s="9">
        <f t="shared" si="69"/>
        <v>41814.916666666672</v>
      </c>
      <c r="U556">
        <f t="shared" si="70"/>
        <v>2014</v>
      </c>
      <c r="V556" s="9" t="str">
        <f t="shared" si="71"/>
        <v>May</v>
      </c>
    </row>
    <row r="557" spans="1:22" ht="45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 t="shared" si="64"/>
        <v>110.77157238734421</v>
      </c>
      <c r="P557">
        <f t="shared" si="67"/>
        <v>73.355396825396824</v>
      </c>
      <c r="Q557" t="str">
        <f t="shared" si="65"/>
        <v>music</v>
      </c>
      <c r="R557" t="str">
        <f t="shared" si="66"/>
        <v>rock</v>
      </c>
      <c r="S557" s="9">
        <f t="shared" si="68"/>
        <v>41681.932523148149</v>
      </c>
      <c r="T557" s="9">
        <f t="shared" si="69"/>
        <v>41721.890856481485</v>
      </c>
      <c r="U557">
        <f t="shared" si="70"/>
        <v>2014</v>
      </c>
      <c r="V557" s="9" t="str">
        <f t="shared" si="71"/>
        <v>Feb</v>
      </c>
    </row>
    <row r="558" spans="1:22" ht="45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 t="shared" si="64"/>
        <v>110.91186666666665</v>
      </c>
      <c r="P558">
        <f t="shared" si="67"/>
        <v>127.97523076923076</v>
      </c>
      <c r="Q558" t="str">
        <f t="shared" si="65"/>
        <v>music</v>
      </c>
      <c r="R558" t="str">
        <f t="shared" si="66"/>
        <v>rock</v>
      </c>
      <c r="S558" s="9">
        <f t="shared" si="68"/>
        <v>40513.590902777782</v>
      </c>
      <c r="T558" s="9">
        <f t="shared" si="69"/>
        <v>40603.590902777782</v>
      </c>
      <c r="U558">
        <f t="shared" si="70"/>
        <v>2010</v>
      </c>
      <c r="V558" s="9" t="str">
        <f t="shared" si="71"/>
        <v>Dec</v>
      </c>
    </row>
    <row r="559" spans="1:22" ht="45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 t="shared" si="64"/>
        <v>110.71428571428572</v>
      </c>
      <c r="P559">
        <f t="shared" si="67"/>
        <v>104.72972972972973</v>
      </c>
      <c r="Q559" t="str">
        <f t="shared" si="65"/>
        <v>music</v>
      </c>
      <c r="R559" t="str">
        <f t="shared" si="66"/>
        <v>rock</v>
      </c>
      <c r="S559" s="9">
        <f t="shared" si="68"/>
        <v>41463.57680555556</v>
      </c>
      <c r="T559" s="9">
        <f t="shared" si="69"/>
        <v>41483.57680555556</v>
      </c>
      <c r="U559">
        <f t="shared" si="70"/>
        <v>2013</v>
      </c>
      <c r="V559" s="9" t="str">
        <f t="shared" si="71"/>
        <v>Jul</v>
      </c>
    </row>
    <row r="560" spans="1:22" ht="45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 t="shared" si="64"/>
        <v>123.61333333333333</v>
      </c>
      <c r="P560">
        <f t="shared" si="67"/>
        <v>67.671532846715323</v>
      </c>
      <c r="Q560" t="str">
        <f t="shared" si="65"/>
        <v>music</v>
      </c>
      <c r="R560" t="str">
        <f t="shared" si="66"/>
        <v>rock</v>
      </c>
      <c r="S560" s="9">
        <f t="shared" si="68"/>
        <v>41586.308506944442</v>
      </c>
      <c r="T560" s="9">
        <f t="shared" si="69"/>
        <v>41617.040972222225</v>
      </c>
      <c r="U560">
        <f t="shared" si="70"/>
        <v>2013</v>
      </c>
      <c r="V560" s="9" t="str">
        <f t="shared" si="71"/>
        <v>Nov</v>
      </c>
    </row>
    <row r="561" spans="1:22" ht="45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 t="shared" si="64"/>
        <v>211.05</v>
      </c>
      <c r="P561">
        <f t="shared" si="67"/>
        <v>95.931818181818187</v>
      </c>
      <c r="Q561" t="str">
        <f t="shared" si="65"/>
        <v>music</v>
      </c>
      <c r="R561" t="str">
        <f t="shared" si="66"/>
        <v>rock</v>
      </c>
      <c r="S561" s="9">
        <f t="shared" si="68"/>
        <v>41320.550798611112</v>
      </c>
      <c r="T561" s="9">
        <f t="shared" si="69"/>
        <v>41344</v>
      </c>
      <c r="U561">
        <f t="shared" si="70"/>
        <v>2013</v>
      </c>
      <c r="V561" s="9" t="str">
        <f t="shared" si="71"/>
        <v>Feb</v>
      </c>
    </row>
    <row r="562" spans="1:22" ht="45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 t="shared" si="64"/>
        <v>101</v>
      </c>
      <c r="P562">
        <f t="shared" si="67"/>
        <v>65.161290322580641</v>
      </c>
      <c r="Q562" t="str">
        <f t="shared" si="65"/>
        <v>theater</v>
      </c>
      <c r="R562" t="str">
        <f t="shared" si="66"/>
        <v>plays</v>
      </c>
      <c r="S562" s="9">
        <f t="shared" si="68"/>
        <v>42712.068078703705</v>
      </c>
      <c r="T562" s="9">
        <f t="shared" si="69"/>
        <v>42735.540972222225</v>
      </c>
      <c r="U562">
        <f t="shared" si="70"/>
        <v>2016</v>
      </c>
      <c r="V562" s="9" t="str">
        <f t="shared" si="71"/>
        <v>Dec</v>
      </c>
    </row>
    <row r="563" spans="1:22" ht="45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 t="shared" si="64"/>
        <v>101.64999999999999</v>
      </c>
      <c r="P563">
        <f t="shared" si="67"/>
        <v>32.269841269841272</v>
      </c>
      <c r="Q563" t="str">
        <f t="shared" si="65"/>
        <v>theater</v>
      </c>
      <c r="R563" t="str">
        <f t="shared" si="66"/>
        <v>plays</v>
      </c>
      <c r="S563" s="9">
        <f t="shared" si="68"/>
        <v>42160.416377314818</v>
      </c>
      <c r="T563" s="9">
        <f t="shared" si="69"/>
        <v>42175.416377314818</v>
      </c>
      <c r="U563">
        <f t="shared" si="70"/>
        <v>2015</v>
      </c>
      <c r="V563" s="9" t="str">
        <f t="shared" si="71"/>
        <v>Jun</v>
      </c>
    </row>
    <row r="564" spans="1:22" ht="45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 t="shared" si="64"/>
        <v>108.33333333333333</v>
      </c>
      <c r="P564">
        <f t="shared" si="67"/>
        <v>81.25</v>
      </c>
      <c r="Q564" t="str">
        <f t="shared" si="65"/>
        <v>theater</v>
      </c>
      <c r="R564" t="str">
        <f t="shared" si="66"/>
        <v>plays</v>
      </c>
      <c r="S564" s="9">
        <f t="shared" si="68"/>
        <v>42039.217905092599</v>
      </c>
      <c r="T564" s="9">
        <f t="shared" si="69"/>
        <v>42052.416666666664</v>
      </c>
      <c r="U564">
        <f t="shared" si="70"/>
        <v>2015</v>
      </c>
      <c r="V564" s="9" t="str">
        <f t="shared" si="71"/>
        <v>Feb</v>
      </c>
    </row>
    <row r="565" spans="1:22" ht="60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 t="shared" si="64"/>
        <v>242</v>
      </c>
      <c r="P565">
        <f t="shared" si="67"/>
        <v>24.2</v>
      </c>
      <c r="Q565" t="str">
        <f t="shared" si="65"/>
        <v>theater</v>
      </c>
      <c r="R565" t="str">
        <f t="shared" si="66"/>
        <v>plays</v>
      </c>
      <c r="S565" s="9">
        <f t="shared" si="68"/>
        <v>42107.454351851855</v>
      </c>
      <c r="T565" s="9">
        <f t="shared" si="69"/>
        <v>42167.454351851855</v>
      </c>
      <c r="U565">
        <f t="shared" si="70"/>
        <v>2015</v>
      </c>
      <c r="V565" s="9" t="str">
        <f t="shared" si="71"/>
        <v>Apr</v>
      </c>
    </row>
    <row r="566" spans="1:22" ht="45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 t="shared" si="64"/>
        <v>100.44999999999999</v>
      </c>
      <c r="P566">
        <f t="shared" si="67"/>
        <v>65.868852459016395</v>
      </c>
      <c r="Q566" t="str">
        <f t="shared" si="65"/>
        <v>theater</v>
      </c>
      <c r="R566" t="str">
        <f t="shared" si="66"/>
        <v>plays</v>
      </c>
      <c r="S566" s="9">
        <f t="shared" si="68"/>
        <v>42560.987997685188</v>
      </c>
      <c r="T566" s="9">
        <f t="shared" si="69"/>
        <v>42592.000000000007</v>
      </c>
      <c r="U566">
        <f t="shared" si="70"/>
        <v>2016</v>
      </c>
      <c r="V566" s="9" t="str">
        <f t="shared" si="71"/>
        <v>Jul</v>
      </c>
    </row>
    <row r="567" spans="1:22" ht="45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 t="shared" si="64"/>
        <v>125.06666666666666</v>
      </c>
      <c r="P567">
        <f t="shared" si="67"/>
        <v>36.07692307692308</v>
      </c>
      <c r="Q567" t="str">
        <f t="shared" si="65"/>
        <v>theater</v>
      </c>
      <c r="R567" t="str">
        <f t="shared" si="66"/>
        <v>plays</v>
      </c>
      <c r="S567" s="9">
        <f t="shared" si="68"/>
        <v>42708.96811342593</v>
      </c>
      <c r="T567" s="9">
        <f t="shared" si="69"/>
        <v>42738.96811342593</v>
      </c>
      <c r="U567">
        <f t="shared" si="70"/>
        <v>2016</v>
      </c>
      <c r="V567" s="9" t="str">
        <f t="shared" si="71"/>
        <v>Dec</v>
      </c>
    </row>
    <row r="568" spans="1:22" ht="30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 t="shared" si="64"/>
        <v>108.57142857142857</v>
      </c>
      <c r="P568">
        <f t="shared" si="67"/>
        <v>44.186046511627907</v>
      </c>
      <c r="Q568" t="str">
        <f t="shared" si="65"/>
        <v>theater</v>
      </c>
      <c r="R568" t="str">
        <f t="shared" si="66"/>
        <v>plays</v>
      </c>
      <c r="S568" s="9">
        <f t="shared" si="68"/>
        <v>42086.448275462964</v>
      </c>
      <c r="T568" s="9">
        <f t="shared" si="69"/>
        <v>42117.124305555561</v>
      </c>
      <c r="U568">
        <f t="shared" si="70"/>
        <v>2015</v>
      </c>
      <c r="V568" s="9" t="str">
        <f t="shared" si="71"/>
        <v>Mar</v>
      </c>
    </row>
    <row r="569" spans="1:22" ht="45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 t="shared" si="64"/>
        <v>145.70000000000002</v>
      </c>
      <c r="P569">
        <f t="shared" si="67"/>
        <v>104.07142857142857</v>
      </c>
      <c r="Q569" t="str">
        <f t="shared" si="65"/>
        <v>theater</v>
      </c>
      <c r="R569" t="str">
        <f t="shared" si="66"/>
        <v>plays</v>
      </c>
      <c r="S569" s="9">
        <f t="shared" si="68"/>
        <v>42064.486006944448</v>
      </c>
      <c r="T569" s="9">
        <f t="shared" si="69"/>
        <v>42101.125000000007</v>
      </c>
      <c r="U569">
        <f t="shared" si="70"/>
        <v>2015</v>
      </c>
      <c r="V569" s="9" t="str">
        <f t="shared" si="71"/>
        <v>Mar</v>
      </c>
    </row>
    <row r="570" spans="1:22" ht="45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 t="shared" si="64"/>
        <v>110.00000000000001</v>
      </c>
      <c r="P570">
        <f t="shared" si="67"/>
        <v>35.96153846153846</v>
      </c>
      <c r="Q570" t="str">
        <f t="shared" si="65"/>
        <v>theater</v>
      </c>
      <c r="R570" t="str">
        <f t="shared" si="66"/>
        <v>plays</v>
      </c>
      <c r="S570" s="9">
        <f t="shared" si="68"/>
        <v>42256.597546296303</v>
      </c>
      <c r="T570" s="9">
        <f t="shared" si="69"/>
        <v>42283.790972222225</v>
      </c>
      <c r="U570">
        <f t="shared" si="70"/>
        <v>2015</v>
      </c>
      <c r="V570" s="9" t="str">
        <f t="shared" si="71"/>
        <v>Sep</v>
      </c>
    </row>
    <row r="571" spans="1:22" ht="45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 t="shared" si="64"/>
        <v>102.23333333333333</v>
      </c>
      <c r="P571">
        <f t="shared" si="67"/>
        <v>127.79166666666667</v>
      </c>
      <c r="Q571" t="str">
        <f t="shared" si="65"/>
        <v>theater</v>
      </c>
      <c r="R571" t="str">
        <f t="shared" si="66"/>
        <v>plays</v>
      </c>
      <c r="S571" s="9">
        <f t="shared" si="68"/>
        <v>42292.53438657408</v>
      </c>
      <c r="T571" s="9">
        <f t="shared" si="69"/>
        <v>42322.576053240744</v>
      </c>
      <c r="U571">
        <f t="shared" si="70"/>
        <v>2015</v>
      </c>
      <c r="V571" s="9" t="str">
        <f t="shared" si="71"/>
        <v>Oct</v>
      </c>
    </row>
    <row r="572" spans="1:22" ht="45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 t="shared" si="64"/>
        <v>122</v>
      </c>
      <c r="P572">
        <f t="shared" si="67"/>
        <v>27.727272727272727</v>
      </c>
      <c r="Q572" t="str">
        <f t="shared" si="65"/>
        <v>theater</v>
      </c>
      <c r="R572" t="str">
        <f t="shared" si="66"/>
        <v>plays</v>
      </c>
      <c r="S572" s="9">
        <f t="shared" si="68"/>
        <v>42278.287002314821</v>
      </c>
      <c r="T572" s="9">
        <f t="shared" si="69"/>
        <v>42296.291666666664</v>
      </c>
      <c r="U572">
        <f t="shared" si="70"/>
        <v>2015</v>
      </c>
      <c r="V572" s="9" t="str">
        <f t="shared" si="71"/>
        <v>Oct</v>
      </c>
    </row>
    <row r="573" spans="1:22" ht="45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 t="shared" si="64"/>
        <v>101.96000000000001</v>
      </c>
      <c r="P573">
        <f t="shared" si="67"/>
        <v>39.828125</v>
      </c>
      <c r="Q573" t="str">
        <f t="shared" si="65"/>
        <v>theater</v>
      </c>
      <c r="R573" t="str">
        <f t="shared" si="66"/>
        <v>plays</v>
      </c>
      <c r="S573" s="9">
        <f t="shared" si="68"/>
        <v>42184.406215277784</v>
      </c>
      <c r="T573" s="9">
        <f t="shared" si="69"/>
        <v>42214.541666666664</v>
      </c>
      <c r="U573">
        <f t="shared" si="70"/>
        <v>2015</v>
      </c>
      <c r="V573" s="9" t="str">
        <f t="shared" si="71"/>
        <v>Jun</v>
      </c>
    </row>
    <row r="574" spans="1:22" ht="45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 t="shared" si="64"/>
        <v>141.1764705882353</v>
      </c>
      <c r="P574">
        <f t="shared" si="67"/>
        <v>52.173913043478258</v>
      </c>
      <c r="Q574" t="str">
        <f t="shared" si="65"/>
        <v>theater</v>
      </c>
      <c r="R574" t="str">
        <f t="shared" si="66"/>
        <v>plays</v>
      </c>
      <c r="S574" s="9">
        <f t="shared" si="68"/>
        <v>42422.883946759262</v>
      </c>
      <c r="T574" s="9">
        <f t="shared" si="69"/>
        <v>42442.842280092598</v>
      </c>
      <c r="U574">
        <f t="shared" si="70"/>
        <v>2016</v>
      </c>
      <c r="V574" s="9" t="str">
        <f t="shared" si="71"/>
        <v>Feb</v>
      </c>
    </row>
    <row r="575" spans="1:22" ht="45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 t="shared" si="64"/>
        <v>109.52500000000001</v>
      </c>
      <c r="P575">
        <f t="shared" si="67"/>
        <v>92.037815126050418</v>
      </c>
      <c r="Q575" t="str">
        <f t="shared" si="65"/>
        <v>theater</v>
      </c>
      <c r="R575" t="str">
        <f t="shared" si="66"/>
        <v>plays</v>
      </c>
      <c r="S575" s="9">
        <f t="shared" si="68"/>
        <v>42461.58053240741</v>
      </c>
      <c r="T575" s="9">
        <f t="shared" si="69"/>
        <v>42491.58053240741</v>
      </c>
      <c r="U575">
        <f t="shared" si="70"/>
        <v>2016</v>
      </c>
      <c r="V575" s="9" t="str">
        <f t="shared" si="71"/>
        <v>Apr</v>
      </c>
    </row>
    <row r="576" spans="1:22" ht="45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 t="shared" si="64"/>
        <v>104.65</v>
      </c>
      <c r="P576">
        <f t="shared" si="67"/>
        <v>63.424242424242422</v>
      </c>
      <c r="Q576" t="str">
        <f t="shared" si="65"/>
        <v>theater</v>
      </c>
      <c r="R576" t="str">
        <f t="shared" si="66"/>
        <v>plays</v>
      </c>
      <c r="S576" s="9">
        <f t="shared" si="68"/>
        <v>42458.51425925926</v>
      </c>
      <c r="T576" s="9">
        <f t="shared" si="69"/>
        <v>42488.51425925926</v>
      </c>
      <c r="U576">
        <f t="shared" si="70"/>
        <v>2016</v>
      </c>
      <c r="V576" s="9" t="str">
        <f t="shared" si="71"/>
        <v>Mar</v>
      </c>
    </row>
    <row r="577" spans="1:22" ht="45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 t="shared" si="64"/>
        <v>124</v>
      </c>
      <c r="P577">
        <f t="shared" si="67"/>
        <v>135.625</v>
      </c>
      <c r="Q577" t="str">
        <f t="shared" si="65"/>
        <v>theater</v>
      </c>
      <c r="R577" t="str">
        <f t="shared" si="66"/>
        <v>plays</v>
      </c>
      <c r="S577" s="9">
        <f t="shared" si="68"/>
        <v>42169.647673611114</v>
      </c>
      <c r="T577" s="9">
        <f t="shared" si="69"/>
        <v>42199.647673611114</v>
      </c>
      <c r="U577">
        <f t="shared" si="70"/>
        <v>2015</v>
      </c>
      <c r="V577" s="9" t="str">
        <f t="shared" si="71"/>
        <v>Jun</v>
      </c>
    </row>
    <row r="578" spans="1:22" ht="45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 t="shared" ref="O578:O641" si="72">(E578/D578)*100</f>
        <v>135</v>
      </c>
      <c r="P578">
        <f t="shared" si="67"/>
        <v>168.75</v>
      </c>
      <c r="Q578" t="str">
        <f t="shared" ref="Q578:Q641" si="73">LEFT(N578,SEARCH("/",N578,1)-1)</f>
        <v>theater</v>
      </c>
      <c r="R578" t="str">
        <f t="shared" ref="R578:R641" si="74">RIGHT(N578,LEN(N578)-SEARCH("/",N578,1))</f>
        <v>plays</v>
      </c>
      <c r="S578" s="9">
        <f t="shared" si="68"/>
        <v>42483.50854166667</v>
      </c>
      <c r="T578" s="9">
        <f t="shared" si="69"/>
        <v>42522.622916666667</v>
      </c>
      <c r="U578">
        <f t="shared" si="70"/>
        <v>2016</v>
      </c>
      <c r="V578" s="9" t="str">
        <f t="shared" si="71"/>
        <v>Apr</v>
      </c>
    </row>
    <row r="579" spans="1:22" ht="45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 t="shared" si="72"/>
        <v>102.75000000000001</v>
      </c>
      <c r="P579">
        <f t="shared" ref="P579:P642" si="75">IFERROR(E579/L579, 0)</f>
        <v>70.862068965517238</v>
      </c>
      <c r="Q579" t="str">
        <f t="shared" si="73"/>
        <v>theater</v>
      </c>
      <c r="R579" t="str">
        <f t="shared" si="74"/>
        <v>plays</v>
      </c>
      <c r="S579" s="9">
        <f t="shared" ref="S579:S642" si="76">((J579/86400)+25569+(-4/24))</f>
        <v>42195.583078703705</v>
      </c>
      <c r="T579" s="9">
        <f t="shared" ref="T579:T642" si="77">((I579/86400)+25569+(-4/24))</f>
        <v>42205.958333333336</v>
      </c>
      <c r="U579">
        <f t="shared" ref="U579:U642" si="78">YEAR(S579)</f>
        <v>2015</v>
      </c>
      <c r="V579" s="9" t="str">
        <f t="shared" ref="V579:V642" si="79">TEXT(S579, "mmm")</f>
        <v>Jul</v>
      </c>
    </row>
    <row r="580" spans="1:22" ht="45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 t="shared" si="72"/>
        <v>100</v>
      </c>
      <c r="P580">
        <f t="shared" si="75"/>
        <v>50</v>
      </c>
      <c r="Q580" t="str">
        <f t="shared" si="73"/>
        <v>theater</v>
      </c>
      <c r="R580" t="str">
        <f t="shared" si="74"/>
        <v>plays</v>
      </c>
      <c r="S580" s="9">
        <f t="shared" si="76"/>
        <v>42674.891331018523</v>
      </c>
      <c r="T580" s="9">
        <f t="shared" si="77"/>
        <v>42704.932997685188</v>
      </c>
      <c r="U580">
        <f t="shared" si="78"/>
        <v>2016</v>
      </c>
      <c r="V580" s="9" t="str">
        <f t="shared" si="79"/>
        <v>Oct</v>
      </c>
    </row>
    <row r="581" spans="1:22" ht="30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 t="shared" si="72"/>
        <v>130.26085714285716</v>
      </c>
      <c r="P581">
        <f t="shared" si="75"/>
        <v>42.214166666666671</v>
      </c>
      <c r="Q581" t="str">
        <f t="shared" si="73"/>
        <v>theater</v>
      </c>
      <c r="R581" t="str">
        <f t="shared" si="74"/>
        <v>plays</v>
      </c>
      <c r="S581" s="9">
        <f t="shared" si="76"/>
        <v>42566.274537037039</v>
      </c>
      <c r="T581" s="9">
        <f t="shared" si="77"/>
        <v>42582.291666666664</v>
      </c>
      <c r="U581">
        <f t="shared" si="78"/>
        <v>2016</v>
      </c>
      <c r="V581" s="9" t="str">
        <f t="shared" si="79"/>
        <v>Jul</v>
      </c>
    </row>
    <row r="582" spans="1:22" ht="45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 t="shared" si="72"/>
        <v>377.73333333333335</v>
      </c>
      <c r="P582">
        <f t="shared" si="75"/>
        <v>40.762589928057551</v>
      </c>
      <c r="Q582" t="str">
        <f t="shared" si="73"/>
        <v>publishing</v>
      </c>
      <c r="R582" t="str">
        <f t="shared" si="74"/>
        <v>nonfiction</v>
      </c>
      <c r="S582" s="9">
        <f t="shared" si="76"/>
        <v>42522.623136574075</v>
      </c>
      <c r="T582" s="9">
        <f t="shared" si="77"/>
        <v>42551.623136574075</v>
      </c>
      <c r="U582">
        <f t="shared" si="78"/>
        <v>2016</v>
      </c>
      <c r="V582" s="9" t="str">
        <f t="shared" si="79"/>
        <v>Jun</v>
      </c>
    </row>
    <row r="583" spans="1:22" ht="45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 t="shared" si="72"/>
        <v>125</v>
      </c>
      <c r="P583">
        <f t="shared" si="75"/>
        <v>53.571428571428569</v>
      </c>
      <c r="Q583" t="str">
        <f t="shared" si="73"/>
        <v>publishing</v>
      </c>
      <c r="R583" t="str">
        <f t="shared" si="74"/>
        <v>nonfiction</v>
      </c>
      <c r="S583" s="9">
        <f t="shared" si="76"/>
        <v>41799.647673611114</v>
      </c>
      <c r="T583" s="9">
        <f t="shared" si="77"/>
        <v>41834.647673611114</v>
      </c>
      <c r="U583">
        <f t="shared" si="78"/>
        <v>2014</v>
      </c>
      <c r="V583" s="9" t="str">
        <f t="shared" si="79"/>
        <v>Jun</v>
      </c>
    </row>
    <row r="584" spans="1:22" ht="45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 t="shared" si="72"/>
        <v>147.32653061224491</v>
      </c>
      <c r="P584">
        <f t="shared" si="75"/>
        <v>48.449664429530202</v>
      </c>
      <c r="Q584" t="str">
        <f t="shared" si="73"/>
        <v>publishing</v>
      </c>
      <c r="R584" t="str">
        <f t="shared" si="74"/>
        <v>nonfiction</v>
      </c>
      <c r="S584" s="9">
        <f t="shared" si="76"/>
        <v>41421.909155092595</v>
      </c>
      <c r="T584" s="9">
        <f t="shared" si="77"/>
        <v>41451.909155092595</v>
      </c>
      <c r="U584">
        <f t="shared" si="78"/>
        <v>2013</v>
      </c>
      <c r="V584" s="9" t="str">
        <f t="shared" si="79"/>
        <v>May</v>
      </c>
    </row>
    <row r="585" spans="1:22" ht="45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 t="shared" si="72"/>
        <v>102.2</v>
      </c>
      <c r="P585">
        <f t="shared" si="75"/>
        <v>82.41935483870968</v>
      </c>
      <c r="Q585" t="str">
        <f t="shared" si="73"/>
        <v>publishing</v>
      </c>
      <c r="R585" t="str">
        <f t="shared" si="74"/>
        <v>nonfiction</v>
      </c>
      <c r="S585" s="9">
        <f t="shared" si="76"/>
        <v>42040.471354166664</v>
      </c>
      <c r="T585" s="9">
        <f t="shared" si="77"/>
        <v>42070.471354166664</v>
      </c>
      <c r="U585">
        <f t="shared" si="78"/>
        <v>2015</v>
      </c>
      <c r="V585" s="9" t="str">
        <f t="shared" si="79"/>
        <v>Feb</v>
      </c>
    </row>
    <row r="586" spans="1:22" ht="45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 t="shared" si="72"/>
        <v>101.8723404255319</v>
      </c>
      <c r="P586">
        <f t="shared" si="75"/>
        <v>230.19230769230768</v>
      </c>
      <c r="Q586" t="str">
        <f t="shared" si="73"/>
        <v>publishing</v>
      </c>
      <c r="R586" t="str">
        <f t="shared" si="74"/>
        <v>nonfiction</v>
      </c>
      <c r="S586" s="9">
        <f t="shared" si="76"/>
        <v>41963.339502314819</v>
      </c>
      <c r="T586" s="9">
        <f t="shared" si="77"/>
        <v>41991.339502314819</v>
      </c>
      <c r="U586">
        <f t="shared" si="78"/>
        <v>2014</v>
      </c>
      <c r="V586" s="9" t="str">
        <f t="shared" si="79"/>
        <v>Nov</v>
      </c>
    </row>
    <row r="587" spans="1:22" ht="45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 t="shared" si="72"/>
        <v>204.2</v>
      </c>
      <c r="P587">
        <f t="shared" si="75"/>
        <v>59.360465116279073</v>
      </c>
      <c r="Q587" t="str">
        <f t="shared" si="73"/>
        <v>publishing</v>
      </c>
      <c r="R587" t="str">
        <f t="shared" si="74"/>
        <v>nonfiction</v>
      </c>
      <c r="S587" s="9">
        <f t="shared" si="76"/>
        <v>42317.165914351855</v>
      </c>
      <c r="T587" s="9">
        <f t="shared" si="77"/>
        <v>42354.124305555561</v>
      </c>
      <c r="U587">
        <f t="shared" si="78"/>
        <v>2015</v>
      </c>
      <c r="V587" s="9" t="str">
        <f t="shared" si="79"/>
        <v>Nov</v>
      </c>
    </row>
    <row r="588" spans="1:22" ht="45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 t="shared" si="72"/>
        <v>104.05</v>
      </c>
      <c r="P588">
        <f t="shared" si="75"/>
        <v>66.698717948717942</v>
      </c>
      <c r="Q588" t="str">
        <f t="shared" si="73"/>
        <v>publishing</v>
      </c>
      <c r="R588" t="str">
        <f t="shared" si="74"/>
        <v>nonfiction</v>
      </c>
      <c r="S588" s="9">
        <f t="shared" si="76"/>
        <v>42333.846458333333</v>
      </c>
      <c r="T588" s="9">
        <f t="shared" si="77"/>
        <v>42363.846458333333</v>
      </c>
      <c r="U588">
        <f t="shared" si="78"/>
        <v>2015</v>
      </c>
      <c r="V588" s="9" t="str">
        <f t="shared" si="79"/>
        <v>Nov</v>
      </c>
    </row>
    <row r="589" spans="1:22" ht="30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 t="shared" si="72"/>
        <v>101.265</v>
      </c>
      <c r="P589">
        <f t="shared" si="75"/>
        <v>168.77500000000001</v>
      </c>
      <c r="Q589" t="str">
        <f t="shared" si="73"/>
        <v>publishing</v>
      </c>
      <c r="R589" t="str">
        <f t="shared" si="74"/>
        <v>nonfiction</v>
      </c>
      <c r="S589" s="9">
        <f t="shared" si="76"/>
        <v>42382.573425925926</v>
      </c>
      <c r="T589" s="9">
        <f t="shared" si="77"/>
        <v>42412.573425925926</v>
      </c>
      <c r="U589">
        <f t="shared" si="78"/>
        <v>2016</v>
      </c>
      <c r="V589" s="9" t="str">
        <f t="shared" si="79"/>
        <v>Jan</v>
      </c>
    </row>
    <row r="590" spans="1:22" ht="45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 t="shared" si="72"/>
        <v>136.13999999999999</v>
      </c>
      <c r="P590">
        <f t="shared" si="75"/>
        <v>59.973568281938327</v>
      </c>
      <c r="Q590" t="str">
        <f t="shared" si="73"/>
        <v>publishing</v>
      </c>
      <c r="R590" t="str">
        <f t="shared" si="74"/>
        <v>nonfiction</v>
      </c>
      <c r="S590" s="9">
        <f t="shared" si="76"/>
        <v>42200.411643518521</v>
      </c>
      <c r="T590" s="9">
        <f t="shared" si="77"/>
        <v>42251.999305555561</v>
      </c>
      <c r="U590">
        <f t="shared" si="78"/>
        <v>2015</v>
      </c>
      <c r="V590" s="9" t="str">
        <f t="shared" si="79"/>
        <v>Jul</v>
      </c>
    </row>
    <row r="591" spans="1:22" ht="30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 t="shared" si="72"/>
        <v>133.6</v>
      </c>
      <c r="P591">
        <f t="shared" si="75"/>
        <v>31.80952380952381</v>
      </c>
      <c r="Q591" t="str">
        <f t="shared" si="73"/>
        <v>publishing</v>
      </c>
      <c r="R591" t="str">
        <f t="shared" si="74"/>
        <v>nonfiction</v>
      </c>
      <c r="S591" s="9">
        <f t="shared" si="76"/>
        <v>41308.951250000006</v>
      </c>
      <c r="T591" s="9">
        <f t="shared" si="77"/>
        <v>41343.833333333336</v>
      </c>
      <c r="U591">
        <f t="shared" si="78"/>
        <v>2013</v>
      </c>
      <c r="V591" s="9" t="str">
        <f t="shared" si="79"/>
        <v>Feb</v>
      </c>
    </row>
    <row r="592" spans="1:22" ht="45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 t="shared" si="72"/>
        <v>130.25</v>
      </c>
      <c r="P592">
        <f t="shared" si="75"/>
        <v>24.421875</v>
      </c>
      <c r="Q592" t="str">
        <f t="shared" si="73"/>
        <v>publishing</v>
      </c>
      <c r="R592" t="str">
        <f t="shared" si="74"/>
        <v>nonfiction</v>
      </c>
      <c r="S592" s="9">
        <f t="shared" si="76"/>
        <v>42502.640960648154</v>
      </c>
      <c r="T592" s="9">
        <f t="shared" si="77"/>
        <v>42532.640960648154</v>
      </c>
      <c r="U592">
        <f t="shared" si="78"/>
        <v>2016</v>
      </c>
      <c r="V592" s="9" t="str">
        <f t="shared" si="79"/>
        <v>May</v>
      </c>
    </row>
    <row r="593" spans="1:22" ht="45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 t="shared" si="72"/>
        <v>122.67999999999999</v>
      </c>
      <c r="P593">
        <f t="shared" si="75"/>
        <v>25.347107438016529</v>
      </c>
      <c r="Q593" t="str">
        <f t="shared" si="73"/>
        <v>publishing</v>
      </c>
      <c r="R593" t="str">
        <f t="shared" si="74"/>
        <v>nonfiction</v>
      </c>
      <c r="S593" s="9">
        <f t="shared" si="76"/>
        <v>41213.088020833333</v>
      </c>
      <c r="T593" s="9">
        <f t="shared" si="77"/>
        <v>41243.25</v>
      </c>
      <c r="U593">
        <f t="shared" si="78"/>
        <v>2012</v>
      </c>
      <c r="V593" s="9" t="str">
        <f t="shared" si="79"/>
        <v>Oct</v>
      </c>
    </row>
    <row r="594" spans="1:22" ht="45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 t="shared" si="72"/>
        <v>182.81058823529412</v>
      </c>
      <c r="P594">
        <f t="shared" si="75"/>
        <v>71.443218390804603</v>
      </c>
      <c r="Q594" t="str">
        <f t="shared" si="73"/>
        <v>publishing</v>
      </c>
      <c r="R594" t="str">
        <f t="shared" si="74"/>
        <v>nonfiction</v>
      </c>
      <c r="S594" s="9">
        <f t="shared" si="76"/>
        <v>41429.87222222222</v>
      </c>
      <c r="T594" s="9">
        <f t="shared" si="77"/>
        <v>41459.87222222222</v>
      </c>
      <c r="U594">
        <f t="shared" si="78"/>
        <v>2013</v>
      </c>
      <c r="V594" s="9" t="str">
        <f t="shared" si="79"/>
        <v>Jun</v>
      </c>
    </row>
    <row r="595" spans="1:22" ht="45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 t="shared" si="72"/>
        <v>125.29999999999998</v>
      </c>
      <c r="P595">
        <f t="shared" si="75"/>
        <v>38.553846153846152</v>
      </c>
      <c r="Q595" t="str">
        <f t="shared" si="73"/>
        <v>publishing</v>
      </c>
      <c r="R595" t="str">
        <f t="shared" si="74"/>
        <v>nonfiction</v>
      </c>
      <c r="S595" s="9">
        <f t="shared" si="76"/>
        <v>41304.795567129629</v>
      </c>
      <c r="T595" s="9">
        <f t="shared" si="77"/>
        <v>41334.082638888889</v>
      </c>
      <c r="U595">
        <f t="shared" si="78"/>
        <v>2013</v>
      </c>
      <c r="V595" s="9" t="str">
        <f t="shared" si="79"/>
        <v>Jan</v>
      </c>
    </row>
    <row r="596" spans="1:22" ht="45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 t="shared" si="72"/>
        <v>111.66666666666667</v>
      </c>
      <c r="P596">
        <f t="shared" si="75"/>
        <v>68.367346938775512</v>
      </c>
      <c r="Q596" t="str">
        <f t="shared" si="73"/>
        <v>publishing</v>
      </c>
      <c r="R596" t="str">
        <f t="shared" si="74"/>
        <v>nonfiction</v>
      </c>
      <c r="S596" s="9">
        <f t="shared" si="76"/>
        <v>40689.40420138889</v>
      </c>
      <c r="T596" s="9">
        <f t="shared" si="77"/>
        <v>40719.40420138889</v>
      </c>
      <c r="U596">
        <f t="shared" si="78"/>
        <v>2011</v>
      </c>
      <c r="V596" s="9" t="str">
        <f t="shared" si="79"/>
        <v>May</v>
      </c>
    </row>
    <row r="597" spans="1:22" ht="45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 t="shared" si="72"/>
        <v>115.75757575757575</v>
      </c>
      <c r="P597">
        <f t="shared" si="75"/>
        <v>40.210526315789473</v>
      </c>
      <c r="Q597" t="str">
        <f t="shared" si="73"/>
        <v>publishing</v>
      </c>
      <c r="R597" t="str">
        <f t="shared" si="74"/>
        <v>nonfiction</v>
      </c>
      <c r="S597" s="9">
        <f t="shared" si="76"/>
        <v>40668.648032407407</v>
      </c>
      <c r="T597" s="9">
        <f t="shared" si="77"/>
        <v>40730.648032407407</v>
      </c>
      <c r="U597">
        <f t="shared" si="78"/>
        <v>2011</v>
      </c>
      <c r="V597" s="9" t="str">
        <f t="shared" si="79"/>
        <v>May</v>
      </c>
    </row>
    <row r="598" spans="1:22" ht="30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 t="shared" si="72"/>
        <v>173.2</v>
      </c>
      <c r="P598">
        <f t="shared" si="75"/>
        <v>32.074074074074076</v>
      </c>
      <c r="Q598" t="str">
        <f t="shared" si="73"/>
        <v>publishing</v>
      </c>
      <c r="R598" t="str">
        <f t="shared" si="74"/>
        <v>nonfiction</v>
      </c>
      <c r="S598" s="9">
        <f t="shared" si="76"/>
        <v>41095.734027777777</v>
      </c>
      <c r="T598" s="9">
        <f t="shared" si="77"/>
        <v>41123.734027777777</v>
      </c>
      <c r="U598">
        <f t="shared" si="78"/>
        <v>2012</v>
      </c>
      <c r="V598" s="9" t="str">
        <f t="shared" si="79"/>
        <v>Jul</v>
      </c>
    </row>
    <row r="599" spans="1:22" ht="45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 t="shared" si="72"/>
        <v>125.98333333333333</v>
      </c>
      <c r="P599">
        <f t="shared" si="75"/>
        <v>28.632575757575758</v>
      </c>
      <c r="Q599" t="str">
        <f t="shared" si="73"/>
        <v>publishing</v>
      </c>
      <c r="R599" t="str">
        <f t="shared" si="74"/>
        <v>nonfiction</v>
      </c>
      <c r="S599" s="9">
        <f t="shared" si="76"/>
        <v>41781.550601851857</v>
      </c>
      <c r="T599" s="9">
        <f t="shared" si="77"/>
        <v>41811.550601851857</v>
      </c>
      <c r="U599">
        <f t="shared" si="78"/>
        <v>2014</v>
      </c>
      <c r="V599" s="9" t="str">
        <f t="shared" si="79"/>
        <v>May</v>
      </c>
    </row>
    <row r="600" spans="1:22" ht="30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 t="shared" si="72"/>
        <v>109.1</v>
      </c>
      <c r="P600">
        <f t="shared" si="75"/>
        <v>43.64</v>
      </c>
      <c r="Q600" t="str">
        <f t="shared" si="73"/>
        <v>publishing</v>
      </c>
      <c r="R600" t="str">
        <f t="shared" si="74"/>
        <v>nonfiction</v>
      </c>
      <c r="S600" s="9">
        <f t="shared" si="76"/>
        <v>41464.76771990741</v>
      </c>
      <c r="T600" s="9">
        <f t="shared" si="77"/>
        <v>41524.76771990741</v>
      </c>
      <c r="U600">
        <f t="shared" si="78"/>
        <v>2013</v>
      </c>
      <c r="V600" s="9" t="str">
        <f t="shared" si="79"/>
        <v>Jul</v>
      </c>
    </row>
    <row r="601" spans="1:22" ht="45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 t="shared" si="72"/>
        <v>100</v>
      </c>
      <c r="P601">
        <f t="shared" si="75"/>
        <v>40</v>
      </c>
      <c r="Q601" t="str">
        <f t="shared" si="73"/>
        <v>publishing</v>
      </c>
      <c r="R601" t="str">
        <f t="shared" si="74"/>
        <v>nonfiction</v>
      </c>
      <c r="S601" s="9">
        <f t="shared" si="76"/>
        <v>42396.677395833336</v>
      </c>
      <c r="T601" s="9">
        <f t="shared" si="77"/>
        <v>42415.165972222225</v>
      </c>
      <c r="U601">
        <f t="shared" si="78"/>
        <v>2016</v>
      </c>
      <c r="V601" s="9" t="str">
        <f t="shared" si="79"/>
        <v>Jan</v>
      </c>
    </row>
    <row r="602" spans="1:22" ht="45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 t="shared" si="72"/>
        <v>118.64285714285714</v>
      </c>
      <c r="P602">
        <f t="shared" si="75"/>
        <v>346.04166666666669</v>
      </c>
      <c r="Q602" t="str">
        <f t="shared" si="73"/>
        <v>music</v>
      </c>
      <c r="R602" t="str">
        <f t="shared" si="74"/>
        <v>rock</v>
      </c>
      <c r="S602" s="9">
        <f t="shared" si="76"/>
        <v>41951.529004629636</v>
      </c>
      <c r="T602" s="9">
        <f t="shared" si="77"/>
        <v>42011.529004629636</v>
      </c>
      <c r="U602">
        <f t="shared" si="78"/>
        <v>2014</v>
      </c>
      <c r="V602" s="9" t="str">
        <f t="shared" si="79"/>
        <v>Nov</v>
      </c>
    </row>
    <row r="603" spans="1:22" ht="45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 t="shared" si="72"/>
        <v>100.26666666666667</v>
      </c>
      <c r="P603">
        <f t="shared" si="75"/>
        <v>81.739130434782609</v>
      </c>
      <c r="Q603" t="str">
        <f t="shared" si="73"/>
        <v>music</v>
      </c>
      <c r="R603" t="str">
        <f t="shared" si="74"/>
        <v>rock</v>
      </c>
      <c r="S603" s="9">
        <f t="shared" si="76"/>
        <v>42049.566574074073</v>
      </c>
      <c r="T603" s="9">
        <f t="shared" si="77"/>
        <v>42079.524907407409</v>
      </c>
      <c r="U603">
        <f t="shared" si="78"/>
        <v>2015</v>
      </c>
      <c r="V603" s="9" t="str">
        <f t="shared" si="79"/>
        <v>Feb</v>
      </c>
    </row>
    <row r="604" spans="1:22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 t="shared" si="72"/>
        <v>126.48920000000001</v>
      </c>
      <c r="P604">
        <f t="shared" si="75"/>
        <v>64.535306122448986</v>
      </c>
      <c r="Q604" t="str">
        <f t="shared" si="73"/>
        <v>music</v>
      </c>
      <c r="R604" t="str">
        <f t="shared" si="74"/>
        <v>rock</v>
      </c>
      <c r="S604" s="9">
        <f t="shared" si="76"/>
        <v>41924.829432870371</v>
      </c>
      <c r="T604" s="9">
        <f t="shared" si="77"/>
        <v>41969.871099537042</v>
      </c>
      <c r="U604">
        <f t="shared" si="78"/>
        <v>2014</v>
      </c>
      <c r="V604" s="9" t="str">
        <f t="shared" si="79"/>
        <v>Oct</v>
      </c>
    </row>
    <row r="605" spans="1:22" ht="45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 t="shared" si="72"/>
        <v>114.26</v>
      </c>
      <c r="P605">
        <f t="shared" si="75"/>
        <v>63.477777777777774</v>
      </c>
      <c r="Q605" t="str">
        <f t="shared" si="73"/>
        <v>music</v>
      </c>
      <c r="R605" t="str">
        <f t="shared" si="74"/>
        <v>rock</v>
      </c>
      <c r="S605" s="9">
        <f t="shared" si="76"/>
        <v>42291.836226851854</v>
      </c>
      <c r="T605" s="9">
        <f t="shared" si="77"/>
        <v>42321.877893518518</v>
      </c>
      <c r="U605">
        <f t="shared" si="78"/>
        <v>2015</v>
      </c>
      <c r="V605" s="9" t="str">
        <f t="shared" si="79"/>
        <v>Oct</v>
      </c>
    </row>
    <row r="606" spans="1:22" ht="45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 t="shared" si="72"/>
        <v>110.7</v>
      </c>
      <c r="P606">
        <f t="shared" si="75"/>
        <v>63.620689655172413</v>
      </c>
      <c r="Q606" t="str">
        <f t="shared" si="73"/>
        <v>music</v>
      </c>
      <c r="R606" t="str">
        <f t="shared" si="74"/>
        <v>rock</v>
      </c>
      <c r="S606" s="9">
        <f t="shared" si="76"/>
        <v>42146.024236111109</v>
      </c>
      <c r="T606" s="9">
        <f t="shared" si="77"/>
        <v>42170.024236111109</v>
      </c>
      <c r="U606">
        <f t="shared" si="78"/>
        <v>2015</v>
      </c>
      <c r="V606" s="9" t="str">
        <f t="shared" si="79"/>
        <v>May</v>
      </c>
    </row>
    <row r="607" spans="1:22" ht="45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 t="shared" si="72"/>
        <v>105.34805315203954</v>
      </c>
      <c r="P607">
        <f t="shared" si="75"/>
        <v>83.967068965517228</v>
      </c>
      <c r="Q607" t="str">
        <f t="shared" si="73"/>
        <v>music</v>
      </c>
      <c r="R607" t="str">
        <f t="shared" si="74"/>
        <v>rock</v>
      </c>
      <c r="S607" s="9">
        <f t="shared" si="76"/>
        <v>41710.427615740744</v>
      </c>
      <c r="T607" s="9">
        <f t="shared" si="77"/>
        <v>41740.427615740744</v>
      </c>
      <c r="U607">
        <f t="shared" si="78"/>
        <v>2014</v>
      </c>
      <c r="V607" s="9" t="str">
        <f t="shared" si="79"/>
        <v>Mar</v>
      </c>
    </row>
    <row r="608" spans="1:22" ht="30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 t="shared" si="72"/>
        <v>103.66666666666666</v>
      </c>
      <c r="P608">
        <f t="shared" si="75"/>
        <v>77.75</v>
      </c>
      <c r="Q608" t="str">
        <f t="shared" si="73"/>
        <v>music</v>
      </c>
      <c r="R608" t="str">
        <f t="shared" si="74"/>
        <v>rock</v>
      </c>
      <c r="S608" s="9">
        <f t="shared" si="76"/>
        <v>41547.836689814816</v>
      </c>
      <c r="T608" s="9">
        <f t="shared" si="77"/>
        <v>41562.836689814816</v>
      </c>
      <c r="U608">
        <f t="shared" si="78"/>
        <v>2013</v>
      </c>
      <c r="V608" s="9" t="str">
        <f t="shared" si="79"/>
        <v>Sep</v>
      </c>
    </row>
    <row r="609" spans="1:22" ht="45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 t="shared" si="72"/>
        <v>107.08672667523933</v>
      </c>
      <c r="P609">
        <f t="shared" si="75"/>
        <v>107.07142857142857</v>
      </c>
      <c r="Q609" t="str">
        <f t="shared" si="73"/>
        <v>music</v>
      </c>
      <c r="R609" t="str">
        <f t="shared" si="74"/>
        <v>rock</v>
      </c>
      <c r="S609" s="9">
        <f t="shared" si="76"/>
        <v>42101.591921296298</v>
      </c>
      <c r="T609" s="9">
        <f t="shared" si="77"/>
        <v>42131.591921296298</v>
      </c>
      <c r="U609">
        <f t="shared" si="78"/>
        <v>2015</v>
      </c>
      <c r="V609" s="9" t="str">
        <f t="shared" si="79"/>
        <v>Apr</v>
      </c>
    </row>
    <row r="610" spans="1:22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 t="shared" si="72"/>
        <v>124</v>
      </c>
      <c r="P610">
        <f t="shared" si="75"/>
        <v>38.75</v>
      </c>
      <c r="Q610" t="str">
        <f t="shared" si="73"/>
        <v>music</v>
      </c>
      <c r="R610" t="str">
        <f t="shared" si="74"/>
        <v>rock</v>
      </c>
      <c r="S610" s="9">
        <f t="shared" si="76"/>
        <v>41072.573287037041</v>
      </c>
      <c r="T610" s="9">
        <f t="shared" si="77"/>
        <v>41102.573287037041</v>
      </c>
      <c r="U610">
        <f t="shared" si="78"/>
        <v>2012</v>
      </c>
      <c r="V610" s="9" t="str">
        <f t="shared" si="79"/>
        <v>Jun</v>
      </c>
    </row>
    <row r="611" spans="1:22" ht="30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 t="shared" si="72"/>
        <v>105.01</v>
      </c>
      <c r="P611">
        <f t="shared" si="75"/>
        <v>201.94230769230768</v>
      </c>
      <c r="Q611" t="str">
        <f t="shared" si="73"/>
        <v>music</v>
      </c>
      <c r="R611" t="str">
        <f t="shared" si="74"/>
        <v>rock</v>
      </c>
      <c r="S611" s="9">
        <f t="shared" si="76"/>
        <v>42704.785104166665</v>
      </c>
      <c r="T611" s="9">
        <f t="shared" si="77"/>
        <v>42734.785104166665</v>
      </c>
      <c r="U611">
        <f t="shared" si="78"/>
        <v>2016</v>
      </c>
      <c r="V611" s="9" t="str">
        <f t="shared" si="79"/>
        <v>Nov</v>
      </c>
    </row>
    <row r="612" spans="1:22" ht="45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 t="shared" si="72"/>
        <v>189.46666666666667</v>
      </c>
      <c r="P612">
        <f t="shared" si="75"/>
        <v>43.060606060606062</v>
      </c>
      <c r="Q612" t="str">
        <f t="shared" si="73"/>
        <v>music</v>
      </c>
      <c r="R612" t="str">
        <f t="shared" si="74"/>
        <v>rock</v>
      </c>
      <c r="S612" s="9">
        <f t="shared" si="76"/>
        <v>42423.99523148148</v>
      </c>
      <c r="T612" s="9">
        <f t="shared" si="77"/>
        <v>42453.953564814816</v>
      </c>
      <c r="U612">
        <f t="shared" si="78"/>
        <v>2016</v>
      </c>
      <c r="V612" s="9" t="str">
        <f t="shared" si="79"/>
        <v>Feb</v>
      </c>
    </row>
    <row r="613" spans="1:22" ht="45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 t="shared" si="72"/>
        <v>171.32499999999999</v>
      </c>
      <c r="P613">
        <f t="shared" si="75"/>
        <v>62.871559633027523</v>
      </c>
      <c r="Q613" t="str">
        <f t="shared" si="73"/>
        <v>music</v>
      </c>
      <c r="R613" t="str">
        <f t="shared" si="74"/>
        <v>rock</v>
      </c>
      <c r="S613" s="9">
        <f t="shared" si="76"/>
        <v>42719.899525462963</v>
      </c>
      <c r="T613" s="9">
        <f t="shared" si="77"/>
        <v>42749.899525462963</v>
      </c>
      <c r="U613">
        <f t="shared" si="78"/>
        <v>2016</v>
      </c>
      <c r="V613" s="9" t="str">
        <f t="shared" si="79"/>
        <v>Dec</v>
      </c>
    </row>
    <row r="614" spans="1:22" ht="30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 t="shared" si="72"/>
        <v>252.48648648648651</v>
      </c>
      <c r="P614">
        <f t="shared" si="75"/>
        <v>55.607142857142854</v>
      </c>
      <c r="Q614" t="str">
        <f t="shared" si="73"/>
        <v>music</v>
      </c>
      <c r="R614" t="str">
        <f t="shared" si="74"/>
        <v>rock</v>
      </c>
      <c r="S614" s="9">
        <f t="shared" si="76"/>
        <v>42677.502384259256</v>
      </c>
      <c r="T614" s="9">
        <f t="shared" si="77"/>
        <v>42707.544050925928</v>
      </c>
      <c r="U614">
        <f t="shared" si="78"/>
        <v>2016</v>
      </c>
      <c r="V614" s="9" t="str">
        <f t="shared" si="79"/>
        <v>Nov</v>
      </c>
    </row>
    <row r="615" spans="1:22" ht="45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 t="shared" si="72"/>
        <v>116.15384615384616</v>
      </c>
      <c r="P615">
        <f t="shared" si="75"/>
        <v>48.70967741935484</v>
      </c>
      <c r="Q615" t="str">
        <f t="shared" si="73"/>
        <v>music</v>
      </c>
      <c r="R615" t="str">
        <f t="shared" si="74"/>
        <v>rock</v>
      </c>
      <c r="S615" s="9">
        <f t="shared" si="76"/>
        <v>42747.052893518521</v>
      </c>
      <c r="T615" s="9">
        <f t="shared" si="77"/>
        <v>42769.007638888892</v>
      </c>
      <c r="U615">
        <f t="shared" si="78"/>
        <v>2017</v>
      </c>
      <c r="V615" s="9" t="str">
        <f t="shared" si="79"/>
        <v>Jan</v>
      </c>
    </row>
    <row r="616" spans="1:22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 t="shared" si="72"/>
        <v>203.35000000000002</v>
      </c>
      <c r="P616">
        <f t="shared" si="75"/>
        <v>30.578947368421051</v>
      </c>
      <c r="Q616" t="str">
        <f t="shared" si="73"/>
        <v>music</v>
      </c>
      <c r="R616" t="str">
        <f t="shared" si="74"/>
        <v>rock</v>
      </c>
      <c r="S616" s="9">
        <f t="shared" si="76"/>
        <v>42568.592708333337</v>
      </c>
      <c r="T616" s="9">
        <f t="shared" si="77"/>
        <v>42583.592708333337</v>
      </c>
      <c r="U616">
        <f t="shared" si="78"/>
        <v>2016</v>
      </c>
      <c r="V616" s="9" t="str">
        <f t="shared" si="79"/>
        <v>Jul</v>
      </c>
    </row>
    <row r="617" spans="1:22" ht="30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 t="shared" si="72"/>
        <v>111.60000000000001</v>
      </c>
      <c r="P617">
        <f t="shared" si="75"/>
        <v>73.907284768211923</v>
      </c>
      <c r="Q617" t="str">
        <f t="shared" si="73"/>
        <v>music</v>
      </c>
      <c r="R617" t="str">
        <f t="shared" si="74"/>
        <v>rock</v>
      </c>
      <c r="S617" s="9">
        <f t="shared" si="76"/>
        <v>42130.324953703705</v>
      </c>
      <c r="T617" s="9">
        <f t="shared" si="77"/>
        <v>42160.324953703705</v>
      </c>
      <c r="U617">
        <f t="shared" si="78"/>
        <v>2015</v>
      </c>
      <c r="V617" s="9" t="str">
        <f t="shared" si="79"/>
        <v>May</v>
      </c>
    </row>
    <row r="618" spans="1:22" ht="30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 t="shared" si="72"/>
        <v>424</v>
      </c>
      <c r="P618">
        <f t="shared" si="75"/>
        <v>21.2</v>
      </c>
      <c r="Q618" t="str">
        <f t="shared" si="73"/>
        <v>music</v>
      </c>
      <c r="R618" t="str">
        <f t="shared" si="74"/>
        <v>rock</v>
      </c>
      <c r="S618" s="9">
        <f t="shared" si="76"/>
        <v>42141.596134259256</v>
      </c>
      <c r="T618" s="9">
        <f t="shared" si="77"/>
        <v>42163.916666666664</v>
      </c>
      <c r="U618">
        <f t="shared" si="78"/>
        <v>2015</v>
      </c>
      <c r="V618" s="9" t="str">
        <f t="shared" si="79"/>
        <v>May</v>
      </c>
    </row>
    <row r="619" spans="1:22" ht="45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 t="shared" si="72"/>
        <v>107.1</v>
      </c>
      <c r="P619">
        <f t="shared" si="75"/>
        <v>73.356164383561648</v>
      </c>
      <c r="Q619" t="str">
        <f t="shared" si="73"/>
        <v>music</v>
      </c>
      <c r="R619" t="str">
        <f t="shared" si="74"/>
        <v>rock</v>
      </c>
      <c r="S619" s="9">
        <f t="shared" si="76"/>
        <v>42703.047743055555</v>
      </c>
      <c r="T619" s="9">
        <f t="shared" si="77"/>
        <v>42733.047743055555</v>
      </c>
      <c r="U619">
        <f t="shared" si="78"/>
        <v>2016</v>
      </c>
      <c r="V619" s="9" t="str">
        <f t="shared" si="79"/>
        <v>Nov</v>
      </c>
    </row>
    <row r="620" spans="1:22" ht="45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 t="shared" si="72"/>
        <v>104.3625</v>
      </c>
      <c r="P620">
        <f t="shared" si="75"/>
        <v>56.412162162162161</v>
      </c>
      <c r="Q620" t="str">
        <f t="shared" si="73"/>
        <v>music</v>
      </c>
      <c r="R620" t="str">
        <f t="shared" si="74"/>
        <v>rock</v>
      </c>
      <c r="S620" s="9">
        <f t="shared" si="76"/>
        <v>41370.633518518523</v>
      </c>
      <c r="T620" s="9">
        <f t="shared" si="77"/>
        <v>41400.633518518523</v>
      </c>
      <c r="U620">
        <f t="shared" si="78"/>
        <v>2013</v>
      </c>
      <c r="V620" s="9" t="str">
        <f t="shared" si="79"/>
        <v>Apr</v>
      </c>
    </row>
    <row r="621" spans="1:22" ht="45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 t="shared" si="72"/>
        <v>212.40909090909091</v>
      </c>
      <c r="P621">
        <f t="shared" si="75"/>
        <v>50.247311827956992</v>
      </c>
      <c r="Q621" t="str">
        <f t="shared" si="73"/>
        <v>music</v>
      </c>
      <c r="R621" t="str">
        <f t="shared" si="74"/>
        <v>rock</v>
      </c>
      <c r="S621" s="9">
        <f t="shared" si="76"/>
        <v>42706.908310185187</v>
      </c>
      <c r="T621" s="9">
        <f t="shared" si="77"/>
        <v>42726.908310185187</v>
      </c>
      <c r="U621">
        <f t="shared" si="78"/>
        <v>2016</v>
      </c>
      <c r="V621" s="9" t="str">
        <f t="shared" si="79"/>
        <v>Dec</v>
      </c>
    </row>
    <row r="622" spans="1:22" ht="45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 t="shared" si="72"/>
        <v>124.08571428571429</v>
      </c>
      <c r="P622">
        <f t="shared" si="75"/>
        <v>68.936507936507937</v>
      </c>
      <c r="Q622" t="str">
        <f t="shared" si="73"/>
        <v>music</v>
      </c>
      <c r="R622" t="str">
        <f t="shared" si="74"/>
        <v>rock</v>
      </c>
      <c r="S622" s="9">
        <f t="shared" si="76"/>
        <v>42160.568541666667</v>
      </c>
      <c r="T622" s="9">
        <f t="shared" si="77"/>
        <v>42190.568541666667</v>
      </c>
      <c r="U622">
        <f t="shared" si="78"/>
        <v>2015</v>
      </c>
      <c r="V622" s="9" t="str">
        <f t="shared" si="79"/>
        <v>Jun</v>
      </c>
    </row>
    <row r="623" spans="1:22" ht="45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 t="shared" si="72"/>
        <v>110.406125</v>
      </c>
      <c r="P623">
        <f t="shared" si="75"/>
        <v>65.914104477611943</v>
      </c>
      <c r="Q623" t="str">
        <f t="shared" si="73"/>
        <v>music</v>
      </c>
      <c r="R623" t="str">
        <f t="shared" si="74"/>
        <v>rock</v>
      </c>
      <c r="S623" s="9">
        <f t="shared" si="76"/>
        <v>42433.522233796299</v>
      </c>
      <c r="T623" s="9">
        <f t="shared" si="77"/>
        <v>42489.34097222222</v>
      </c>
      <c r="U623">
        <f t="shared" si="78"/>
        <v>2016</v>
      </c>
      <c r="V623" s="9" t="str">
        <f t="shared" si="79"/>
        <v>Mar</v>
      </c>
    </row>
    <row r="624" spans="1:22" ht="30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 t="shared" si="72"/>
        <v>218.75</v>
      </c>
      <c r="P624">
        <f t="shared" si="75"/>
        <v>62.5</v>
      </c>
      <c r="Q624" t="str">
        <f t="shared" si="73"/>
        <v>music</v>
      </c>
      <c r="R624" t="str">
        <f t="shared" si="74"/>
        <v>rock</v>
      </c>
      <c r="S624" s="9">
        <f t="shared" si="76"/>
        <v>42184.480196759258</v>
      </c>
      <c r="T624" s="9">
        <f t="shared" si="77"/>
        <v>42214.480196759258</v>
      </c>
      <c r="U624">
        <f t="shared" si="78"/>
        <v>2015</v>
      </c>
      <c r="V624" s="9" t="str">
        <f t="shared" si="79"/>
        <v>Jun</v>
      </c>
    </row>
    <row r="625" spans="1:22" ht="45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 t="shared" si="72"/>
        <v>136.625</v>
      </c>
      <c r="P625">
        <f t="shared" si="75"/>
        <v>70.064102564102569</v>
      </c>
      <c r="Q625" t="str">
        <f t="shared" si="73"/>
        <v>music</v>
      </c>
      <c r="R625" t="str">
        <f t="shared" si="74"/>
        <v>rock</v>
      </c>
      <c r="S625" s="9">
        <f t="shared" si="76"/>
        <v>42126.754571759266</v>
      </c>
      <c r="T625" s="9">
        <f t="shared" si="77"/>
        <v>42158.020833333336</v>
      </c>
      <c r="U625">
        <f t="shared" si="78"/>
        <v>2015</v>
      </c>
      <c r="V625" s="9" t="str">
        <f t="shared" si="79"/>
        <v>May</v>
      </c>
    </row>
    <row r="626" spans="1:22" ht="45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 t="shared" si="72"/>
        <v>134.8074</v>
      </c>
      <c r="P626">
        <f t="shared" si="75"/>
        <v>60.181874999999998</v>
      </c>
      <c r="Q626" t="str">
        <f t="shared" si="73"/>
        <v>music</v>
      </c>
      <c r="R626" t="str">
        <f t="shared" si="74"/>
        <v>rock</v>
      </c>
      <c r="S626" s="9">
        <f t="shared" si="76"/>
        <v>42634.448113425933</v>
      </c>
      <c r="T626" s="9">
        <f t="shared" si="77"/>
        <v>42660.509722222225</v>
      </c>
      <c r="U626">
        <f t="shared" si="78"/>
        <v>2016</v>
      </c>
      <c r="V626" s="9" t="str">
        <f t="shared" si="79"/>
        <v>Sep</v>
      </c>
    </row>
    <row r="627" spans="1:22" ht="30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 t="shared" si="72"/>
        <v>145.4</v>
      </c>
      <c r="P627">
        <f t="shared" si="75"/>
        <v>21.382352941176471</v>
      </c>
      <c r="Q627" t="str">
        <f t="shared" si="73"/>
        <v>music</v>
      </c>
      <c r="R627" t="str">
        <f t="shared" si="74"/>
        <v>rock</v>
      </c>
      <c r="S627" s="9">
        <f t="shared" si="76"/>
        <v>42565.314317129632</v>
      </c>
      <c r="T627" s="9">
        <f t="shared" si="77"/>
        <v>42595.314317129632</v>
      </c>
      <c r="U627">
        <f t="shared" si="78"/>
        <v>2016</v>
      </c>
      <c r="V627" s="9" t="str">
        <f t="shared" si="79"/>
        <v>Jul</v>
      </c>
    </row>
    <row r="628" spans="1:22" ht="30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 t="shared" si="72"/>
        <v>109.10714285714285</v>
      </c>
      <c r="P628">
        <f t="shared" si="75"/>
        <v>160.78947368421052</v>
      </c>
      <c r="Q628" t="str">
        <f t="shared" si="73"/>
        <v>music</v>
      </c>
      <c r="R628" t="str">
        <f t="shared" si="74"/>
        <v>rock</v>
      </c>
      <c r="S628" s="9">
        <f t="shared" si="76"/>
        <v>42087.636643518526</v>
      </c>
      <c r="T628" s="9">
        <f t="shared" si="77"/>
        <v>42121.55</v>
      </c>
      <c r="U628">
        <f t="shared" si="78"/>
        <v>2015</v>
      </c>
      <c r="V628" s="9" t="str">
        <f t="shared" si="79"/>
        <v>Mar</v>
      </c>
    </row>
    <row r="629" spans="1:22" ht="45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 t="shared" si="72"/>
        <v>110.2</v>
      </c>
      <c r="P629">
        <f t="shared" si="75"/>
        <v>42.384615384615387</v>
      </c>
      <c r="Q629" t="str">
        <f t="shared" si="73"/>
        <v>music</v>
      </c>
      <c r="R629" t="str">
        <f t="shared" si="74"/>
        <v>rock</v>
      </c>
      <c r="S629" s="9">
        <f t="shared" si="76"/>
        <v>42193.48400462963</v>
      </c>
      <c r="T629" s="9">
        <f t="shared" si="77"/>
        <v>42238.040972222225</v>
      </c>
      <c r="U629">
        <f t="shared" si="78"/>
        <v>2015</v>
      </c>
      <c r="V629" s="9" t="str">
        <f t="shared" si="79"/>
        <v>Jul</v>
      </c>
    </row>
    <row r="630" spans="1:22" ht="30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 t="shared" si="72"/>
        <v>113.64000000000001</v>
      </c>
      <c r="P630">
        <f t="shared" si="75"/>
        <v>27.317307692307693</v>
      </c>
      <c r="Q630" t="str">
        <f t="shared" si="73"/>
        <v>music</v>
      </c>
      <c r="R630" t="str">
        <f t="shared" si="74"/>
        <v>rock</v>
      </c>
      <c r="S630" s="9">
        <f t="shared" si="76"/>
        <v>42400.988263888888</v>
      </c>
      <c r="T630" s="9">
        <f t="shared" si="77"/>
        <v>42431.988263888888</v>
      </c>
      <c r="U630">
        <f t="shared" si="78"/>
        <v>2016</v>
      </c>
      <c r="V630" s="9" t="str">
        <f t="shared" si="79"/>
        <v>Jan</v>
      </c>
    </row>
    <row r="631" spans="1:22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 t="shared" si="72"/>
        <v>102.35000000000001</v>
      </c>
      <c r="P631">
        <f t="shared" si="75"/>
        <v>196.82692307692307</v>
      </c>
      <c r="Q631" t="str">
        <f t="shared" si="73"/>
        <v>music</v>
      </c>
      <c r="R631" t="str">
        <f t="shared" si="74"/>
        <v>rock</v>
      </c>
      <c r="S631" s="9">
        <f t="shared" si="76"/>
        <v>42553.5153125</v>
      </c>
      <c r="T631" s="9">
        <f t="shared" si="77"/>
        <v>42583.5153125</v>
      </c>
      <c r="U631">
        <f t="shared" si="78"/>
        <v>2016</v>
      </c>
      <c r="V631" s="9" t="str">
        <f t="shared" si="79"/>
        <v>Jul</v>
      </c>
    </row>
    <row r="632" spans="1:22" ht="45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 t="shared" si="72"/>
        <v>122.13333333333334</v>
      </c>
      <c r="P632">
        <f t="shared" si="75"/>
        <v>53.882352941176471</v>
      </c>
      <c r="Q632" t="str">
        <f t="shared" si="73"/>
        <v>music</v>
      </c>
      <c r="R632" t="str">
        <f t="shared" si="74"/>
        <v>rock</v>
      </c>
      <c r="S632" s="9">
        <f t="shared" si="76"/>
        <v>42751.978310185186</v>
      </c>
      <c r="T632" s="9">
        <f t="shared" si="77"/>
        <v>42794.958333333336</v>
      </c>
      <c r="U632">
        <f t="shared" si="78"/>
        <v>2017</v>
      </c>
      <c r="V632" s="9" t="str">
        <f t="shared" si="79"/>
        <v>Jan</v>
      </c>
    </row>
    <row r="633" spans="1:22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 t="shared" si="72"/>
        <v>111.88571428571427</v>
      </c>
      <c r="P633">
        <f t="shared" si="75"/>
        <v>47.756097560975611</v>
      </c>
      <c r="Q633" t="str">
        <f t="shared" si="73"/>
        <v>music</v>
      </c>
      <c r="R633" t="str">
        <f t="shared" si="74"/>
        <v>rock</v>
      </c>
      <c r="S633" s="9">
        <f t="shared" si="76"/>
        <v>42719.741678240745</v>
      </c>
      <c r="T633" s="9">
        <f t="shared" si="77"/>
        <v>42749.741678240745</v>
      </c>
      <c r="U633">
        <f t="shared" si="78"/>
        <v>2016</v>
      </c>
      <c r="V633" s="9" t="str">
        <f t="shared" si="79"/>
        <v>Dec</v>
      </c>
    </row>
    <row r="634" spans="1:22" ht="45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 t="shared" si="72"/>
        <v>107.3</v>
      </c>
      <c r="P634">
        <f t="shared" si="75"/>
        <v>88.191780821917803</v>
      </c>
      <c r="Q634" t="str">
        <f t="shared" si="73"/>
        <v>music</v>
      </c>
      <c r="R634" t="str">
        <f t="shared" si="74"/>
        <v>rock</v>
      </c>
      <c r="S634" s="9">
        <f t="shared" si="76"/>
        <v>42018.831967592596</v>
      </c>
      <c r="T634" s="9">
        <f t="shared" si="77"/>
        <v>42048.831967592596</v>
      </c>
      <c r="U634">
        <f t="shared" si="78"/>
        <v>2015</v>
      </c>
      <c r="V634" s="9" t="str">
        <f t="shared" si="79"/>
        <v>Jan</v>
      </c>
    </row>
    <row r="635" spans="1:22" ht="45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 t="shared" si="72"/>
        <v>113.85000000000001</v>
      </c>
      <c r="P635">
        <f t="shared" si="75"/>
        <v>72.056962025316452</v>
      </c>
      <c r="Q635" t="str">
        <f t="shared" si="73"/>
        <v>music</v>
      </c>
      <c r="R635" t="str">
        <f t="shared" si="74"/>
        <v>rock</v>
      </c>
      <c r="S635" s="9">
        <f t="shared" si="76"/>
        <v>42640.751273148147</v>
      </c>
      <c r="T635" s="9">
        <f t="shared" si="77"/>
        <v>42670.72152777778</v>
      </c>
      <c r="U635">
        <f t="shared" si="78"/>
        <v>2016</v>
      </c>
      <c r="V635" s="9" t="str">
        <f t="shared" si="79"/>
        <v>Sep</v>
      </c>
    </row>
    <row r="636" spans="1:22" ht="45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 t="shared" si="72"/>
        <v>109.68181818181819</v>
      </c>
      <c r="P636">
        <f t="shared" si="75"/>
        <v>74.246153846153845</v>
      </c>
      <c r="Q636" t="str">
        <f t="shared" si="73"/>
        <v>music</v>
      </c>
      <c r="R636" t="str">
        <f t="shared" si="74"/>
        <v>rock</v>
      </c>
      <c r="S636" s="9">
        <f t="shared" si="76"/>
        <v>42526.707569444443</v>
      </c>
      <c r="T636" s="9">
        <f t="shared" si="77"/>
        <v>42556.707569444443</v>
      </c>
      <c r="U636">
        <f t="shared" si="78"/>
        <v>2016</v>
      </c>
      <c r="V636" s="9" t="str">
        <f t="shared" si="79"/>
        <v>Jun</v>
      </c>
    </row>
    <row r="637" spans="1:22" ht="45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 t="shared" si="72"/>
        <v>126.14444444444443</v>
      </c>
      <c r="P637">
        <f t="shared" si="75"/>
        <v>61.701086956521742</v>
      </c>
      <c r="Q637" t="str">
        <f t="shared" si="73"/>
        <v>music</v>
      </c>
      <c r="R637" t="str">
        <f t="shared" si="74"/>
        <v>rock</v>
      </c>
      <c r="S637" s="9">
        <f t="shared" si="76"/>
        <v>41888.837650462963</v>
      </c>
      <c r="T637" s="9">
        <f t="shared" si="77"/>
        <v>41918.837650462963</v>
      </c>
      <c r="U637">
        <f t="shared" si="78"/>
        <v>2014</v>
      </c>
      <c r="V637" s="9" t="str">
        <f t="shared" si="79"/>
        <v>Sep</v>
      </c>
    </row>
    <row r="638" spans="1:22" ht="45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 t="shared" si="72"/>
        <v>167.42857142857144</v>
      </c>
      <c r="P638">
        <f t="shared" si="75"/>
        <v>17.235294117647058</v>
      </c>
      <c r="Q638" t="str">
        <f t="shared" si="73"/>
        <v>music</v>
      </c>
      <c r="R638" t="str">
        <f t="shared" si="74"/>
        <v>rock</v>
      </c>
      <c r="S638" s="9">
        <f t="shared" si="76"/>
        <v>42498.174456018525</v>
      </c>
      <c r="T638" s="9">
        <f t="shared" si="77"/>
        <v>42533.062500000007</v>
      </c>
      <c r="U638">
        <f t="shared" si="78"/>
        <v>2016</v>
      </c>
      <c r="V638" s="9" t="str">
        <f t="shared" si="79"/>
        <v>May</v>
      </c>
    </row>
    <row r="639" spans="1:22" ht="45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 t="shared" si="72"/>
        <v>496.52000000000004</v>
      </c>
      <c r="P639">
        <f t="shared" si="75"/>
        <v>51.720833333333331</v>
      </c>
      <c r="Q639" t="str">
        <f t="shared" si="73"/>
        <v>music</v>
      </c>
      <c r="R639" t="str">
        <f t="shared" si="74"/>
        <v>rock</v>
      </c>
      <c r="S639" s="9">
        <f t="shared" si="76"/>
        <v>41399.829560185186</v>
      </c>
      <c r="T639" s="9">
        <f t="shared" si="77"/>
        <v>41420.829560185186</v>
      </c>
      <c r="U639">
        <f t="shared" si="78"/>
        <v>2013</v>
      </c>
      <c r="V639" s="9" t="str">
        <f t="shared" si="79"/>
        <v>May</v>
      </c>
    </row>
    <row r="640" spans="1:22" ht="45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 t="shared" si="72"/>
        <v>109.16</v>
      </c>
      <c r="P640">
        <f t="shared" si="75"/>
        <v>24.150442477876105</v>
      </c>
      <c r="Q640" t="str">
        <f t="shared" si="73"/>
        <v>music</v>
      </c>
      <c r="R640" t="str">
        <f t="shared" si="74"/>
        <v>rock</v>
      </c>
      <c r="S640" s="9">
        <f t="shared" si="76"/>
        <v>42064.886701388888</v>
      </c>
      <c r="T640" s="9">
        <f t="shared" si="77"/>
        <v>42124.845034722224</v>
      </c>
      <c r="U640">
        <f t="shared" si="78"/>
        <v>2015</v>
      </c>
      <c r="V640" s="9" t="str">
        <f t="shared" si="79"/>
        <v>Mar</v>
      </c>
    </row>
    <row r="641" spans="1:22" ht="45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 t="shared" si="72"/>
        <v>102.57499999999999</v>
      </c>
      <c r="P641">
        <f t="shared" si="75"/>
        <v>62.166666666666664</v>
      </c>
      <c r="Q641" t="str">
        <f t="shared" si="73"/>
        <v>music</v>
      </c>
      <c r="R641" t="str">
        <f t="shared" si="74"/>
        <v>rock</v>
      </c>
      <c r="S641" s="9">
        <f t="shared" si="76"/>
        <v>41450.896238425928</v>
      </c>
      <c r="T641" s="9">
        <f t="shared" si="77"/>
        <v>41480.896238425928</v>
      </c>
      <c r="U641">
        <f t="shared" si="78"/>
        <v>2013</v>
      </c>
      <c r="V641" s="9" t="str">
        <f t="shared" si="79"/>
        <v>Jun</v>
      </c>
    </row>
    <row r="642" spans="1:22" ht="30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 t="shared" ref="O642:O705" si="80">(E642/D642)*100</f>
        <v>101.24459999999999</v>
      </c>
      <c r="P642">
        <f t="shared" si="75"/>
        <v>44.66673529411765</v>
      </c>
      <c r="Q642" t="str">
        <f t="shared" ref="Q642:Q705" si="81">LEFT(N642,SEARCH("/",N642,1)-1)</f>
        <v>publishing</v>
      </c>
      <c r="R642" t="str">
        <f t="shared" ref="R642:R705" si="82">RIGHT(N642,LEN(N642)-SEARCH("/",N642,1))</f>
        <v>radio &amp; podcasts</v>
      </c>
      <c r="S642" s="9">
        <f t="shared" si="76"/>
        <v>41899.478634259263</v>
      </c>
      <c r="T642" s="9">
        <f t="shared" si="77"/>
        <v>41932.833333333336</v>
      </c>
      <c r="U642">
        <f t="shared" si="78"/>
        <v>2014</v>
      </c>
      <c r="V642" s="9" t="str">
        <f t="shared" si="79"/>
        <v>Sep</v>
      </c>
    </row>
    <row r="643" spans="1:22" ht="30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 t="shared" si="80"/>
        <v>108.5175</v>
      </c>
      <c r="P643">
        <f t="shared" ref="P643:P706" si="83">IFERROR(E643/L643, 0)</f>
        <v>28.937999999999999</v>
      </c>
      <c r="Q643" t="str">
        <f t="shared" si="81"/>
        <v>publishing</v>
      </c>
      <c r="R643" t="str">
        <f t="shared" si="82"/>
        <v>radio &amp; podcasts</v>
      </c>
      <c r="S643" s="9">
        <f t="shared" ref="S643:S706" si="84">((J643/86400)+25569+(-4/24))</f>
        <v>41344.496192129634</v>
      </c>
      <c r="T643" s="9">
        <f t="shared" ref="T643:T706" si="85">((I643/86400)+25569+(-4/24))</f>
        <v>41374.496192129634</v>
      </c>
      <c r="U643">
        <f t="shared" ref="U643:U706" si="86">YEAR(S643)</f>
        <v>2013</v>
      </c>
      <c r="V643" s="9" t="str">
        <f t="shared" ref="V643:V706" si="87">TEXT(S643, "mmm")</f>
        <v>Mar</v>
      </c>
    </row>
    <row r="644" spans="1:22" ht="45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 t="shared" si="80"/>
        <v>147.66666666666666</v>
      </c>
      <c r="P644">
        <f t="shared" si="83"/>
        <v>35.44</v>
      </c>
      <c r="Q644" t="str">
        <f t="shared" si="81"/>
        <v>publishing</v>
      </c>
      <c r="R644" t="str">
        <f t="shared" si="82"/>
        <v>radio &amp; podcasts</v>
      </c>
      <c r="S644" s="9">
        <f t="shared" si="84"/>
        <v>41326.744652777779</v>
      </c>
      <c r="T644" s="9">
        <f t="shared" si="85"/>
        <v>41371.702986111115</v>
      </c>
      <c r="U644">
        <f t="shared" si="86"/>
        <v>2013</v>
      </c>
      <c r="V644" s="9" t="str">
        <f t="shared" si="87"/>
        <v>Feb</v>
      </c>
    </row>
    <row r="645" spans="1:22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 t="shared" si="80"/>
        <v>163.19999999999999</v>
      </c>
      <c r="P645">
        <f t="shared" si="83"/>
        <v>34.871794871794869</v>
      </c>
      <c r="Q645" t="str">
        <f t="shared" si="81"/>
        <v>publishing</v>
      </c>
      <c r="R645" t="str">
        <f t="shared" si="82"/>
        <v>radio &amp; podcasts</v>
      </c>
      <c r="S645" s="9">
        <f t="shared" si="84"/>
        <v>41291.494884259264</v>
      </c>
      <c r="T645" s="9">
        <f t="shared" si="85"/>
        <v>41321.494884259264</v>
      </c>
      <c r="U645">
        <f t="shared" si="86"/>
        <v>2013</v>
      </c>
      <c r="V645" s="9" t="str">
        <f t="shared" si="87"/>
        <v>Jan</v>
      </c>
    </row>
    <row r="646" spans="1:22" ht="45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 t="shared" si="80"/>
        <v>456.41449999999998</v>
      </c>
      <c r="P646">
        <f t="shared" si="83"/>
        <v>52.622732513451197</v>
      </c>
      <c r="Q646" t="str">
        <f t="shared" si="81"/>
        <v>publishing</v>
      </c>
      <c r="R646" t="str">
        <f t="shared" si="82"/>
        <v>radio &amp; podcasts</v>
      </c>
      <c r="S646" s="9">
        <f t="shared" si="84"/>
        <v>40959.567731481482</v>
      </c>
      <c r="T646" s="9">
        <f t="shared" si="85"/>
        <v>40989.958333333336</v>
      </c>
      <c r="U646">
        <f t="shared" si="86"/>
        <v>2012</v>
      </c>
      <c r="V646" s="9" t="str">
        <f t="shared" si="87"/>
        <v>Feb</v>
      </c>
    </row>
    <row r="647" spans="1:22" ht="45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 t="shared" si="80"/>
        <v>107.87731249999999</v>
      </c>
      <c r="P647">
        <f t="shared" si="83"/>
        <v>69.598266129032254</v>
      </c>
      <c r="Q647" t="str">
        <f t="shared" si="81"/>
        <v>publishing</v>
      </c>
      <c r="R647" t="str">
        <f t="shared" si="82"/>
        <v>radio &amp; podcasts</v>
      </c>
      <c r="S647" s="9">
        <f t="shared" si="84"/>
        <v>42340.005393518521</v>
      </c>
      <c r="T647" s="9">
        <f t="shared" si="85"/>
        <v>42381.041666666664</v>
      </c>
      <c r="U647">
        <f t="shared" si="86"/>
        <v>2015</v>
      </c>
      <c r="V647" s="9" t="str">
        <f t="shared" si="87"/>
        <v>Dec</v>
      </c>
    </row>
    <row r="648" spans="1:22" ht="30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 t="shared" si="80"/>
        <v>115.08</v>
      </c>
      <c r="P648">
        <f t="shared" si="83"/>
        <v>76.72</v>
      </c>
      <c r="Q648" t="str">
        <f t="shared" si="81"/>
        <v>publishing</v>
      </c>
      <c r="R648" t="str">
        <f t="shared" si="82"/>
        <v>radio &amp; podcasts</v>
      </c>
      <c r="S648" s="9">
        <f t="shared" si="84"/>
        <v>40933.635243055556</v>
      </c>
      <c r="T648" s="9">
        <f t="shared" si="85"/>
        <v>40993.593576388892</v>
      </c>
      <c r="U648">
        <f t="shared" si="86"/>
        <v>2012</v>
      </c>
      <c r="V648" s="9" t="str">
        <f t="shared" si="87"/>
        <v>Jan</v>
      </c>
    </row>
    <row r="649" spans="1:22" ht="45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 t="shared" si="80"/>
        <v>102.36842105263158</v>
      </c>
      <c r="P649">
        <f t="shared" si="83"/>
        <v>33.191126279863482</v>
      </c>
      <c r="Q649" t="str">
        <f t="shared" si="81"/>
        <v>publishing</v>
      </c>
      <c r="R649" t="str">
        <f t="shared" si="82"/>
        <v>radio &amp; podcasts</v>
      </c>
      <c r="S649" s="9">
        <f t="shared" si="84"/>
        <v>40645.84778935185</v>
      </c>
      <c r="T649" s="9">
        <f t="shared" si="85"/>
        <v>40705.84778935185</v>
      </c>
      <c r="U649">
        <f t="shared" si="86"/>
        <v>2011</v>
      </c>
      <c r="V649" s="9" t="str">
        <f t="shared" si="87"/>
        <v>Apr</v>
      </c>
    </row>
    <row r="650" spans="1:22" ht="30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 t="shared" si="80"/>
        <v>108.42485875706214</v>
      </c>
      <c r="P650">
        <f t="shared" si="83"/>
        <v>149.46417445482865</v>
      </c>
      <c r="Q650" t="str">
        <f t="shared" si="81"/>
        <v>publishing</v>
      </c>
      <c r="R650" t="str">
        <f t="shared" si="82"/>
        <v>radio &amp; podcasts</v>
      </c>
      <c r="S650" s="9">
        <f t="shared" si="84"/>
        <v>41290.431817129633</v>
      </c>
      <c r="T650" s="9">
        <f t="shared" si="85"/>
        <v>41320.431817129633</v>
      </c>
      <c r="U650">
        <f t="shared" si="86"/>
        <v>2013</v>
      </c>
      <c r="V650" s="9" t="str">
        <f t="shared" si="87"/>
        <v>Jan</v>
      </c>
    </row>
    <row r="651" spans="1:22" ht="45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 t="shared" si="80"/>
        <v>125.13333333333334</v>
      </c>
      <c r="P651">
        <f t="shared" si="83"/>
        <v>23.172839506172838</v>
      </c>
      <c r="Q651" t="str">
        <f t="shared" si="81"/>
        <v>publishing</v>
      </c>
      <c r="R651" t="str">
        <f t="shared" si="82"/>
        <v>radio &amp; podcasts</v>
      </c>
      <c r="S651" s="9">
        <f t="shared" si="84"/>
        <v>41250.660451388889</v>
      </c>
      <c r="T651" s="9">
        <f t="shared" si="85"/>
        <v>41271.660451388889</v>
      </c>
      <c r="U651">
        <f t="shared" si="86"/>
        <v>2012</v>
      </c>
      <c r="V651" s="9" t="str">
        <f t="shared" si="87"/>
        <v>Dec</v>
      </c>
    </row>
    <row r="652" spans="1:22" ht="45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 t="shared" si="80"/>
        <v>103.840625</v>
      </c>
      <c r="P652">
        <f t="shared" si="83"/>
        <v>96.877551020408163</v>
      </c>
      <c r="Q652" t="str">
        <f t="shared" si="81"/>
        <v>publishing</v>
      </c>
      <c r="R652" t="str">
        <f t="shared" si="82"/>
        <v>radio &amp; podcasts</v>
      </c>
      <c r="S652" s="9">
        <f t="shared" si="84"/>
        <v>42073.790902777779</v>
      </c>
      <c r="T652" s="9">
        <f t="shared" si="85"/>
        <v>42103.790902777779</v>
      </c>
      <c r="U652">
        <f t="shared" si="86"/>
        <v>2015</v>
      </c>
      <c r="V652" s="9" t="str">
        <f t="shared" si="87"/>
        <v>Mar</v>
      </c>
    </row>
    <row r="653" spans="1:22" ht="45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 t="shared" si="80"/>
        <v>138.70400000000001</v>
      </c>
      <c r="P653">
        <f t="shared" si="83"/>
        <v>103.20238095238095</v>
      </c>
      <c r="Q653" t="str">
        <f t="shared" si="81"/>
        <v>publishing</v>
      </c>
      <c r="R653" t="str">
        <f t="shared" si="82"/>
        <v>radio &amp; podcasts</v>
      </c>
      <c r="S653" s="9">
        <f t="shared" si="84"/>
        <v>41533.376192129632</v>
      </c>
      <c r="T653" s="9">
        <f t="shared" si="85"/>
        <v>41563.376192129632</v>
      </c>
      <c r="U653">
        <f t="shared" si="86"/>
        <v>2013</v>
      </c>
      <c r="V653" s="9" t="str">
        <f t="shared" si="87"/>
        <v>Sep</v>
      </c>
    </row>
    <row r="654" spans="1:22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 t="shared" si="80"/>
        <v>120.51600000000001</v>
      </c>
      <c r="P654">
        <f t="shared" si="83"/>
        <v>38.462553191489363</v>
      </c>
      <c r="Q654" t="str">
        <f t="shared" si="81"/>
        <v>publishing</v>
      </c>
      <c r="R654" t="str">
        <f t="shared" si="82"/>
        <v>radio &amp; podcasts</v>
      </c>
      <c r="S654" s="9">
        <f t="shared" si="84"/>
        <v>40939.812951388893</v>
      </c>
      <c r="T654" s="9">
        <f t="shared" si="85"/>
        <v>40969.812951388893</v>
      </c>
      <c r="U654">
        <f t="shared" si="86"/>
        <v>2012</v>
      </c>
      <c r="V654" s="9" t="str">
        <f t="shared" si="87"/>
        <v>Jan</v>
      </c>
    </row>
    <row r="655" spans="1:22" ht="45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 t="shared" si="80"/>
        <v>112.26666666666667</v>
      </c>
      <c r="P655">
        <f t="shared" si="83"/>
        <v>44.315789473684212</v>
      </c>
      <c r="Q655" t="str">
        <f t="shared" si="81"/>
        <v>publishing</v>
      </c>
      <c r="R655" t="str">
        <f t="shared" si="82"/>
        <v>radio &amp; podcasts</v>
      </c>
      <c r="S655" s="9">
        <f t="shared" si="84"/>
        <v>41500.561250000006</v>
      </c>
      <c r="T655" s="9">
        <f t="shared" si="85"/>
        <v>41530.561250000006</v>
      </c>
      <c r="U655">
        <f t="shared" si="86"/>
        <v>2013</v>
      </c>
      <c r="V655" s="9" t="str">
        <f t="shared" si="87"/>
        <v>Aug</v>
      </c>
    </row>
    <row r="656" spans="1:22" ht="45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 t="shared" si="80"/>
        <v>188.66966666666667</v>
      </c>
      <c r="P656">
        <f t="shared" si="83"/>
        <v>64.173356009070289</v>
      </c>
      <c r="Q656" t="str">
        <f t="shared" si="81"/>
        <v>publishing</v>
      </c>
      <c r="R656" t="str">
        <f t="shared" si="82"/>
        <v>radio &amp; podcasts</v>
      </c>
      <c r="S656" s="9">
        <f t="shared" si="84"/>
        <v>41960.556284722225</v>
      </c>
      <c r="T656" s="9">
        <f t="shared" si="85"/>
        <v>41993.040972222225</v>
      </c>
      <c r="U656">
        <f t="shared" si="86"/>
        <v>2014</v>
      </c>
      <c r="V656" s="9" t="str">
        <f t="shared" si="87"/>
        <v>Nov</v>
      </c>
    </row>
    <row r="657" spans="1:22" ht="30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 t="shared" si="80"/>
        <v>661.55466666666666</v>
      </c>
      <c r="P657">
        <f t="shared" si="83"/>
        <v>43.333275109170302</v>
      </c>
      <c r="Q657" t="str">
        <f t="shared" si="81"/>
        <v>publishing</v>
      </c>
      <c r="R657" t="str">
        <f t="shared" si="82"/>
        <v>radio &amp; podcasts</v>
      </c>
      <c r="S657" s="9">
        <f t="shared" si="84"/>
        <v>40765.875254629631</v>
      </c>
      <c r="T657" s="9">
        <f t="shared" si="85"/>
        <v>40795.875254629631</v>
      </c>
      <c r="U657">
        <f t="shared" si="86"/>
        <v>2011</v>
      </c>
      <c r="V657" s="9" t="str">
        <f t="shared" si="87"/>
        <v>Aug</v>
      </c>
    </row>
    <row r="658" spans="1:22" ht="45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 t="shared" si="80"/>
        <v>111.31</v>
      </c>
      <c r="P658">
        <f t="shared" si="83"/>
        <v>90.495934959349597</v>
      </c>
      <c r="Q658" t="str">
        <f t="shared" si="81"/>
        <v>publishing</v>
      </c>
      <c r="R658" t="str">
        <f t="shared" si="82"/>
        <v>radio &amp; podcasts</v>
      </c>
      <c r="S658" s="9">
        <f t="shared" si="84"/>
        <v>40840.449120370373</v>
      </c>
      <c r="T658" s="9">
        <f t="shared" si="85"/>
        <v>40899.958333333336</v>
      </c>
      <c r="U658">
        <f t="shared" si="86"/>
        <v>2011</v>
      </c>
      <c r="V658" s="9" t="str">
        <f t="shared" si="87"/>
        <v>Oct</v>
      </c>
    </row>
    <row r="659" spans="1:22" ht="45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 t="shared" si="80"/>
        <v>1181.6142199999999</v>
      </c>
      <c r="P659">
        <f t="shared" si="83"/>
        <v>29.187190495010373</v>
      </c>
      <c r="Q659" t="str">
        <f t="shared" si="81"/>
        <v>publishing</v>
      </c>
      <c r="R659" t="str">
        <f t="shared" si="82"/>
        <v>radio &amp; podcasts</v>
      </c>
      <c r="S659" s="9">
        <f t="shared" si="84"/>
        <v>41394.705011574079</v>
      </c>
      <c r="T659" s="9">
        <f t="shared" si="85"/>
        <v>41408.705011574079</v>
      </c>
      <c r="U659">
        <f t="shared" si="86"/>
        <v>2013</v>
      </c>
      <c r="V659" s="9" t="str">
        <f t="shared" si="87"/>
        <v>Apr</v>
      </c>
    </row>
    <row r="660" spans="1:22" ht="45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 t="shared" si="80"/>
        <v>137.375</v>
      </c>
      <c r="P660">
        <f t="shared" si="83"/>
        <v>30.95774647887324</v>
      </c>
      <c r="Q660" t="str">
        <f t="shared" si="81"/>
        <v>publishing</v>
      </c>
      <c r="R660" t="str">
        <f t="shared" si="82"/>
        <v>radio &amp; podcasts</v>
      </c>
      <c r="S660" s="9">
        <f t="shared" si="84"/>
        <v>41754.578576388893</v>
      </c>
      <c r="T660" s="9">
        <f t="shared" si="85"/>
        <v>41768.999305555561</v>
      </c>
      <c r="U660">
        <f t="shared" si="86"/>
        <v>2014</v>
      </c>
      <c r="V660" s="9" t="str">
        <f t="shared" si="87"/>
        <v>Apr</v>
      </c>
    </row>
    <row r="661" spans="1:22" ht="45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 t="shared" si="80"/>
        <v>117.04040000000001</v>
      </c>
      <c r="P661">
        <f t="shared" si="83"/>
        <v>92.157795275590544</v>
      </c>
      <c r="Q661" t="str">
        <f t="shared" si="81"/>
        <v>publishing</v>
      </c>
      <c r="R661" t="str">
        <f t="shared" si="82"/>
        <v>radio &amp; podcasts</v>
      </c>
      <c r="S661" s="9">
        <f t="shared" si="84"/>
        <v>41464.76734953704</v>
      </c>
      <c r="T661" s="9">
        <f t="shared" si="85"/>
        <v>41481.541666666672</v>
      </c>
      <c r="U661">
        <f t="shared" si="86"/>
        <v>2013</v>
      </c>
      <c r="V661" s="9" t="str">
        <f t="shared" si="87"/>
        <v>Jul</v>
      </c>
    </row>
    <row r="662" spans="1:22" ht="30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 t="shared" si="80"/>
        <v>166.33076923076925</v>
      </c>
      <c r="P662">
        <f t="shared" si="83"/>
        <v>97.731073446327684</v>
      </c>
      <c r="Q662" t="str">
        <f t="shared" si="81"/>
        <v>photography</v>
      </c>
      <c r="R662" t="str">
        <f t="shared" si="82"/>
        <v>photobooks</v>
      </c>
      <c r="S662" s="9">
        <f t="shared" si="84"/>
        <v>42163.416932870372</v>
      </c>
      <c r="T662" s="9">
        <f t="shared" si="85"/>
        <v>42193.416932870372</v>
      </c>
      <c r="U662">
        <f t="shared" si="86"/>
        <v>2015</v>
      </c>
      <c r="V662" s="9" t="str">
        <f t="shared" si="87"/>
        <v>Jun</v>
      </c>
    </row>
    <row r="663" spans="1:22" ht="45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 t="shared" si="80"/>
        <v>101.44545454545455</v>
      </c>
      <c r="P663">
        <f t="shared" si="83"/>
        <v>67.835866261398181</v>
      </c>
      <c r="Q663" t="str">
        <f t="shared" si="81"/>
        <v>photography</v>
      </c>
      <c r="R663" t="str">
        <f t="shared" si="82"/>
        <v>photobooks</v>
      </c>
      <c r="S663" s="9">
        <f t="shared" si="84"/>
        <v>42426.375925925931</v>
      </c>
      <c r="T663" s="9">
        <f t="shared" si="85"/>
        <v>42454.750000000007</v>
      </c>
      <c r="U663">
        <f t="shared" si="86"/>
        <v>2016</v>
      </c>
      <c r="V663" s="9" t="str">
        <f t="shared" si="87"/>
        <v>Feb</v>
      </c>
    </row>
    <row r="664" spans="1:22" ht="45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 t="shared" si="80"/>
        <v>107.89146666666667</v>
      </c>
      <c r="P664">
        <f t="shared" si="83"/>
        <v>56.98492957746479</v>
      </c>
      <c r="Q664" t="str">
        <f t="shared" si="81"/>
        <v>photography</v>
      </c>
      <c r="R664" t="str">
        <f t="shared" si="82"/>
        <v>photobooks</v>
      </c>
      <c r="S664" s="9">
        <f t="shared" si="84"/>
        <v>42606.180567129632</v>
      </c>
      <c r="T664" s="9">
        <f t="shared" si="85"/>
        <v>42666.180567129632</v>
      </c>
      <c r="U664">
        <f t="shared" si="86"/>
        <v>2016</v>
      </c>
      <c r="V664" s="9" t="str">
        <f t="shared" si="87"/>
        <v>Aug</v>
      </c>
    </row>
    <row r="665" spans="1:22" ht="30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 t="shared" si="80"/>
        <v>277.93846153846158</v>
      </c>
      <c r="P665">
        <f t="shared" si="83"/>
        <v>67.159851301115239</v>
      </c>
      <c r="Q665" t="str">
        <f t="shared" si="81"/>
        <v>photography</v>
      </c>
      <c r="R665" t="str">
        <f t="shared" si="82"/>
        <v>photobooks</v>
      </c>
      <c r="S665" s="9">
        <f t="shared" si="84"/>
        <v>41772.491018518522</v>
      </c>
      <c r="T665" s="9">
        <f t="shared" si="85"/>
        <v>41800.189583333333</v>
      </c>
      <c r="U665">
        <f t="shared" si="86"/>
        <v>2014</v>
      </c>
      <c r="V665" s="9" t="str">
        <f t="shared" si="87"/>
        <v>May</v>
      </c>
    </row>
    <row r="666" spans="1:22" ht="45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 t="shared" si="80"/>
        <v>103.58125</v>
      </c>
      <c r="P666">
        <f t="shared" si="83"/>
        <v>48.037681159420288</v>
      </c>
      <c r="Q666" t="str">
        <f t="shared" si="81"/>
        <v>photography</v>
      </c>
      <c r="R666" t="str">
        <f t="shared" si="82"/>
        <v>photobooks</v>
      </c>
      <c r="S666" s="9">
        <f t="shared" si="84"/>
        <v>42414.276655092595</v>
      </c>
      <c r="T666" s="9">
        <f t="shared" si="85"/>
        <v>42451.667361111111</v>
      </c>
      <c r="U666">
        <f t="shared" si="86"/>
        <v>2016</v>
      </c>
      <c r="V666" s="9" t="str">
        <f t="shared" si="87"/>
        <v>Feb</v>
      </c>
    </row>
    <row r="667" spans="1:22" ht="45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 t="shared" si="80"/>
        <v>111.4</v>
      </c>
      <c r="P667">
        <f t="shared" si="83"/>
        <v>38.860465116279073</v>
      </c>
      <c r="Q667" t="str">
        <f t="shared" si="81"/>
        <v>photography</v>
      </c>
      <c r="R667" t="str">
        <f t="shared" si="82"/>
        <v>photobooks</v>
      </c>
      <c r="S667" s="9">
        <f t="shared" si="84"/>
        <v>41814.619259259263</v>
      </c>
      <c r="T667" s="9">
        <f t="shared" si="85"/>
        <v>41844.619259259263</v>
      </c>
      <c r="U667">
        <f t="shared" si="86"/>
        <v>2014</v>
      </c>
      <c r="V667" s="9" t="str">
        <f t="shared" si="87"/>
        <v>Jun</v>
      </c>
    </row>
    <row r="668" spans="1:22" ht="45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 t="shared" si="80"/>
        <v>215</v>
      </c>
      <c r="P668">
        <f t="shared" si="83"/>
        <v>78.181818181818187</v>
      </c>
      <c r="Q668" t="str">
        <f t="shared" si="81"/>
        <v>photography</v>
      </c>
      <c r="R668" t="str">
        <f t="shared" si="82"/>
        <v>photobooks</v>
      </c>
      <c r="S668" s="9">
        <f t="shared" si="84"/>
        <v>40254.283668981479</v>
      </c>
      <c r="T668" s="9">
        <f t="shared" si="85"/>
        <v>40313.173611111117</v>
      </c>
      <c r="U668">
        <f t="shared" si="86"/>
        <v>2010</v>
      </c>
      <c r="V668" s="9" t="str">
        <f t="shared" si="87"/>
        <v>Mar</v>
      </c>
    </row>
    <row r="669" spans="1:22" ht="45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 t="shared" si="80"/>
        <v>110.76216216216217</v>
      </c>
      <c r="P669">
        <f t="shared" si="83"/>
        <v>97.113744075829388</v>
      </c>
      <c r="Q669" t="str">
        <f t="shared" si="81"/>
        <v>photography</v>
      </c>
      <c r="R669" t="str">
        <f t="shared" si="82"/>
        <v>photobooks</v>
      </c>
      <c r="S669" s="9">
        <f t="shared" si="84"/>
        <v>41786.447696759264</v>
      </c>
      <c r="T669" s="9">
        <f t="shared" si="85"/>
        <v>41817.447696759264</v>
      </c>
      <c r="U669">
        <f t="shared" si="86"/>
        <v>2014</v>
      </c>
      <c r="V669" s="9" t="str">
        <f t="shared" si="87"/>
        <v>May</v>
      </c>
    </row>
    <row r="670" spans="1:22" ht="45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 t="shared" si="80"/>
        <v>123.64125714285714</v>
      </c>
      <c r="P670">
        <f t="shared" si="83"/>
        <v>110.39397959183674</v>
      </c>
      <c r="Q670" t="str">
        <f t="shared" si="81"/>
        <v>photography</v>
      </c>
      <c r="R670" t="str">
        <f t="shared" si="82"/>
        <v>photobooks</v>
      </c>
      <c r="S670" s="9">
        <f t="shared" si="84"/>
        <v>42751.366724537038</v>
      </c>
      <c r="T670" s="9">
        <f t="shared" si="85"/>
        <v>42780.790972222225</v>
      </c>
      <c r="U670">
        <f t="shared" si="86"/>
        <v>2017</v>
      </c>
      <c r="V670" s="9" t="str">
        <f t="shared" si="87"/>
        <v>Jan</v>
      </c>
    </row>
    <row r="671" spans="1:22" ht="45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 t="shared" si="80"/>
        <v>101.03500000000001</v>
      </c>
      <c r="P671">
        <f t="shared" si="83"/>
        <v>39.91506172839506</v>
      </c>
      <c r="Q671" t="str">
        <f t="shared" si="81"/>
        <v>photography</v>
      </c>
      <c r="R671" t="str">
        <f t="shared" si="82"/>
        <v>photobooks</v>
      </c>
      <c r="S671" s="9">
        <f t="shared" si="84"/>
        <v>41809.218495370376</v>
      </c>
      <c r="T671" s="9">
        <f t="shared" si="85"/>
        <v>41839.218495370376</v>
      </c>
      <c r="U671">
        <f t="shared" si="86"/>
        <v>2014</v>
      </c>
      <c r="V671" s="9" t="str">
        <f t="shared" si="87"/>
        <v>Jun</v>
      </c>
    </row>
    <row r="672" spans="1:22" ht="45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 t="shared" si="80"/>
        <v>111.79285714285714</v>
      </c>
      <c r="P672">
        <f t="shared" si="83"/>
        <v>75.975728155339809</v>
      </c>
      <c r="Q672" t="str">
        <f t="shared" si="81"/>
        <v>photography</v>
      </c>
      <c r="R672" t="str">
        <f t="shared" si="82"/>
        <v>photobooks</v>
      </c>
      <c r="S672" s="9">
        <f t="shared" si="84"/>
        <v>42296.416712962964</v>
      </c>
      <c r="T672" s="9">
        <f t="shared" si="85"/>
        <v>42326.458379629628</v>
      </c>
      <c r="U672">
        <f t="shared" si="86"/>
        <v>2015</v>
      </c>
      <c r="V672" s="9" t="str">
        <f t="shared" si="87"/>
        <v>Oct</v>
      </c>
    </row>
    <row r="673" spans="1:22" ht="45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 t="shared" si="80"/>
        <v>558.7714285714286</v>
      </c>
      <c r="P673">
        <f t="shared" si="83"/>
        <v>58.379104477611939</v>
      </c>
      <c r="Q673" t="str">
        <f t="shared" si="81"/>
        <v>photography</v>
      </c>
      <c r="R673" t="str">
        <f t="shared" si="82"/>
        <v>photobooks</v>
      </c>
      <c r="S673" s="9">
        <f t="shared" si="84"/>
        <v>42741.517812500002</v>
      </c>
      <c r="T673" s="9">
        <f t="shared" si="85"/>
        <v>42771.517812500002</v>
      </c>
      <c r="U673">
        <f t="shared" si="86"/>
        <v>2017</v>
      </c>
      <c r="V673" s="9" t="str">
        <f t="shared" si="87"/>
        <v>Jan</v>
      </c>
    </row>
    <row r="674" spans="1:22" ht="45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 t="shared" si="80"/>
        <v>150.01875000000001</v>
      </c>
      <c r="P674">
        <f t="shared" si="83"/>
        <v>55.82093023255814</v>
      </c>
      <c r="Q674" t="str">
        <f t="shared" si="81"/>
        <v>photography</v>
      </c>
      <c r="R674" t="str">
        <f t="shared" si="82"/>
        <v>photobooks</v>
      </c>
      <c r="S674" s="9">
        <f t="shared" si="84"/>
        <v>41806.470671296302</v>
      </c>
      <c r="T674" s="9">
        <f t="shared" si="85"/>
        <v>41836.470671296302</v>
      </c>
      <c r="U674">
        <f t="shared" si="86"/>
        <v>2014</v>
      </c>
      <c r="V674" s="9" t="str">
        <f t="shared" si="87"/>
        <v>Jun</v>
      </c>
    </row>
    <row r="675" spans="1:22" ht="45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 t="shared" si="80"/>
        <v>106.476</v>
      </c>
      <c r="P675">
        <f t="shared" si="83"/>
        <v>151.24431818181819</v>
      </c>
      <c r="Q675" t="str">
        <f t="shared" si="81"/>
        <v>photography</v>
      </c>
      <c r="R675" t="str">
        <f t="shared" si="82"/>
        <v>photobooks</v>
      </c>
      <c r="S675" s="9">
        <f t="shared" si="84"/>
        <v>42234.431018518524</v>
      </c>
      <c r="T675" s="9">
        <f t="shared" si="85"/>
        <v>42274.431018518524</v>
      </c>
      <c r="U675">
        <f t="shared" si="86"/>
        <v>2015</v>
      </c>
      <c r="V675" s="9" t="str">
        <f t="shared" si="87"/>
        <v>Aug</v>
      </c>
    </row>
    <row r="676" spans="1:22" ht="45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 t="shared" si="80"/>
        <v>157.18899999999999</v>
      </c>
      <c r="P676">
        <f t="shared" si="83"/>
        <v>849.67027027027029</v>
      </c>
      <c r="Q676" t="str">
        <f t="shared" si="81"/>
        <v>photography</v>
      </c>
      <c r="R676" t="str">
        <f t="shared" si="82"/>
        <v>photobooks</v>
      </c>
      <c r="S676" s="9">
        <f t="shared" si="84"/>
        <v>42415.086770833332</v>
      </c>
      <c r="T676" s="9">
        <f t="shared" si="85"/>
        <v>42445.045104166667</v>
      </c>
      <c r="U676">
        <f t="shared" si="86"/>
        <v>2016</v>
      </c>
      <c r="V676" s="9" t="str">
        <f t="shared" si="87"/>
        <v>Feb</v>
      </c>
    </row>
    <row r="677" spans="1:22" ht="45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 t="shared" si="80"/>
        <v>108.65882352941176</v>
      </c>
      <c r="P677">
        <f t="shared" si="83"/>
        <v>159.24137931034483</v>
      </c>
      <c r="Q677" t="str">
        <f t="shared" si="81"/>
        <v>photography</v>
      </c>
      <c r="R677" t="str">
        <f t="shared" si="82"/>
        <v>photobooks</v>
      </c>
      <c r="S677" s="9">
        <f t="shared" si="84"/>
        <v>42619.299675925933</v>
      </c>
      <c r="T677" s="9">
        <f t="shared" si="85"/>
        <v>42649.416666666664</v>
      </c>
      <c r="U677">
        <f t="shared" si="86"/>
        <v>2016</v>
      </c>
      <c r="V677" s="9" t="str">
        <f t="shared" si="87"/>
        <v>Sep</v>
      </c>
    </row>
    <row r="678" spans="1:22" ht="45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 t="shared" si="80"/>
        <v>161.97999999999999</v>
      </c>
      <c r="P678">
        <f t="shared" si="83"/>
        <v>39.507317073170732</v>
      </c>
      <c r="Q678" t="str">
        <f t="shared" si="81"/>
        <v>photography</v>
      </c>
      <c r="R678" t="str">
        <f t="shared" si="82"/>
        <v>photobooks</v>
      </c>
      <c r="S678" s="9">
        <f t="shared" si="84"/>
        <v>41948.399918981486</v>
      </c>
      <c r="T678" s="9">
        <f t="shared" si="85"/>
        <v>41979.083333333336</v>
      </c>
      <c r="U678">
        <f t="shared" si="86"/>
        <v>2014</v>
      </c>
      <c r="V678" s="9" t="str">
        <f t="shared" si="87"/>
        <v>Nov</v>
      </c>
    </row>
    <row r="679" spans="1:22" ht="30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 t="shared" si="80"/>
        <v>205.36666666666665</v>
      </c>
      <c r="P679">
        <f t="shared" si="83"/>
        <v>130.52966101694915</v>
      </c>
      <c r="Q679" t="str">
        <f t="shared" si="81"/>
        <v>photography</v>
      </c>
      <c r="R679" t="str">
        <f t="shared" si="82"/>
        <v>photobooks</v>
      </c>
      <c r="S679" s="9">
        <f t="shared" si="84"/>
        <v>41760.653379629635</v>
      </c>
      <c r="T679" s="9">
        <f t="shared" si="85"/>
        <v>41790.653379629635</v>
      </c>
      <c r="U679">
        <f t="shared" si="86"/>
        <v>2014</v>
      </c>
      <c r="V679" s="9" t="str">
        <f t="shared" si="87"/>
        <v>May</v>
      </c>
    </row>
    <row r="680" spans="1:22" ht="45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 t="shared" si="80"/>
        <v>103.36388888888889</v>
      </c>
      <c r="P680">
        <f t="shared" si="83"/>
        <v>64.156896551724131</v>
      </c>
      <c r="Q680" t="str">
        <f t="shared" si="81"/>
        <v>photography</v>
      </c>
      <c r="R680" t="str">
        <f t="shared" si="82"/>
        <v>photobooks</v>
      </c>
      <c r="S680" s="9">
        <f t="shared" si="84"/>
        <v>41782.575034722227</v>
      </c>
      <c r="T680" s="9">
        <f t="shared" si="85"/>
        <v>41810.749305555561</v>
      </c>
      <c r="U680">
        <f t="shared" si="86"/>
        <v>2014</v>
      </c>
      <c r="V680" s="9" t="str">
        <f t="shared" si="87"/>
        <v>May</v>
      </c>
    </row>
    <row r="681" spans="1:22" ht="30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 t="shared" si="80"/>
        <v>103.47222222222223</v>
      </c>
      <c r="P681">
        <f t="shared" si="83"/>
        <v>111.52694610778443</v>
      </c>
      <c r="Q681" t="str">
        <f t="shared" si="81"/>
        <v>photography</v>
      </c>
      <c r="R681" t="str">
        <f t="shared" si="82"/>
        <v>photobooks</v>
      </c>
      <c r="S681" s="9">
        <f t="shared" si="84"/>
        <v>41955.691122685188</v>
      </c>
      <c r="T681" s="9">
        <f t="shared" si="85"/>
        <v>41992.000000000007</v>
      </c>
      <c r="U681">
        <f t="shared" si="86"/>
        <v>2014</v>
      </c>
      <c r="V681" s="9" t="str">
        <f t="shared" si="87"/>
        <v>Nov</v>
      </c>
    </row>
    <row r="682" spans="1:22" ht="45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 t="shared" si="80"/>
        <v>106.81333333333333</v>
      </c>
      <c r="P682">
        <f t="shared" si="83"/>
        <v>170.44680851063831</v>
      </c>
      <c r="Q682" t="str">
        <f t="shared" si="81"/>
        <v>photography</v>
      </c>
      <c r="R682" t="str">
        <f t="shared" si="82"/>
        <v>photobooks</v>
      </c>
      <c r="S682" s="9">
        <f t="shared" si="84"/>
        <v>42493.00105324074</v>
      </c>
      <c r="T682" s="9">
        <f t="shared" si="85"/>
        <v>42528.00105324074</v>
      </c>
      <c r="U682">
        <f t="shared" si="86"/>
        <v>2016</v>
      </c>
      <c r="V682" s="9" t="str">
        <f t="shared" si="87"/>
        <v>May</v>
      </c>
    </row>
    <row r="683" spans="1:22" ht="45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 t="shared" si="80"/>
        <v>138.96574712643678</v>
      </c>
      <c r="P683">
        <f t="shared" si="83"/>
        <v>133.7391592920354</v>
      </c>
      <c r="Q683" t="str">
        <f t="shared" si="81"/>
        <v>photography</v>
      </c>
      <c r="R683" t="str">
        <f t="shared" si="82"/>
        <v>photobooks</v>
      </c>
      <c r="S683" s="9">
        <f t="shared" si="84"/>
        <v>41899.663645833338</v>
      </c>
      <c r="T683" s="9">
        <f t="shared" si="85"/>
        <v>41929.663645833338</v>
      </c>
      <c r="U683">
        <f t="shared" si="86"/>
        <v>2014</v>
      </c>
      <c r="V683" s="9" t="str">
        <f t="shared" si="87"/>
        <v>Sep</v>
      </c>
    </row>
    <row r="684" spans="1:22" ht="45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 t="shared" si="80"/>
        <v>124.84324324324325</v>
      </c>
      <c r="P684">
        <f t="shared" si="83"/>
        <v>95.834024896265561</v>
      </c>
      <c r="Q684" t="str">
        <f t="shared" si="81"/>
        <v>photography</v>
      </c>
      <c r="R684" t="str">
        <f t="shared" si="82"/>
        <v>photobooks</v>
      </c>
      <c r="S684" s="9">
        <f t="shared" si="84"/>
        <v>41964.584675925929</v>
      </c>
      <c r="T684" s="9">
        <f t="shared" si="85"/>
        <v>41995.833333333336</v>
      </c>
      <c r="U684">
        <f t="shared" si="86"/>
        <v>2014</v>
      </c>
      <c r="V684" s="9" t="str">
        <f t="shared" si="87"/>
        <v>Nov</v>
      </c>
    </row>
    <row r="685" spans="1:22" ht="30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 t="shared" si="80"/>
        <v>206.99999999999997</v>
      </c>
      <c r="P685">
        <f t="shared" si="83"/>
        <v>221.78571428571428</v>
      </c>
      <c r="Q685" t="str">
        <f t="shared" si="81"/>
        <v>photography</v>
      </c>
      <c r="R685" t="str">
        <f t="shared" si="82"/>
        <v>photobooks</v>
      </c>
      <c r="S685" s="9">
        <f t="shared" si="84"/>
        <v>42756.334374999999</v>
      </c>
      <c r="T685" s="9">
        <f t="shared" si="85"/>
        <v>42786.334374999999</v>
      </c>
      <c r="U685">
        <f t="shared" si="86"/>
        <v>2017</v>
      </c>
      <c r="V685" s="9" t="str">
        <f t="shared" si="87"/>
        <v>Jan</v>
      </c>
    </row>
    <row r="686" spans="1:22" ht="45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 t="shared" si="80"/>
        <v>174.00576923076923</v>
      </c>
      <c r="P686">
        <f t="shared" si="83"/>
        <v>32.315357142857138</v>
      </c>
      <c r="Q686" t="str">
        <f t="shared" si="81"/>
        <v>photography</v>
      </c>
      <c r="R686" t="str">
        <f t="shared" si="82"/>
        <v>photobooks</v>
      </c>
      <c r="S686" s="9">
        <f t="shared" si="84"/>
        <v>42570.536319444444</v>
      </c>
      <c r="T686" s="9">
        <f t="shared" si="85"/>
        <v>42600.536319444444</v>
      </c>
      <c r="U686">
        <f t="shared" si="86"/>
        <v>2016</v>
      </c>
      <c r="V686" s="9" t="str">
        <f t="shared" si="87"/>
        <v>Jul</v>
      </c>
    </row>
    <row r="687" spans="1:22" ht="45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 t="shared" si="80"/>
        <v>120.32608695652173</v>
      </c>
      <c r="P687">
        <f t="shared" si="83"/>
        <v>98.839285714285708</v>
      </c>
      <c r="Q687" t="str">
        <f t="shared" si="81"/>
        <v>photography</v>
      </c>
      <c r="R687" t="str">
        <f t="shared" si="82"/>
        <v>photobooks</v>
      </c>
      <c r="S687" s="9">
        <f t="shared" si="84"/>
        <v>42339.109340277784</v>
      </c>
      <c r="T687" s="9">
        <f t="shared" si="85"/>
        <v>42388.109340277784</v>
      </c>
      <c r="U687">
        <f t="shared" si="86"/>
        <v>2015</v>
      </c>
      <c r="V687" s="9" t="str">
        <f t="shared" si="87"/>
        <v>Dec</v>
      </c>
    </row>
    <row r="688" spans="1:22" ht="30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 t="shared" si="80"/>
        <v>110.44428571428573</v>
      </c>
      <c r="P688">
        <f t="shared" si="83"/>
        <v>55.222142857142863</v>
      </c>
      <c r="Q688" t="str">
        <f t="shared" si="81"/>
        <v>photography</v>
      </c>
      <c r="R688" t="str">
        <f t="shared" si="82"/>
        <v>photobooks</v>
      </c>
      <c r="S688" s="9">
        <f t="shared" si="84"/>
        <v>42780.433865740742</v>
      </c>
      <c r="T688" s="9">
        <f t="shared" si="85"/>
        <v>42808.392199074078</v>
      </c>
      <c r="U688">
        <f t="shared" si="86"/>
        <v>2017</v>
      </c>
      <c r="V688" s="9" t="str">
        <f t="shared" si="87"/>
        <v>Feb</v>
      </c>
    </row>
    <row r="689" spans="1:22" ht="30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 t="shared" si="80"/>
        <v>281.56666666666666</v>
      </c>
      <c r="P689">
        <f t="shared" si="83"/>
        <v>52.793750000000003</v>
      </c>
      <c r="Q689" t="str">
        <f t="shared" si="81"/>
        <v>photography</v>
      </c>
      <c r="R689" t="str">
        <f t="shared" si="82"/>
        <v>photobooks</v>
      </c>
      <c r="S689" s="9">
        <f t="shared" si="84"/>
        <v>42736.566226851857</v>
      </c>
      <c r="T689" s="9">
        <f t="shared" si="85"/>
        <v>42766.833333333336</v>
      </c>
      <c r="U689">
        <f t="shared" si="86"/>
        <v>2017</v>
      </c>
      <c r="V689" s="9" t="str">
        <f t="shared" si="87"/>
        <v>Jan</v>
      </c>
    </row>
    <row r="690" spans="1:22" ht="30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 t="shared" si="80"/>
        <v>100.67894736842105</v>
      </c>
      <c r="P690">
        <f t="shared" si="83"/>
        <v>135.66666666666666</v>
      </c>
      <c r="Q690" t="str">
        <f t="shared" si="81"/>
        <v>photography</v>
      </c>
      <c r="R690" t="str">
        <f t="shared" si="82"/>
        <v>photobooks</v>
      </c>
      <c r="S690" s="9">
        <f t="shared" si="84"/>
        <v>42052.462037037039</v>
      </c>
      <c r="T690" s="9">
        <f t="shared" si="85"/>
        <v>42082.420370370375</v>
      </c>
      <c r="U690">
        <f t="shared" si="86"/>
        <v>2015</v>
      </c>
      <c r="V690" s="9" t="str">
        <f t="shared" si="87"/>
        <v>Feb</v>
      </c>
    </row>
    <row r="691" spans="1:22" ht="45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 t="shared" si="80"/>
        <v>134.82571428571427</v>
      </c>
      <c r="P691">
        <f t="shared" si="83"/>
        <v>53.991990846681922</v>
      </c>
      <c r="Q691" t="str">
        <f t="shared" si="81"/>
        <v>photography</v>
      </c>
      <c r="R691" t="str">
        <f t="shared" si="82"/>
        <v>photobooks</v>
      </c>
      <c r="S691" s="9">
        <f t="shared" si="84"/>
        <v>42275.600636574076</v>
      </c>
      <c r="T691" s="9">
        <f t="shared" si="85"/>
        <v>42300.600636574076</v>
      </c>
      <c r="U691">
        <f t="shared" si="86"/>
        <v>2015</v>
      </c>
      <c r="V691" s="9" t="str">
        <f t="shared" si="87"/>
        <v>Sep</v>
      </c>
    </row>
    <row r="692" spans="1:22" ht="45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 t="shared" si="80"/>
        <v>175.95744680851064</v>
      </c>
      <c r="P692">
        <f t="shared" si="83"/>
        <v>56.643835616438359</v>
      </c>
      <c r="Q692" t="str">
        <f t="shared" si="81"/>
        <v>photography</v>
      </c>
      <c r="R692" t="str">
        <f t="shared" si="82"/>
        <v>photobooks</v>
      </c>
      <c r="S692" s="9">
        <f t="shared" si="84"/>
        <v>41941.635717592595</v>
      </c>
      <c r="T692" s="9">
        <f t="shared" si="85"/>
        <v>41973.958333333336</v>
      </c>
      <c r="U692">
        <f t="shared" si="86"/>
        <v>2014</v>
      </c>
      <c r="V692" s="9" t="str">
        <f t="shared" si="87"/>
        <v>Oct</v>
      </c>
    </row>
    <row r="693" spans="1:22" ht="45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 t="shared" si="80"/>
        <v>484.02000000000004</v>
      </c>
      <c r="P693">
        <f t="shared" si="83"/>
        <v>82.316326530612244</v>
      </c>
      <c r="Q693" t="str">
        <f t="shared" si="81"/>
        <v>photography</v>
      </c>
      <c r="R693" t="str">
        <f t="shared" si="82"/>
        <v>photobooks</v>
      </c>
      <c r="S693" s="9">
        <f t="shared" si="84"/>
        <v>42391.308622685188</v>
      </c>
      <c r="T693" s="9">
        <f t="shared" si="85"/>
        <v>42415.458333333336</v>
      </c>
      <c r="U693">
        <f t="shared" si="86"/>
        <v>2016</v>
      </c>
      <c r="V693" s="9" t="str">
        <f t="shared" si="87"/>
        <v>Jan</v>
      </c>
    </row>
    <row r="694" spans="1:22" ht="30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 t="shared" si="80"/>
        <v>145.14000000000001</v>
      </c>
      <c r="P694">
        <f t="shared" si="83"/>
        <v>88.26081081081081</v>
      </c>
      <c r="Q694" t="str">
        <f t="shared" si="81"/>
        <v>photography</v>
      </c>
      <c r="R694" t="str">
        <f t="shared" si="82"/>
        <v>photobooks</v>
      </c>
      <c r="S694" s="9">
        <f t="shared" si="84"/>
        <v>42442.835381944446</v>
      </c>
      <c r="T694" s="9">
        <f t="shared" si="85"/>
        <v>42491.999305555561</v>
      </c>
      <c r="U694">
        <f t="shared" si="86"/>
        <v>2016</v>
      </c>
      <c r="V694" s="9" t="str">
        <f t="shared" si="87"/>
        <v>Mar</v>
      </c>
    </row>
    <row r="695" spans="1:22" ht="45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 t="shared" si="80"/>
        <v>417.73333333333335</v>
      </c>
      <c r="P695">
        <f t="shared" si="83"/>
        <v>84.905149051490511</v>
      </c>
      <c r="Q695" t="str">
        <f t="shared" si="81"/>
        <v>photography</v>
      </c>
      <c r="R695" t="str">
        <f t="shared" si="82"/>
        <v>photobooks</v>
      </c>
      <c r="S695" s="9">
        <f t="shared" si="84"/>
        <v>42221.507662037038</v>
      </c>
      <c r="T695" s="9">
        <f t="shared" si="85"/>
        <v>42251.507662037038</v>
      </c>
      <c r="U695">
        <f t="shared" si="86"/>
        <v>2015</v>
      </c>
      <c r="V695" s="9" t="str">
        <f t="shared" si="87"/>
        <v>Aug</v>
      </c>
    </row>
    <row r="696" spans="1:22" ht="45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 t="shared" si="80"/>
        <v>132.42499999999998</v>
      </c>
      <c r="P696">
        <f t="shared" si="83"/>
        <v>48.154545454545456</v>
      </c>
      <c r="Q696" t="str">
        <f t="shared" si="81"/>
        <v>photography</v>
      </c>
      <c r="R696" t="str">
        <f t="shared" si="82"/>
        <v>photobooks</v>
      </c>
      <c r="S696" s="9">
        <f t="shared" si="84"/>
        <v>42484.662395833337</v>
      </c>
      <c r="T696" s="9">
        <f t="shared" si="85"/>
        <v>42513.750000000007</v>
      </c>
      <c r="U696">
        <f t="shared" si="86"/>
        <v>2016</v>
      </c>
      <c r="V696" s="9" t="str">
        <f t="shared" si="87"/>
        <v>Apr</v>
      </c>
    </row>
    <row r="697" spans="1:22" ht="45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 t="shared" si="80"/>
        <v>250.30841666666666</v>
      </c>
      <c r="P697">
        <f t="shared" si="83"/>
        <v>66.015406593406595</v>
      </c>
      <c r="Q697" t="str">
        <f t="shared" si="81"/>
        <v>photography</v>
      </c>
      <c r="R697" t="str">
        <f t="shared" si="82"/>
        <v>photobooks</v>
      </c>
      <c r="S697" s="9">
        <f t="shared" si="84"/>
        <v>42213.63553240741</v>
      </c>
      <c r="T697" s="9">
        <f t="shared" si="85"/>
        <v>42243.63553240741</v>
      </c>
      <c r="U697">
        <f t="shared" si="86"/>
        <v>2015</v>
      </c>
      <c r="V697" s="9" t="str">
        <f t="shared" si="87"/>
        <v>Jul</v>
      </c>
    </row>
    <row r="698" spans="1:22" ht="45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 t="shared" si="80"/>
        <v>179.9</v>
      </c>
      <c r="P698">
        <f t="shared" si="83"/>
        <v>96.375</v>
      </c>
      <c r="Q698" t="str">
        <f t="shared" si="81"/>
        <v>photography</v>
      </c>
      <c r="R698" t="str">
        <f t="shared" si="82"/>
        <v>photobooks</v>
      </c>
      <c r="S698" s="9">
        <f t="shared" si="84"/>
        <v>42552.148460648146</v>
      </c>
      <c r="T698" s="9">
        <f t="shared" si="85"/>
        <v>42588.583333333336</v>
      </c>
      <c r="U698">
        <f t="shared" si="86"/>
        <v>2016</v>
      </c>
      <c r="V698" s="9" t="str">
        <f t="shared" si="87"/>
        <v>Jul</v>
      </c>
    </row>
    <row r="699" spans="1:22" ht="45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 t="shared" si="80"/>
        <v>102.62857142857142</v>
      </c>
      <c r="P699">
        <f t="shared" si="83"/>
        <v>156.17391304347825</v>
      </c>
      <c r="Q699" t="str">
        <f t="shared" si="81"/>
        <v>photography</v>
      </c>
      <c r="R699" t="str">
        <f t="shared" si="82"/>
        <v>photobooks</v>
      </c>
      <c r="S699" s="9">
        <f t="shared" si="84"/>
        <v>41981.615393518521</v>
      </c>
      <c r="T699" s="9">
        <f t="shared" si="85"/>
        <v>42026.615393518521</v>
      </c>
      <c r="U699">
        <f t="shared" si="86"/>
        <v>2014</v>
      </c>
      <c r="V699" s="9" t="str">
        <f t="shared" si="87"/>
        <v>Dec</v>
      </c>
    </row>
    <row r="700" spans="1:22" ht="45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 t="shared" si="80"/>
        <v>135.98609999999999</v>
      </c>
      <c r="P700">
        <f t="shared" si="83"/>
        <v>95.764859154929582</v>
      </c>
      <c r="Q700" t="str">
        <f t="shared" si="81"/>
        <v>photography</v>
      </c>
      <c r="R700" t="str">
        <f t="shared" si="82"/>
        <v>photobooks</v>
      </c>
      <c r="S700" s="9">
        <f t="shared" si="84"/>
        <v>42705.752534722225</v>
      </c>
      <c r="T700" s="9">
        <f t="shared" si="85"/>
        <v>42738.752534722225</v>
      </c>
      <c r="U700">
        <f t="shared" si="86"/>
        <v>2016</v>
      </c>
      <c r="V700" s="9" t="str">
        <f t="shared" si="87"/>
        <v>Dec</v>
      </c>
    </row>
    <row r="701" spans="1:22" ht="45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 t="shared" si="80"/>
        <v>117.86666666666667</v>
      </c>
      <c r="P701">
        <f t="shared" si="83"/>
        <v>180.40816326530611</v>
      </c>
      <c r="Q701" t="str">
        <f t="shared" si="81"/>
        <v>photography</v>
      </c>
      <c r="R701" t="str">
        <f t="shared" si="82"/>
        <v>photobooks</v>
      </c>
      <c r="S701" s="9">
        <f t="shared" si="84"/>
        <v>41938.840462962966</v>
      </c>
      <c r="T701" s="9">
        <f t="shared" si="85"/>
        <v>41968.885416666664</v>
      </c>
      <c r="U701">
        <f t="shared" si="86"/>
        <v>2014</v>
      </c>
      <c r="V701" s="9" t="str">
        <f t="shared" si="87"/>
        <v>Oct</v>
      </c>
    </row>
    <row r="702" spans="1:22" ht="30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 t="shared" si="80"/>
        <v>108.2492</v>
      </c>
      <c r="P702">
        <f t="shared" si="83"/>
        <v>48.325535714285714</v>
      </c>
      <c r="Q702" t="str">
        <f t="shared" si="81"/>
        <v>music</v>
      </c>
      <c r="R702" t="str">
        <f t="shared" si="82"/>
        <v>rock</v>
      </c>
      <c r="S702" s="9">
        <f t="shared" si="84"/>
        <v>40637.926307870373</v>
      </c>
      <c r="T702" s="9">
        <f t="shared" si="85"/>
        <v>40667.926307870373</v>
      </c>
      <c r="U702">
        <f t="shared" si="86"/>
        <v>2011</v>
      </c>
      <c r="V702" s="9" t="str">
        <f t="shared" si="87"/>
        <v>Apr</v>
      </c>
    </row>
    <row r="703" spans="1:22" ht="45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 t="shared" si="80"/>
        <v>100.16666666666667</v>
      </c>
      <c r="P703">
        <f t="shared" si="83"/>
        <v>46.953125</v>
      </c>
      <c r="Q703" t="str">
        <f t="shared" si="81"/>
        <v>music</v>
      </c>
      <c r="R703" t="str">
        <f t="shared" si="82"/>
        <v>rock</v>
      </c>
      <c r="S703" s="9">
        <f t="shared" si="84"/>
        <v>40788.130983796298</v>
      </c>
      <c r="T703" s="9">
        <f t="shared" si="85"/>
        <v>40830.791666666672</v>
      </c>
      <c r="U703">
        <f t="shared" si="86"/>
        <v>2011</v>
      </c>
      <c r="V703" s="9" t="str">
        <f t="shared" si="87"/>
        <v>Sep</v>
      </c>
    </row>
    <row r="704" spans="1:22" ht="30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 t="shared" si="80"/>
        <v>100.03299999999999</v>
      </c>
      <c r="P704">
        <f t="shared" si="83"/>
        <v>66.688666666666663</v>
      </c>
      <c r="Q704" t="str">
        <f t="shared" si="81"/>
        <v>music</v>
      </c>
      <c r="R704" t="str">
        <f t="shared" si="82"/>
        <v>rock</v>
      </c>
      <c r="S704" s="9">
        <f t="shared" si="84"/>
        <v>40876.002997685187</v>
      </c>
      <c r="T704" s="9">
        <f t="shared" si="85"/>
        <v>40936.002997685187</v>
      </c>
      <c r="U704">
        <f t="shared" si="86"/>
        <v>2011</v>
      </c>
      <c r="V704" s="9" t="str">
        <f t="shared" si="87"/>
        <v>Nov</v>
      </c>
    </row>
    <row r="705" spans="1:22" ht="45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 t="shared" si="80"/>
        <v>122.10714285714286</v>
      </c>
      <c r="P705">
        <f t="shared" si="83"/>
        <v>48.842857142857142</v>
      </c>
      <c r="Q705" t="str">
        <f t="shared" si="81"/>
        <v>music</v>
      </c>
      <c r="R705" t="str">
        <f t="shared" si="82"/>
        <v>rock</v>
      </c>
      <c r="S705" s="9">
        <f t="shared" si="84"/>
        <v>40945.678645833337</v>
      </c>
      <c r="T705" s="9">
        <f t="shared" si="85"/>
        <v>40985.636979166673</v>
      </c>
      <c r="U705">
        <f t="shared" si="86"/>
        <v>2012</v>
      </c>
      <c r="V705" s="9" t="str">
        <f t="shared" si="87"/>
        <v>Feb</v>
      </c>
    </row>
    <row r="706" spans="1:22" ht="45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 t="shared" ref="O706:O769" si="88">(E706/D706)*100</f>
        <v>100.69333333333334</v>
      </c>
      <c r="P706">
        <f t="shared" si="83"/>
        <v>137.30909090909091</v>
      </c>
      <c r="Q706" t="str">
        <f t="shared" ref="Q706:Q769" si="89">LEFT(N706,SEARCH("/",N706,1)-1)</f>
        <v>music</v>
      </c>
      <c r="R706" t="str">
        <f t="shared" ref="R706:R769" si="90">RIGHT(N706,LEN(N706)-SEARCH("/",N706,1))</f>
        <v>rock</v>
      </c>
      <c r="S706" s="9">
        <f t="shared" si="84"/>
        <v>40746.846215277779</v>
      </c>
      <c r="T706" s="9">
        <f t="shared" si="85"/>
        <v>40756.125</v>
      </c>
      <c r="U706">
        <f t="shared" si="86"/>
        <v>2011</v>
      </c>
      <c r="V706" s="9" t="str">
        <f t="shared" si="87"/>
        <v>Jul</v>
      </c>
    </row>
    <row r="707" spans="1:22" ht="45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 t="shared" si="88"/>
        <v>101.004125</v>
      </c>
      <c r="P707">
        <f t="shared" ref="P707:P770" si="91">IFERROR(E707/L707, 0)</f>
        <v>87.829673913043479</v>
      </c>
      <c r="Q707" t="str">
        <f t="shared" si="89"/>
        <v>music</v>
      </c>
      <c r="R707" t="str">
        <f t="shared" si="90"/>
        <v>rock</v>
      </c>
      <c r="S707" s="9">
        <f t="shared" ref="S707:S770" si="92">((J707/86400)+25569+(-4/24))</f>
        <v>40535.944884259261</v>
      </c>
      <c r="T707" s="9">
        <f t="shared" ref="T707:T770" si="93">((I707/86400)+25569+(-4/24))</f>
        <v>40625.903217592597</v>
      </c>
      <c r="U707">
        <f t="shared" ref="U707:U770" si="94">YEAR(S707)</f>
        <v>2010</v>
      </c>
      <c r="V707" s="9" t="str">
        <f t="shared" ref="V707:V770" si="95">TEXT(S707, "mmm")</f>
        <v>Dec</v>
      </c>
    </row>
    <row r="708" spans="1:22" ht="45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 t="shared" si="88"/>
        <v>145.11000000000001</v>
      </c>
      <c r="P708">
        <f t="shared" si="91"/>
        <v>70.785365853658533</v>
      </c>
      <c r="Q708" t="str">
        <f t="shared" si="89"/>
        <v>music</v>
      </c>
      <c r="R708" t="str">
        <f t="shared" si="90"/>
        <v>rock</v>
      </c>
      <c r="S708" s="9">
        <f t="shared" si="92"/>
        <v>41053.641793981486</v>
      </c>
      <c r="T708" s="9">
        <f t="shared" si="93"/>
        <v>41074.641793981486</v>
      </c>
      <c r="U708">
        <f t="shared" si="94"/>
        <v>2012</v>
      </c>
      <c r="V708" s="9" t="str">
        <f t="shared" si="95"/>
        <v>May</v>
      </c>
    </row>
    <row r="709" spans="1:22" ht="30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 t="shared" si="88"/>
        <v>101.25</v>
      </c>
      <c r="P709">
        <f t="shared" si="91"/>
        <v>52.826086956521742</v>
      </c>
      <c r="Q709" t="str">
        <f t="shared" si="89"/>
        <v>music</v>
      </c>
      <c r="R709" t="str">
        <f t="shared" si="90"/>
        <v>rock</v>
      </c>
      <c r="S709" s="9">
        <f t="shared" si="92"/>
        <v>41607.664189814815</v>
      </c>
      <c r="T709" s="9">
        <f t="shared" si="93"/>
        <v>41640.05972222222</v>
      </c>
      <c r="U709">
        <f t="shared" si="94"/>
        <v>2013</v>
      </c>
      <c r="V709" s="9" t="str">
        <f t="shared" si="95"/>
        <v>Nov</v>
      </c>
    </row>
    <row r="710" spans="1:22" ht="45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 t="shared" si="88"/>
        <v>118.33333333333333</v>
      </c>
      <c r="P710">
        <f t="shared" si="91"/>
        <v>443.75</v>
      </c>
      <c r="Q710" t="str">
        <f t="shared" si="89"/>
        <v>music</v>
      </c>
      <c r="R710" t="str">
        <f t="shared" si="90"/>
        <v>rock</v>
      </c>
      <c r="S710" s="9">
        <f t="shared" si="92"/>
        <v>40795.834594907406</v>
      </c>
      <c r="T710" s="9">
        <f t="shared" si="93"/>
        <v>40849.166666666672</v>
      </c>
      <c r="U710">
        <f t="shared" si="94"/>
        <v>2011</v>
      </c>
      <c r="V710" s="9" t="str">
        <f t="shared" si="95"/>
        <v>Sep</v>
      </c>
    </row>
    <row r="711" spans="1:22" ht="30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 t="shared" si="88"/>
        <v>271.85000000000002</v>
      </c>
      <c r="P711">
        <f t="shared" si="91"/>
        <v>48.544642857142854</v>
      </c>
      <c r="Q711" t="str">
        <f t="shared" si="89"/>
        <v>music</v>
      </c>
      <c r="R711" t="str">
        <f t="shared" si="90"/>
        <v>rock</v>
      </c>
      <c r="S711" s="9">
        <f t="shared" si="92"/>
        <v>41228.758217592593</v>
      </c>
      <c r="T711" s="9">
        <f t="shared" si="93"/>
        <v>41258.758217592593</v>
      </c>
      <c r="U711">
        <f t="shared" si="94"/>
        <v>2012</v>
      </c>
      <c r="V711" s="9" t="str">
        <f t="shared" si="95"/>
        <v>Nov</v>
      </c>
    </row>
    <row r="712" spans="1:22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 t="shared" si="88"/>
        <v>125.125</v>
      </c>
      <c r="P712">
        <f t="shared" si="91"/>
        <v>37.074074074074076</v>
      </c>
      <c r="Q712" t="str">
        <f t="shared" si="89"/>
        <v>music</v>
      </c>
      <c r="R712" t="str">
        <f t="shared" si="90"/>
        <v>rock</v>
      </c>
      <c r="S712" s="9">
        <f t="shared" si="92"/>
        <v>41408.833703703705</v>
      </c>
      <c r="T712" s="9">
        <f t="shared" si="93"/>
        <v>41429.833703703705</v>
      </c>
      <c r="U712">
        <f t="shared" si="94"/>
        <v>2013</v>
      </c>
      <c r="V712" s="9" t="str">
        <f t="shared" si="95"/>
        <v>May</v>
      </c>
    </row>
    <row r="713" spans="1:22" ht="30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 t="shared" si="88"/>
        <v>110.00000000000001</v>
      </c>
      <c r="P713">
        <f t="shared" si="91"/>
        <v>50</v>
      </c>
      <c r="Q713" t="str">
        <f t="shared" si="89"/>
        <v>music</v>
      </c>
      <c r="R713" t="str">
        <f t="shared" si="90"/>
        <v>rock</v>
      </c>
      <c r="S713" s="9">
        <f t="shared" si="92"/>
        <v>41246.708148148151</v>
      </c>
      <c r="T713" s="9">
        <f t="shared" si="93"/>
        <v>41276.708148148151</v>
      </c>
      <c r="U713">
        <f t="shared" si="94"/>
        <v>2012</v>
      </c>
      <c r="V713" s="9" t="str">
        <f t="shared" si="95"/>
        <v>Dec</v>
      </c>
    </row>
    <row r="714" spans="1:22" ht="45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 t="shared" si="88"/>
        <v>101.49999999999999</v>
      </c>
      <c r="P714">
        <f t="shared" si="91"/>
        <v>39.03846153846154</v>
      </c>
      <c r="Q714" t="str">
        <f t="shared" si="89"/>
        <v>music</v>
      </c>
      <c r="R714" t="str">
        <f t="shared" si="90"/>
        <v>rock</v>
      </c>
      <c r="S714" s="9">
        <f t="shared" si="92"/>
        <v>41081.902800925927</v>
      </c>
      <c r="T714" s="9">
        <f t="shared" si="93"/>
        <v>41111.902800925927</v>
      </c>
      <c r="U714">
        <f t="shared" si="94"/>
        <v>2012</v>
      </c>
      <c r="V714" s="9" t="str">
        <f t="shared" si="95"/>
        <v>Jun</v>
      </c>
    </row>
    <row r="715" spans="1:22" ht="45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 t="shared" si="88"/>
        <v>102.69999999999999</v>
      </c>
      <c r="P715">
        <f t="shared" si="91"/>
        <v>66.688311688311686</v>
      </c>
      <c r="Q715" t="str">
        <f t="shared" si="89"/>
        <v>music</v>
      </c>
      <c r="R715" t="str">
        <f t="shared" si="90"/>
        <v>rock</v>
      </c>
      <c r="S715" s="9">
        <f t="shared" si="92"/>
        <v>41794.814456018525</v>
      </c>
      <c r="T715" s="9">
        <f t="shared" si="93"/>
        <v>41854.541666666672</v>
      </c>
      <c r="U715">
        <f t="shared" si="94"/>
        <v>2014</v>
      </c>
      <c r="V715" s="9" t="str">
        <f t="shared" si="95"/>
        <v>Jun</v>
      </c>
    </row>
    <row r="716" spans="1:22" ht="45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 t="shared" si="88"/>
        <v>114.12500000000001</v>
      </c>
      <c r="P716">
        <f t="shared" si="91"/>
        <v>67.132352941176464</v>
      </c>
      <c r="Q716" t="str">
        <f t="shared" si="89"/>
        <v>music</v>
      </c>
      <c r="R716" t="str">
        <f t="shared" si="90"/>
        <v>rock</v>
      </c>
      <c r="S716" s="9">
        <f t="shared" si="92"/>
        <v>40844.884212962963</v>
      </c>
      <c r="T716" s="9">
        <f t="shared" si="93"/>
        <v>40889.925879629634</v>
      </c>
      <c r="U716">
        <f t="shared" si="94"/>
        <v>2011</v>
      </c>
      <c r="V716" s="9" t="str">
        <f t="shared" si="95"/>
        <v>Oct</v>
      </c>
    </row>
    <row r="717" spans="1:22" ht="45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 t="shared" si="88"/>
        <v>104.2</v>
      </c>
      <c r="P717">
        <f t="shared" si="91"/>
        <v>66.369426751592357</v>
      </c>
      <c r="Q717" t="str">
        <f t="shared" si="89"/>
        <v>music</v>
      </c>
      <c r="R717" t="str">
        <f t="shared" si="90"/>
        <v>rock</v>
      </c>
      <c r="S717" s="9">
        <f t="shared" si="92"/>
        <v>41194.548854166671</v>
      </c>
      <c r="T717" s="9">
        <f t="shared" si="93"/>
        <v>41235.75</v>
      </c>
      <c r="U717">
        <f t="shared" si="94"/>
        <v>2012</v>
      </c>
      <c r="V717" s="9" t="str">
        <f t="shared" si="95"/>
        <v>Oct</v>
      </c>
    </row>
    <row r="718" spans="1:22" ht="30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 t="shared" si="88"/>
        <v>145.85714285714286</v>
      </c>
      <c r="P718">
        <f t="shared" si="91"/>
        <v>64.620253164556956</v>
      </c>
      <c r="Q718" t="str">
        <f t="shared" si="89"/>
        <v>music</v>
      </c>
      <c r="R718" t="str">
        <f t="shared" si="90"/>
        <v>rock</v>
      </c>
      <c r="S718" s="9">
        <f t="shared" si="92"/>
        <v>41546.497546296298</v>
      </c>
      <c r="T718" s="9">
        <f t="shared" si="93"/>
        <v>41579.625</v>
      </c>
      <c r="U718">
        <f t="shared" si="94"/>
        <v>2013</v>
      </c>
      <c r="V718" s="9" t="str">
        <f t="shared" si="95"/>
        <v>Sep</v>
      </c>
    </row>
    <row r="719" spans="1:22" ht="30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 t="shared" si="88"/>
        <v>105.06666666666666</v>
      </c>
      <c r="P719">
        <f t="shared" si="91"/>
        <v>58.370370370370374</v>
      </c>
      <c r="Q719" t="str">
        <f t="shared" si="89"/>
        <v>music</v>
      </c>
      <c r="R719" t="str">
        <f t="shared" si="90"/>
        <v>rock</v>
      </c>
      <c r="S719" s="9">
        <f t="shared" si="92"/>
        <v>41301.487673611111</v>
      </c>
      <c r="T719" s="9">
        <f t="shared" si="93"/>
        <v>41341.487673611111</v>
      </c>
      <c r="U719">
        <f t="shared" si="94"/>
        <v>2013</v>
      </c>
      <c r="V719" s="9" t="str">
        <f t="shared" si="95"/>
        <v>Jan</v>
      </c>
    </row>
    <row r="720" spans="1:22" ht="45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 t="shared" si="88"/>
        <v>133.33333333333331</v>
      </c>
      <c r="P720">
        <f t="shared" si="91"/>
        <v>86.956521739130437</v>
      </c>
      <c r="Q720" t="str">
        <f t="shared" si="89"/>
        <v>music</v>
      </c>
      <c r="R720" t="str">
        <f t="shared" si="90"/>
        <v>rock</v>
      </c>
      <c r="S720" s="9">
        <f t="shared" si="92"/>
        <v>41876.019513888888</v>
      </c>
      <c r="T720" s="9">
        <f t="shared" si="93"/>
        <v>41897.019513888888</v>
      </c>
      <c r="U720">
        <f t="shared" si="94"/>
        <v>2014</v>
      </c>
      <c r="V720" s="9" t="str">
        <f t="shared" si="95"/>
        <v>Aug</v>
      </c>
    </row>
    <row r="721" spans="1:22" ht="30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 t="shared" si="88"/>
        <v>112.99999999999999</v>
      </c>
      <c r="P721">
        <f t="shared" si="91"/>
        <v>66.470588235294116</v>
      </c>
      <c r="Q721" t="str">
        <f t="shared" si="89"/>
        <v>music</v>
      </c>
      <c r="R721" t="str">
        <f t="shared" si="90"/>
        <v>rock</v>
      </c>
      <c r="S721" s="9">
        <f t="shared" si="92"/>
        <v>41321.17291666667</v>
      </c>
      <c r="T721" s="9">
        <f t="shared" si="93"/>
        <v>41328.17291666667</v>
      </c>
      <c r="U721">
        <f t="shared" si="94"/>
        <v>2013</v>
      </c>
      <c r="V721" s="9" t="str">
        <f t="shared" si="95"/>
        <v>Feb</v>
      </c>
    </row>
    <row r="722" spans="1:22" ht="45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 t="shared" si="88"/>
        <v>121.2</v>
      </c>
      <c r="P722">
        <f t="shared" si="91"/>
        <v>163.78378378378378</v>
      </c>
      <c r="Q722" t="str">
        <f t="shared" si="89"/>
        <v>music</v>
      </c>
      <c r="R722" t="str">
        <f t="shared" si="90"/>
        <v>rock</v>
      </c>
      <c r="S722" s="9">
        <f t="shared" si="92"/>
        <v>41003.439988425926</v>
      </c>
      <c r="T722" s="9">
        <f t="shared" si="93"/>
        <v>41056.999305555561</v>
      </c>
      <c r="U722">
        <f t="shared" si="94"/>
        <v>2012</v>
      </c>
      <c r="V722" s="9" t="str">
        <f t="shared" si="95"/>
        <v>Apr</v>
      </c>
    </row>
    <row r="723" spans="1:22" ht="45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 t="shared" si="88"/>
        <v>101.72463768115942</v>
      </c>
      <c r="P723">
        <f t="shared" si="91"/>
        <v>107.98461538461538</v>
      </c>
      <c r="Q723" t="str">
        <f t="shared" si="89"/>
        <v>music</v>
      </c>
      <c r="R723" t="str">
        <f t="shared" si="90"/>
        <v>rock</v>
      </c>
      <c r="S723" s="9">
        <f t="shared" si="92"/>
        <v>41950.128171296303</v>
      </c>
      <c r="T723" s="9">
        <f t="shared" si="93"/>
        <v>41990.165972222225</v>
      </c>
      <c r="U723">
        <f t="shared" si="94"/>
        <v>2014</v>
      </c>
      <c r="V723" s="9" t="str">
        <f t="shared" si="95"/>
        <v>Nov</v>
      </c>
    </row>
    <row r="724" spans="1:22" ht="45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 t="shared" si="88"/>
        <v>101.06666666666666</v>
      </c>
      <c r="P724">
        <f t="shared" si="91"/>
        <v>42.111111111111114</v>
      </c>
      <c r="Q724" t="str">
        <f t="shared" si="89"/>
        <v>music</v>
      </c>
      <c r="R724" t="str">
        <f t="shared" si="90"/>
        <v>rock</v>
      </c>
      <c r="S724" s="9">
        <f t="shared" si="92"/>
        <v>41453.521863425929</v>
      </c>
      <c r="T724" s="9">
        <f t="shared" si="93"/>
        <v>41513.521863425929</v>
      </c>
      <c r="U724">
        <f t="shared" si="94"/>
        <v>2013</v>
      </c>
      <c r="V724" s="9" t="str">
        <f t="shared" si="95"/>
        <v>Jun</v>
      </c>
    </row>
    <row r="725" spans="1:22" ht="30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 t="shared" si="88"/>
        <v>118</v>
      </c>
      <c r="P725">
        <f t="shared" si="91"/>
        <v>47.2</v>
      </c>
      <c r="Q725" t="str">
        <f t="shared" si="89"/>
        <v>music</v>
      </c>
      <c r="R725" t="str">
        <f t="shared" si="90"/>
        <v>rock</v>
      </c>
      <c r="S725" s="9">
        <f t="shared" si="92"/>
        <v>41243.200636574074</v>
      </c>
      <c r="T725" s="9">
        <f t="shared" si="93"/>
        <v>41283.200636574074</v>
      </c>
      <c r="U725">
        <f t="shared" si="94"/>
        <v>2012</v>
      </c>
      <c r="V725" s="9" t="str">
        <f t="shared" si="95"/>
        <v>Nov</v>
      </c>
    </row>
    <row r="726" spans="1:22" ht="45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 t="shared" si="88"/>
        <v>155.33333333333331</v>
      </c>
      <c r="P726">
        <f t="shared" si="91"/>
        <v>112.01923076923077</v>
      </c>
      <c r="Q726" t="str">
        <f t="shared" si="89"/>
        <v>music</v>
      </c>
      <c r="R726" t="str">
        <f t="shared" si="90"/>
        <v>rock</v>
      </c>
      <c r="S726" s="9">
        <f t="shared" si="92"/>
        <v>41135.53302083334</v>
      </c>
      <c r="T726" s="9">
        <f t="shared" si="93"/>
        <v>41163.53302083334</v>
      </c>
      <c r="U726">
        <f t="shared" si="94"/>
        <v>2012</v>
      </c>
      <c r="V726" s="9" t="str">
        <f t="shared" si="95"/>
        <v>Aug</v>
      </c>
    </row>
    <row r="727" spans="1:22" ht="45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 t="shared" si="88"/>
        <v>101.18750000000001</v>
      </c>
      <c r="P727">
        <f t="shared" si="91"/>
        <v>74.953703703703709</v>
      </c>
      <c r="Q727" t="str">
        <f t="shared" si="89"/>
        <v>music</v>
      </c>
      <c r="R727" t="str">
        <f t="shared" si="90"/>
        <v>rock</v>
      </c>
      <c r="S727" s="9">
        <f t="shared" si="92"/>
        <v>41579.681331018517</v>
      </c>
      <c r="T727" s="9">
        <f t="shared" si="93"/>
        <v>41609.722997685189</v>
      </c>
      <c r="U727">
        <f t="shared" si="94"/>
        <v>2013</v>
      </c>
      <c r="V727" s="9" t="str">
        <f t="shared" si="95"/>
        <v>Nov</v>
      </c>
    </row>
    <row r="728" spans="1:22" ht="45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 t="shared" si="88"/>
        <v>117</v>
      </c>
      <c r="P728">
        <f t="shared" si="91"/>
        <v>61.578947368421055</v>
      </c>
      <c r="Q728" t="str">
        <f t="shared" si="89"/>
        <v>music</v>
      </c>
      <c r="R728" t="str">
        <f t="shared" si="90"/>
        <v>rock</v>
      </c>
      <c r="S728" s="9">
        <f t="shared" si="92"/>
        <v>41205.540381944447</v>
      </c>
      <c r="T728" s="9">
        <f t="shared" si="93"/>
        <v>41239.040972222225</v>
      </c>
      <c r="U728">
        <f t="shared" si="94"/>
        <v>2012</v>
      </c>
      <c r="V728" s="9" t="str">
        <f t="shared" si="95"/>
        <v>Oct</v>
      </c>
    </row>
    <row r="729" spans="1:22" ht="30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 t="shared" si="88"/>
        <v>100.925</v>
      </c>
      <c r="P729">
        <f t="shared" si="91"/>
        <v>45.875</v>
      </c>
      <c r="Q729" t="str">
        <f t="shared" si="89"/>
        <v>music</v>
      </c>
      <c r="R729" t="str">
        <f t="shared" si="90"/>
        <v>rock</v>
      </c>
      <c r="S729" s="9">
        <f t="shared" si="92"/>
        <v>41774.570393518523</v>
      </c>
      <c r="T729" s="9">
        <f t="shared" si="93"/>
        <v>41807.570393518523</v>
      </c>
      <c r="U729">
        <f t="shared" si="94"/>
        <v>2014</v>
      </c>
      <c r="V729" s="9" t="str">
        <f t="shared" si="95"/>
        <v>May</v>
      </c>
    </row>
    <row r="730" spans="1:22" ht="30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 t="shared" si="88"/>
        <v>103.66666666666666</v>
      </c>
      <c r="P730">
        <f t="shared" si="91"/>
        <v>75.853658536585371</v>
      </c>
      <c r="Q730" t="str">
        <f t="shared" si="89"/>
        <v>music</v>
      </c>
      <c r="R730" t="str">
        <f t="shared" si="90"/>
        <v>rock</v>
      </c>
      <c r="S730" s="9">
        <f t="shared" si="92"/>
        <v>41645.700613425928</v>
      </c>
      <c r="T730" s="9">
        <f t="shared" si="93"/>
        <v>41690.700613425928</v>
      </c>
      <c r="U730">
        <f t="shared" si="94"/>
        <v>2014</v>
      </c>
      <c r="V730" s="9" t="str">
        <f t="shared" si="95"/>
        <v>Jan</v>
      </c>
    </row>
    <row r="731" spans="1:22" ht="45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 t="shared" si="88"/>
        <v>265.25</v>
      </c>
      <c r="P731">
        <f t="shared" si="91"/>
        <v>84.206349206349202</v>
      </c>
      <c r="Q731" t="str">
        <f t="shared" si="89"/>
        <v>music</v>
      </c>
      <c r="R731" t="str">
        <f t="shared" si="90"/>
        <v>rock</v>
      </c>
      <c r="S731" s="9">
        <f t="shared" si="92"/>
        <v>40939.671006944445</v>
      </c>
      <c r="T731" s="9">
        <f t="shared" si="93"/>
        <v>40970.124305555561</v>
      </c>
      <c r="U731">
        <f t="shared" si="94"/>
        <v>2012</v>
      </c>
      <c r="V731" s="9" t="str">
        <f t="shared" si="95"/>
        <v>Jan</v>
      </c>
    </row>
    <row r="732" spans="1:22" ht="45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 t="shared" si="88"/>
        <v>155.91</v>
      </c>
      <c r="P732">
        <f t="shared" si="91"/>
        <v>117.22556390977444</v>
      </c>
      <c r="Q732" t="str">
        <f t="shared" si="89"/>
        <v>music</v>
      </c>
      <c r="R732" t="str">
        <f t="shared" si="90"/>
        <v>rock</v>
      </c>
      <c r="S732" s="9">
        <f t="shared" si="92"/>
        <v>41164.692835648151</v>
      </c>
      <c r="T732" s="9">
        <f t="shared" si="93"/>
        <v>41194.692835648151</v>
      </c>
      <c r="U732">
        <f t="shared" si="94"/>
        <v>2012</v>
      </c>
      <c r="V732" s="9" t="str">
        <f t="shared" si="95"/>
        <v>Sep</v>
      </c>
    </row>
    <row r="733" spans="1:22" ht="45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 t="shared" si="88"/>
        <v>101.62500000000001</v>
      </c>
      <c r="P733">
        <f t="shared" si="91"/>
        <v>86.489361702127653</v>
      </c>
      <c r="Q733" t="str">
        <f t="shared" si="89"/>
        <v>music</v>
      </c>
      <c r="R733" t="str">
        <f t="shared" si="90"/>
        <v>rock</v>
      </c>
      <c r="S733" s="9">
        <f t="shared" si="92"/>
        <v>40750.174236111117</v>
      </c>
      <c r="T733" s="9">
        <f t="shared" si="93"/>
        <v>40810.174236111117</v>
      </c>
      <c r="U733">
        <f t="shared" si="94"/>
        <v>2011</v>
      </c>
      <c r="V733" s="9" t="str">
        <f t="shared" si="95"/>
        <v>Jul</v>
      </c>
    </row>
    <row r="734" spans="1:22" ht="45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 t="shared" si="88"/>
        <v>100</v>
      </c>
      <c r="P734">
        <f t="shared" si="91"/>
        <v>172.41379310344828</v>
      </c>
      <c r="Q734" t="str">
        <f t="shared" si="89"/>
        <v>music</v>
      </c>
      <c r="R734" t="str">
        <f t="shared" si="90"/>
        <v>rock</v>
      </c>
      <c r="S734" s="9">
        <f t="shared" si="92"/>
        <v>40896.717083333337</v>
      </c>
      <c r="T734" s="9">
        <f t="shared" si="93"/>
        <v>40924.041666666672</v>
      </c>
      <c r="U734">
        <f t="shared" si="94"/>
        <v>2011</v>
      </c>
      <c r="V734" s="9" t="str">
        <f t="shared" si="95"/>
        <v>Dec</v>
      </c>
    </row>
    <row r="735" spans="1:22" ht="30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 t="shared" si="88"/>
        <v>100.49999999999999</v>
      </c>
      <c r="P735">
        <f t="shared" si="91"/>
        <v>62.8125</v>
      </c>
      <c r="Q735" t="str">
        <f t="shared" si="89"/>
        <v>music</v>
      </c>
      <c r="R735" t="str">
        <f t="shared" si="90"/>
        <v>rock</v>
      </c>
      <c r="S735" s="9">
        <f t="shared" si="92"/>
        <v>40658.023159722223</v>
      </c>
      <c r="T735" s="9">
        <f t="shared" si="93"/>
        <v>40696.082638888889</v>
      </c>
      <c r="U735">
        <f t="shared" si="94"/>
        <v>2011</v>
      </c>
      <c r="V735" s="9" t="str">
        <f t="shared" si="95"/>
        <v>Apr</v>
      </c>
    </row>
    <row r="736" spans="1:22" ht="45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 t="shared" si="88"/>
        <v>125.29999999999998</v>
      </c>
      <c r="P736">
        <f t="shared" si="91"/>
        <v>67.729729729729726</v>
      </c>
      <c r="Q736" t="str">
        <f t="shared" si="89"/>
        <v>music</v>
      </c>
      <c r="R736" t="str">
        <f t="shared" si="90"/>
        <v>rock</v>
      </c>
      <c r="S736" s="9">
        <f t="shared" si="92"/>
        <v>42502.702094907414</v>
      </c>
      <c r="T736" s="9">
        <f t="shared" si="93"/>
        <v>42562.702094907414</v>
      </c>
      <c r="U736">
        <f t="shared" si="94"/>
        <v>2016</v>
      </c>
      <c r="V736" s="9" t="str">
        <f t="shared" si="95"/>
        <v>May</v>
      </c>
    </row>
    <row r="737" spans="1:22" ht="45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 t="shared" si="88"/>
        <v>103.55555555555556</v>
      </c>
      <c r="P737">
        <f t="shared" si="91"/>
        <v>53.5632183908046</v>
      </c>
      <c r="Q737" t="str">
        <f t="shared" si="89"/>
        <v>music</v>
      </c>
      <c r="R737" t="str">
        <f t="shared" si="90"/>
        <v>rock</v>
      </c>
      <c r="S737" s="9">
        <f t="shared" si="92"/>
        <v>40662.920000000006</v>
      </c>
      <c r="T737" s="9">
        <f t="shared" si="93"/>
        <v>40706</v>
      </c>
      <c r="U737">
        <f t="shared" si="94"/>
        <v>2011</v>
      </c>
      <c r="V737" s="9" t="str">
        <f t="shared" si="95"/>
        <v>Apr</v>
      </c>
    </row>
    <row r="738" spans="1:22" ht="45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 t="shared" si="88"/>
        <v>103.8</v>
      </c>
      <c r="P738">
        <f t="shared" si="91"/>
        <v>34.6</v>
      </c>
      <c r="Q738" t="str">
        <f t="shared" si="89"/>
        <v>music</v>
      </c>
      <c r="R738" t="str">
        <f t="shared" si="90"/>
        <v>rock</v>
      </c>
      <c r="S738" s="9">
        <f t="shared" si="92"/>
        <v>40122.584953703707</v>
      </c>
      <c r="T738" s="9">
        <f t="shared" si="93"/>
        <v>40178.818749999999</v>
      </c>
      <c r="U738">
        <f t="shared" si="94"/>
        <v>2009</v>
      </c>
      <c r="V738" s="9" t="str">
        <f t="shared" si="95"/>
        <v>Nov</v>
      </c>
    </row>
    <row r="739" spans="1:22" ht="30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 t="shared" si="88"/>
        <v>105</v>
      </c>
      <c r="P739">
        <f t="shared" si="91"/>
        <v>38.888888888888886</v>
      </c>
      <c r="Q739" t="str">
        <f t="shared" si="89"/>
        <v>music</v>
      </c>
      <c r="R739" t="str">
        <f t="shared" si="90"/>
        <v>rock</v>
      </c>
      <c r="S739" s="9">
        <f t="shared" si="92"/>
        <v>41288.520462962966</v>
      </c>
      <c r="T739" s="9">
        <f t="shared" si="93"/>
        <v>41333.725694444445</v>
      </c>
      <c r="U739">
        <f t="shared" si="94"/>
        <v>2013</v>
      </c>
      <c r="V739" s="9" t="str">
        <f t="shared" si="95"/>
        <v>Jan</v>
      </c>
    </row>
    <row r="740" spans="1:22" ht="45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 t="shared" si="88"/>
        <v>100</v>
      </c>
      <c r="P740">
        <f t="shared" si="91"/>
        <v>94.736842105263165</v>
      </c>
      <c r="Q740" t="str">
        <f t="shared" si="89"/>
        <v>music</v>
      </c>
      <c r="R740" t="str">
        <f t="shared" si="90"/>
        <v>rock</v>
      </c>
      <c r="S740" s="9">
        <f t="shared" si="92"/>
        <v>40941.485706018524</v>
      </c>
      <c r="T740" s="9">
        <f t="shared" si="93"/>
        <v>40971.485706018524</v>
      </c>
      <c r="U740">
        <f t="shared" si="94"/>
        <v>2012</v>
      </c>
      <c r="V740" s="9" t="str">
        <f t="shared" si="95"/>
        <v>Feb</v>
      </c>
    </row>
    <row r="741" spans="1:22" ht="45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 t="shared" si="88"/>
        <v>169.86</v>
      </c>
      <c r="P741">
        <f t="shared" si="91"/>
        <v>39.967058823529413</v>
      </c>
      <c r="Q741" t="str">
        <f t="shared" si="89"/>
        <v>music</v>
      </c>
      <c r="R741" t="str">
        <f t="shared" si="90"/>
        <v>rock</v>
      </c>
      <c r="S741" s="9">
        <f t="shared" si="92"/>
        <v>40379.064293981486</v>
      </c>
      <c r="T741" s="9">
        <f t="shared" si="93"/>
        <v>40392.915972222225</v>
      </c>
      <c r="U741">
        <f t="shared" si="94"/>
        <v>2010</v>
      </c>
      <c r="V741" s="9" t="str">
        <f t="shared" si="95"/>
        <v>Jul</v>
      </c>
    </row>
    <row r="742" spans="1:22" ht="30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 t="shared" si="88"/>
        <v>101.4</v>
      </c>
      <c r="P742">
        <f t="shared" si="91"/>
        <v>97.5</v>
      </c>
      <c r="Q742" t="str">
        <f t="shared" si="89"/>
        <v>music</v>
      </c>
      <c r="R742" t="str">
        <f t="shared" si="90"/>
        <v>pop</v>
      </c>
      <c r="S742" s="9">
        <f t="shared" si="92"/>
        <v>41962.429907407415</v>
      </c>
      <c r="T742" s="9">
        <f t="shared" si="93"/>
        <v>41992.429907407415</v>
      </c>
      <c r="U742">
        <f t="shared" si="94"/>
        <v>2014</v>
      </c>
      <c r="V742" s="9" t="str">
        <f t="shared" si="95"/>
        <v>Nov</v>
      </c>
    </row>
    <row r="743" spans="1:22" ht="45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 t="shared" si="88"/>
        <v>100</v>
      </c>
      <c r="P743">
        <f t="shared" si="91"/>
        <v>42.857142857142854</v>
      </c>
      <c r="Q743" t="str">
        <f t="shared" si="89"/>
        <v>music</v>
      </c>
      <c r="R743" t="str">
        <f t="shared" si="90"/>
        <v>pop</v>
      </c>
      <c r="S743" s="9">
        <f t="shared" si="92"/>
        <v>40687.857951388891</v>
      </c>
      <c r="T743" s="9">
        <f t="shared" si="93"/>
        <v>40707.857951388891</v>
      </c>
      <c r="U743">
        <f t="shared" si="94"/>
        <v>2011</v>
      </c>
      <c r="V743" s="9" t="str">
        <f t="shared" si="95"/>
        <v>May</v>
      </c>
    </row>
    <row r="744" spans="1:22" ht="30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 t="shared" si="88"/>
        <v>124.70000000000002</v>
      </c>
      <c r="P744">
        <f t="shared" si="91"/>
        <v>168.51351351351352</v>
      </c>
      <c r="Q744" t="str">
        <f t="shared" si="89"/>
        <v>music</v>
      </c>
      <c r="R744" t="str">
        <f t="shared" si="90"/>
        <v>pop</v>
      </c>
      <c r="S744" s="9">
        <f t="shared" si="92"/>
        <v>41146.657546296301</v>
      </c>
      <c r="T744" s="9">
        <f t="shared" si="93"/>
        <v>41176.657546296301</v>
      </c>
      <c r="U744">
        <f t="shared" si="94"/>
        <v>2012</v>
      </c>
      <c r="V744" s="9" t="str">
        <f t="shared" si="95"/>
        <v>Aug</v>
      </c>
    </row>
    <row r="745" spans="1:22" ht="45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 t="shared" si="88"/>
        <v>109.5</v>
      </c>
      <c r="P745">
        <f t="shared" si="91"/>
        <v>85.546875</v>
      </c>
      <c r="Q745" t="str">
        <f t="shared" si="89"/>
        <v>music</v>
      </c>
      <c r="R745" t="str">
        <f t="shared" si="90"/>
        <v>pop</v>
      </c>
      <c r="S745" s="9">
        <f t="shared" si="92"/>
        <v>41174.893055555556</v>
      </c>
      <c r="T745" s="9">
        <f t="shared" si="93"/>
        <v>41234.93472222222</v>
      </c>
      <c r="U745">
        <f t="shared" si="94"/>
        <v>2012</v>
      </c>
      <c r="V745" s="9" t="str">
        <f t="shared" si="95"/>
        <v>Sep</v>
      </c>
    </row>
    <row r="746" spans="1:22" ht="45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 t="shared" si="88"/>
        <v>110.80000000000001</v>
      </c>
      <c r="P746">
        <f t="shared" si="91"/>
        <v>554</v>
      </c>
      <c r="Q746" t="str">
        <f t="shared" si="89"/>
        <v>music</v>
      </c>
      <c r="R746" t="str">
        <f t="shared" si="90"/>
        <v>pop</v>
      </c>
      <c r="S746" s="9">
        <f t="shared" si="92"/>
        <v>41521.450694444451</v>
      </c>
      <c r="T746" s="9">
        <f t="shared" si="93"/>
        <v>41535.450694444451</v>
      </c>
      <c r="U746">
        <f t="shared" si="94"/>
        <v>2013</v>
      </c>
      <c r="V746" s="9" t="str">
        <f t="shared" si="95"/>
        <v>Sep</v>
      </c>
    </row>
    <row r="747" spans="1:22" ht="45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 t="shared" si="88"/>
        <v>110.2</v>
      </c>
      <c r="P747">
        <f t="shared" si="91"/>
        <v>26.554216867469879</v>
      </c>
      <c r="Q747" t="str">
        <f t="shared" si="89"/>
        <v>music</v>
      </c>
      <c r="R747" t="str">
        <f t="shared" si="90"/>
        <v>pop</v>
      </c>
      <c r="S747" s="9">
        <f t="shared" si="92"/>
        <v>41833.283599537041</v>
      </c>
      <c r="T747" s="9">
        <f t="shared" si="93"/>
        <v>41865.59097222222</v>
      </c>
      <c r="U747">
        <f t="shared" si="94"/>
        <v>2014</v>
      </c>
      <c r="V747" s="9" t="str">
        <f t="shared" si="95"/>
        <v>Jul</v>
      </c>
    </row>
    <row r="748" spans="1:22" ht="45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 t="shared" si="88"/>
        <v>104.71999999999998</v>
      </c>
      <c r="P748">
        <f t="shared" si="91"/>
        <v>113.82608695652173</v>
      </c>
      <c r="Q748" t="str">
        <f t="shared" si="89"/>
        <v>music</v>
      </c>
      <c r="R748" t="str">
        <f t="shared" si="90"/>
        <v>pop</v>
      </c>
      <c r="S748" s="9">
        <f t="shared" si="92"/>
        <v>41039.242789351854</v>
      </c>
      <c r="T748" s="9">
        <f t="shared" si="93"/>
        <v>41069.242789351854</v>
      </c>
      <c r="U748">
        <f t="shared" si="94"/>
        <v>2012</v>
      </c>
      <c r="V748" s="9" t="str">
        <f t="shared" si="95"/>
        <v>May</v>
      </c>
    </row>
    <row r="749" spans="1:22" ht="45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 t="shared" si="88"/>
        <v>125.26086956521738</v>
      </c>
      <c r="P749">
        <f t="shared" si="91"/>
        <v>32.011111111111113</v>
      </c>
      <c r="Q749" t="str">
        <f t="shared" si="89"/>
        <v>music</v>
      </c>
      <c r="R749" t="str">
        <f t="shared" si="90"/>
        <v>pop</v>
      </c>
      <c r="S749" s="9">
        <f t="shared" si="92"/>
        <v>40592.537986111114</v>
      </c>
      <c r="T749" s="9">
        <f t="shared" si="93"/>
        <v>40622.49631944445</v>
      </c>
      <c r="U749">
        <f t="shared" si="94"/>
        <v>2011</v>
      </c>
      <c r="V749" s="9" t="str">
        <f t="shared" si="95"/>
        <v>Feb</v>
      </c>
    </row>
    <row r="750" spans="1:22" ht="45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 t="shared" si="88"/>
        <v>100.58763157894737</v>
      </c>
      <c r="P750">
        <f t="shared" si="91"/>
        <v>47.189259259259259</v>
      </c>
      <c r="Q750" t="str">
        <f t="shared" si="89"/>
        <v>music</v>
      </c>
      <c r="R750" t="str">
        <f t="shared" si="90"/>
        <v>pop</v>
      </c>
      <c r="S750" s="9">
        <f t="shared" si="92"/>
        <v>41737.517997685187</v>
      </c>
      <c r="T750" s="9">
        <f t="shared" si="93"/>
        <v>41782.517997685187</v>
      </c>
      <c r="U750">
        <f t="shared" si="94"/>
        <v>2014</v>
      </c>
      <c r="V750" s="9" t="str">
        <f t="shared" si="95"/>
        <v>Apr</v>
      </c>
    </row>
    <row r="751" spans="1:22" ht="30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 t="shared" si="88"/>
        <v>141.55000000000001</v>
      </c>
      <c r="P751">
        <f t="shared" si="91"/>
        <v>88.46875</v>
      </c>
      <c r="Q751" t="str">
        <f t="shared" si="89"/>
        <v>music</v>
      </c>
      <c r="R751" t="str">
        <f t="shared" si="90"/>
        <v>pop</v>
      </c>
      <c r="S751" s="9">
        <f t="shared" si="92"/>
        <v>41526.268946759265</v>
      </c>
      <c r="T751" s="9">
        <f t="shared" si="93"/>
        <v>41556.268946759265</v>
      </c>
      <c r="U751">
        <f t="shared" si="94"/>
        <v>2013</v>
      </c>
      <c r="V751" s="9" t="str">
        <f t="shared" si="95"/>
        <v>Sep</v>
      </c>
    </row>
    <row r="752" spans="1:22" ht="45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 t="shared" si="88"/>
        <v>100.75</v>
      </c>
      <c r="P752">
        <f t="shared" si="91"/>
        <v>100.75</v>
      </c>
      <c r="Q752" t="str">
        <f t="shared" si="89"/>
        <v>music</v>
      </c>
      <c r="R752" t="str">
        <f t="shared" si="90"/>
        <v>pop</v>
      </c>
      <c r="S752" s="9">
        <f t="shared" si="92"/>
        <v>40625.734027777777</v>
      </c>
      <c r="T752" s="9">
        <f t="shared" si="93"/>
        <v>40659.124305555561</v>
      </c>
      <c r="U752">
        <f t="shared" si="94"/>
        <v>2011</v>
      </c>
      <c r="V752" s="9" t="str">
        <f t="shared" si="95"/>
        <v>Mar</v>
      </c>
    </row>
    <row r="753" spans="1:22" ht="45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 t="shared" si="88"/>
        <v>100.66666666666666</v>
      </c>
      <c r="P753">
        <f t="shared" si="91"/>
        <v>64.714285714285708</v>
      </c>
      <c r="Q753" t="str">
        <f t="shared" si="89"/>
        <v>music</v>
      </c>
      <c r="R753" t="str">
        <f t="shared" si="90"/>
        <v>pop</v>
      </c>
      <c r="S753" s="9">
        <f t="shared" si="92"/>
        <v>41572.326307870375</v>
      </c>
      <c r="T753" s="9">
        <f t="shared" si="93"/>
        <v>41602.367974537039</v>
      </c>
      <c r="U753">
        <f t="shared" si="94"/>
        <v>2013</v>
      </c>
      <c r="V753" s="9" t="str">
        <f t="shared" si="95"/>
        <v>Oct</v>
      </c>
    </row>
    <row r="754" spans="1:22" ht="45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 t="shared" si="88"/>
        <v>174.2304</v>
      </c>
      <c r="P754">
        <f t="shared" si="91"/>
        <v>51.854285714285716</v>
      </c>
      <c r="Q754" t="str">
        <f t="shared" si="89"/>
        <v>music</v>
      </c>
      <c r="R754" t="str">
        <f t="shared" si="90"/>
        <v>pop</v>
      </c>
      <c r="S754" s="9">
        <f t="shared" si="92"/>
        <v>40626.66777777778</v>
      </c>
      <c r="T754" s="9">
        <f t="shared" si="93"/>
        <v>40657.66777777778</v>
      </c>
      <c r="U754">
        <f t="shared" si="94"/>
        <v>2011</v>
      </c>
      <c r="V754" s="9" t="str">
        <f t="shared" si="95"/>
        <v>Mar</v>
      </c>
    </row>
    <row r="755" spans="1:22" ht="45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 t="shared" si="88"/>
        <v>119.90909090909089</v>
      </c>
      <c r="P755">
        <f t="shared" si="91"/>
        <v>38.794117647058826</v>
      </c>
      <c r="Q755" t="str">
        <f t="shared" si="89"/>
        <v>music</v>
      </c>
      <c r="R755" t="str">
        <f t="shared" si="90"/>
        <v>pop</v>
      </c>
      <c r="S755" s="9">
        <f t="shared" si="92"/>
        <v>40987.724074074074</v>
      </c>
      <c r="T755" s="9">
        <f t="shared" si="93"/>
        <v>41017.724074074074</v>
      </c>
      <c r="U755">
        <f t="shared" si="94"/>
        <v>2012</v>
      </c>
      <c r="V755" s="9" t="str">
        <f t="shared" si="95"/>
        <v>Mar</v>
      </c>
    </row>
    <row r="756" spans="1:22" ht="30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 t="shared" si="88"/>
        <v>142.86666666666667</v>
      </c>
      <c r="P756">
        <f t="shared" si="91"/>
        <v>44.645833333333336</v>
      </c>
      <c r="Q756" t="str">
        <f t="shared" si="89"/>
        <v>music</v>
      </c>
      <c r="R756" t="str">
        <f t="shared" si="90"/>
        <v>pop</v>
      </c>
      <c r="S756" s="9">
        <f t="shared" si="92"/>
        <v>40974.625231481485</v>
      </c>
      <c r="T756" s="9">
        <f t="shared" si="93"/>
        <v>41004.583564814813</v>
      </c>
      <c r="U756">
        <f t="shared" si="94"/>
        <v>2012</v>
      </c>
      <c r="V756" s="9" t="str">
        <f t="shared" si="95"/>
        <v>Mar</v>
      </c>
    </row>
    <row r="757" spans="1:22" ht="45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 t="shared" si="88"/>
        <v>100.33493333333334</v>
      </c>
      <c r="P757">
        <f t="shared" si="91"/>
        <v>156.77333333333334</v>
      </c>
      <c r="Q757" t="str">
        <f t="shared" si="89"/>
        <v>music</v>
      </c>
      <c r="R757" t="str">
        <f t="shared" si="90"/>
        <v>pop</v>
      </c>
      <c r="S757" s="9">
        <f t="shared" si="92"/>
        <v>41226.762175925927</v>
      </c>
      <c r="T757" s="9">
        <f t="shared" si="93"/>
        <v>41256.762175925927</v>
      </c>
      <c r="U757">
        <f t="shared" si="94"/>
        <v>2012</v>
      </c>
      <c r="V757" s="9" t="str">
        <f t="shared" si="95"/>
        <v>Nov</v>
      </c>
    </row>
    <row r="758" spans="1:22" ht="45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 t="shared" si="88"/>
        <v>104.93380000000001</v>
      </c>
      <c r="P758">
        <f t="shared" si="91"/>
        <v>118.70339366515837</v>
      </c>
      <c r="Q758" t="str">
        <f t="shared" si="89"/>
        <v>music</v>
      </c>
      <c r="R758" t="str">
        <f t="shared" si="90"/>
        <v>pop</v>
      </c>
      <c r="S758" s="9">
        <f t="shared" si="92"/>
        <v>41023.615370370375</v>
      </c>
      <c r="T758" s="9">
        <f t="shared" si="93"/>
        <v>41053.615370370375</v>
      </c>
      <c r="U758">
        <f t="shared" si="94"/>
        <v>2012</v>
      </c>
      <c r="V758" s="9" t="str">
        <f t="shared" si="95"/>
        <v>Apr</v>
      </c>
    </row>
    <row r="759" spans="1:22" ht="45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 t="shared" si="88"/>
        <v>132.23333333333335</v>
      </c>
      <c r="P759">
        <f t="shared" si="91"/>
        <v>74.149532710280369</v>
      </c>
      <c r="Q759" t="str">
        <f t="shared" si="89"/>
        <v>music</v>
      </c>
      <c r="R759" t="str">
        <f t="shared" si="90"/>
        <v>pop</v>
      </c>
      <c r="S759" s="9">
        <f t="shared" si="92"/>
        <v>41223.055173611116</v>
      </c>
      <c r="T759" s="9">
        <f t="shared" si="93"/>
        <v>41261.430555555555</v>
      </c>
      <c r="U759">
        <f t="shared" si="94"/>
        <v>2012</v>
      </c>
      <c r="V759" s="9" t="str">
        <f t="shared" si="95"/>
        <v>Nov</v>
      </c>
    </row>
    <row r="760" spans="1:22" ht="45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 t="shared" si="88"/>
        <v>112.79999999999998</v>
      </c>
      <c r="P760">
        <f t="shared" si="91"/>
        <v>12.533333333333333</v>
      </c>
      <c r="Q760" t="str">
        <f t="shared" si="89"/>
        <v>music</v>
      </c>
      <c r="R760" t="str">
        <f t="shared" si="90"/>
        <v>pop</v>
      </c>
      <c r="S760" s="9">
        <f t="shared" si="92"/>
        <v>41596.746770833335</v>
      </c>
      <c r="T760" s="9">
        <f t="shared" si="93"/>
        <v>41625.333333333336</v>
      </c>
      <c r="U760">
        <f t="shared" si="94"/>
        <v>2013</v>
      </c>
      <c r="V760" s="9" t="str">
        <f t="shared" si="95"/>
        <v>Nov</v>
      </c>
    </row>
    <row r="761" spans="1:22" ht="45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 t="shared" si="88"/>
        <v>1253.75</v>
      </c>
      <c r="P761">
        <f t="shared" si="91"/>
        <v>27.861111111111111</v>
      </c>
      <c r="Q761" t="str">
        <f t="shared" si="89"/>
        <v>music</v>
      </c>
      <c r="R761" t="str">
        <f t="shared" si="90"/>
        <v>pop</v>
      </c>
      <c r="S761" s="9">
        <f t="shared" si="92"/>
        <v>42459.52719907408</v>
      </c>
      <c r="T761" s="9">
        <f t="shared" si="93"/>
        <v>42490.749305555561</v>
      </c>
      <c r="U761">
        <f t="shared" si="94"/>
        <v>2016</v>
      </c>
      <c r="V761" s="9" t="str">
        <f t="shared" si="95"/>
        <v>Mar</v>
      </c>
    </row>
    <row r="762" spans="1:22" ht="45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 t="shared" si="88"/>
        <v>102.50632911392405</v>
      </c>
      <c r="P762">
        <f t="shared" si="91"/>
        <v>80.178217821782184</v>
      </c>
      <c r="Q762" t="str">
        <f t="shared" si="89"/>
        <v>music</v>
      </c>
      <c r="R762" t="str">
        <f t="shared" si="90"/>
        <v>pop</v>
      </c>
      <c r="S762" s="9">
        <f t="shared" si="92"/>
        <v>42343.831377314818</v>
      </c>
      <c r="T762" s="9">
        <f t="shared" si="93"/>
        <v>42386.708333333336</v>
      </c>
      <c r="U762">
        <f t="shared" si="94"/>
        <v>2015</v>
      </c>
      <c r="V762" s="9" t="str">
        <f t="shared" si="95"/>
        <v>Dec</v>
      </c>
    </row>
    <row r="763" spans="1:22" ht="45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 t="shared" si="88"/>
        <v>102.6375</v>
      </c>
      <c r="P763">
        <f t="shared" si="91"/>
        <v>132.43548387096774</v>
      </c>
      <c r="Q763" t="str">
        <f t="shared" si="89"/>
        <v>music</v>
      </c>
      <c r="R763" t="str">
        <f t="shared" si="90"/>
        <v>pop</v>
      </c>
      <c r="S763" s="9">
        <f t="shared" si="92"/>
        <v>40848.031666666669</v>
      </c>
      <c r="T763" s="9">
        <f t="shared" si="93"/>
        <v>40908.073333333334</v>
      </c>
      <c r="U763">
        <f t="shared" si="94"/>
        <v>2011</v>
      </c>
      <c r="V763" s="9" t="str">
        <f t="shared" si="95"/>
        <v>Nov</v>
      </c>
    </row>
    <row r="764" spans="1:22" ht="30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 t="shared" si="88"/>
        <v>108</v>
      </c>
      <c r="P764">
        <f t="shared" si="91"/>
        <v>33.75</v>
      </c>
      <c r="Q764" t="str">
        <f t="shared" si="89"/>
        <v>music</v>
      </c>
      <c r="R764" t="str">
        <f t="shared" si="90"/>
        <v>pop</v>
      </c>
      <c r="S764" s="9">
        <f t="shared" si="92"/>
        <v>42005.855405092596</v>
      </c>
      <c r="T764" s="9">
        <f t="shared" si="93"/>
        <v>42035.855405092596</v>
      </c>
      <c r="U764">
        <f t="shared" si="94"/>
        <v>2015</v>
      </c>
      <c r="V764" s="9" t="str">
        <f t="shared" si="95"/>
        <v>Jan</v>
      </c>
    </row>
    <row r="765" spans="1:22" ht="45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 t="shared" si="88"/>
        <v>122.40879999999999</v>
      </c>
      <c r="P765">
        <f t="shared" si="91"/>
        <v>34.384494382022467</v>
      </c>
      <c r="Q765" t="str">
        <f t="shared" si="89"/>
        <v>music</v>
      </c>
      <c r="R765" t="str">
        <f t="shared" si="90"/>
        <v>pop</v>
      </c>
      <c r="S765" s="9">
        <f t="shared" si="92"/>
        <v>40939.595115740747</v>
      </c>
      <c r="T765" s="9">
        <f t="shared" si="93"/>
        <v>40983.999305555561</v>
      </c>
      <c r="U765">
        <f t="shared" si="94"/>
        <v>2012</v>
      </c>
      <c r="V765" s="9" t="str">
        <f t="shared" si="95"/>
        <v>Jan</v>
      </c>
    </row>
    <row r="766" spans="1:22" ht="45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 t="shared" si="88"/>
        <v>119.45714285714286</v>
      </c>
      <c r="P766">
        <f t="shared" si="91"/>
        <v>44.956989247311824</v>
      </c>
      <c r="Q766" t="str">
        <f t="shared" si="89"/>
        <v>music</v>
      </c>
      <c r="R766" t="str">
        <f t="shared" si="90"/>
        <v>pop</v>
      </c>
      <c r="S766" s="9">
        <f t="shared" si="92"/>
        <v>40564.482789351852</v>
      </c>
      <c r="T766" s="9">
        <f t="shared" si="93"/>
        <v>40595.958333333336</v>
      </c>
      <c r="U766">
        <f t="shared" si="94"/>
        <v>2011</v>
      </c>
      <c r="V766" s="9" t="str">
        <f t="shared" si="95"/>
        <v>Jan</v>
      </c>
    </row>
    <row r="767" spans="1:22" ht="45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 t="shared" si="88"/>
        <v>160.88</v>
      </c>
      <c r="P767">
        <f t="shared" si="91"/>
        <v>41.04081632653061</v>
      </c>
      <c r="Q767" t="str">
        <f t="shared" si="89"/>
        <v>music</v>
      </c>
      <c r="R767" t="str">
        <f t="shared" si="90"/>
        <v>pop</v>
      </c>
      <c r="S767" s="9">
        <f t="shared" si="92"/>
        <v>41331.086493055562</v>
      </c>
      <c r="T767" s="9">
        <f t="shared" si="93"/>
        <v>41361.04482638889</v>
      </c>
      <c r="U767">
        <f t="shared" si="94"/>
        <v>2013</v>
      </c>
      <c r="V767" s="9" t="str">
        <f t="shared" si="95"/>
        <v>Feb</v>
      </c>
    </row>
    <row r="768" spans="1:22" ht="45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 t="shared" si="88"/>
        <v>126.85294117647059</v>
      </c>
      <c r="P768">
        <f t="shared" si="91"/>
        <v>52.597560975609753</v>
      </c>
      <c r="Q768" t="str">
        <f t="shared" si="89"/>
        <v>music</v>
      </c>
      <c r="R768" t="str">
        <f t="shared" si="90"/>
        <v>pop</v>
      </c>
      <c r="S768" s="9">
        <f t="shared" si="92"/>
        <v>41681.903912037036</v>
      </c>
      <c r="T768" s="9">
        <f t="shared" si="93"/>
        <v>41709.124305555561</v>
      </c>
      <c r="U768">
        <f t="shared" si="94"/>
        <v>2014</v>
      </c>
      <c r="V768" s="9" t="str">
        <f t="shared" si="95"/>
        <v>Feb</v>
      </c>
    </row>
    <row r="769" spans="1:22" ht="45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 t="shared" si="88"/>
        <v>102.6375</v>
      </c>
      <c r="P769">
        <f t="shared" si="91"/>
        <v>70.784482758620683</v>
      </c>
      <c r="Q769" t="str">
        <f t="shared" si="89"/>
        <v>music</v>
      </c>
      <c r="R769" t="str">
        <f t="shared" si="90"/>
        <v>pop</v>
      </c>
      <c r="S769" s="9">
        <f t="shared" si="92"/>
        <v>40844.983090277783</v>
      </c>
      <c r="T769" s="9">
        <f t="shared" si="93"/>
        <v>40875.024756944447</v>
      </c>
      <c r="U769">
        <f t="shared" si="94"/>
        <v>2011</v>
      </c>
      <c r="V769" s="9" t="str">
        <f t="shared" si="95"/>
        <v>Oct</v>
      </c>
    </row>
    <row r="770" spans="1:22" ht="45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 t="shared" ref="O770:O833" si="96">(E770/D770)*100</f>
        <v>139.75</v>
      </c>
      <c r="P770">
        <f t="shared" si="91"/>
        <v>53.75</v>
      </c>
      <c r="Q770" t="str">
        <f t="shared" ref="Q770:Q833" si="97">LEFT(N770,SEARCH("/",N770,1)-1)</f>
        <v>music</v>
      </c>
      <c r="R770" t="str">
        <f t="shared" ref="R770:R833" si="98">RIGHT(N770,LEN(N770)-SEARCH("/",N770,1))</f>
        <v>pop</v>
      </c>
      <c r="S770" s="9">
        <f t="shared" si="92"/>
        <v>42461.718472222223</v>
      </c>
      <c r="T770" s="9">
        <f t="shared" si="93"/>
        <v>42521.718472222223</v>
      </c>
      <c r="U770">
        <f t="shared" si="94"/>
        <v>2016</v>
      </c>
      <c r="V770" s="9" t="str">
        <f t="shared" si="95"/>
        <v>Apr</v>
      </c>
    </row>
    <row r="771" spans="1:22" ht="45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 t="shared" si="96"/>
        <v>102.60000000000001</v>
      </c>
      <c r="P771">
        <f t="shared" ref="P771:P834" si="99">IFERROR(E771/L771, 0)</f>
        <v>44.608695652173914</v>
      </c>
      <c r="Q771" t="str">
        <f t="shared" si="97"/>
        <v>music</v>
      </c>
      <c r="R771" t="str">
        <f t="shared" si="98"/>
        <v>pop</v>
      </c>
      <c r="S771" s="9">
        <f t="shared" ref="S771:S834" si="100">((J771/86400)+25569+(-4/24))</f>
        <v>40313.763877314814</v>
      </c>
      <c r="T771" s="9">
        <f t="shared" ref="T771:T834" si="101">((I771/86400)+25569+(-4/24))</f>
        <v>40364</v>
      </c>
      <c r="U771">
        <f t="shared" ref="U771:U834" si="102">YEAR(S771)</f>
        <v>2010</v>
      </c>
      <c r="V771" s="9" t="str">
        <f t="shared" ref="V771:V834" si="103">TEXT(S771, "mmm")</f>
        <v>May</v>
      </c>
    </row>
    <row r="772" spans="1:22" ht="30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 t="shared" si="96"/>
        <v>100.67349999999999</v>
      </c>
      <c r="P772">
        <f t="shared" si="99"/>
        <v>26.148961038961041</v>
      </c>
      <c r="Q772" t="str">
        <f t="shared" si="97"/>
        <v>music</v>
      </c>
      <c r="R772" t="str">
        <f t="shared" si="98"/>
        <v>pop</v>
      </c>
      <c r="S772" s="9">
        <f t="shared" si="100"/>
        <v>42553.377476851856</v>
      </c>
      <c r="T772" s="9">
        <f t="shared" si="101"/>
        <v>42583.377476851856</v>
      </c>
      <c r="U772">
        <f t="shared" si="102"/>
        <v>2016</v>
      </c>
      <c r="V772" s="9" t="str">
        <f t="shared" si="103"/>
        <v>Jul</v>
      </c>
    </row>
    <row r="773" spans="1:22" ht="30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 t="shared" si="96"/>
        <v>112.94117647058823</v>
      </c>
      <c r="P773">
        <f t="shared" si="99"/>
        <v>39.183673469387756</v>
      </c>
      <c r="Q773" t="str">
        <f t="shared" si="97"/>
        <v>music</v>
      </c>
      <c r="R773" t="str">
        <f t="shared" si="98"/>
        <v>pop</v>
      </c>
      <c r="S773" s="9">
        <f t="shared" si="100"/>
        <v>41034.489930555559</v>
      </c>
      <c r="T773" s="9">
        <f t="shared" si="101"/>
        <v>41064.489930555559</v>
      </c>
      <c r="U773">
        <f t="shared" si="102"/>
        <v>2012</v>
      </c>
      <c r="V773" s="9" t="str">
        <f t="shared" si="103"/>
        <v>May</v>
      </c>
    </row>
    <row r="774" spans="1:22" ht="45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 t="shared" si="96"/>
        <v>128.09523809523807</v>
      </c>
      <c r="P774">
        <f t="shared" si="99"/>
        <v>45.593220338983052</v>
      </c>
      <c r="Q774" t="str">
        <f t="shared" si="97"/>
        <v>music</v>
      </c>
      <c r="R774" t="str">
        <f t="shared" si="98"/>
        <v>pop</v>
      </c>
      <c r="S774" s="9">
        <f t="shared" si="100"/>
        <v>42039.71171296297</v>
      </c>
      <c r="T774" s="9">
        <f t="shared" si="101"/>
        <v>42069.71171296297</v>
      </c>
      <c r="U774">
        <f t="shared" si="102"/>
        <v>2015</v>
      </c>
      <c r="V774" s="9" t="str">
        <f t="shared" si="103"/>
        <v>Feb</v>
      </c>
    </row>
    <row r="775" spans="1:22" ht="45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 t="shared" si="96"/>
        <v>201.7</v>
      </c>
      <c r="P775">
        <f t="shared" si="99"/>
        <v>89.247787610619469</v>
      </c>
      <c r="Q775" t="str">
        <f t="shared" si="97"/>
        <v>music</v>
      </c>
      <c r="R775" t="str">
        <f t="shared" si="98"/>
        <v>pop</v>
      </c>
      <c r="S775" s="9">
        <f t="shared" si="100"/>
        <v>42569.438726851855</v>
      </c>
      <c r="T775" s="9">
        <f t="shared" si="101"/>
        <v>42600.124305555561</v>
      </c>
      <c r="U775">
        <f t="shared" si="102"/>
        <v>2016</v>
      </c>
      <c r="V775" s="9" t="str">
        <f t="shared" si="103"/>
        <v>Jul</v>
      </c>
    </row>
    <row r="776" spans="1:22" ht="30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 t="shared" si="96"/>
        <v>137.416</v>
      </c>
      <c r="P776">
        <f t="shared" si="99"/>
        <v>40.416470588235299</v>
      </c>
      <c r="Q776" t="str">
        <f t="shared" si="97"/>
        <v>music</v>
      </c>
      <c r="R776" t="str">
        <f t="shared" si="98"/>
        <v>pop</v>
      </c>
      <c r="S776" s="9">
        <f t="shared" si="100"/>
        <v>40802.566435185188</v>
      </c>
      <c r="T776" s="9">
        <f t="shared" si="101"/>
        <v>40832.752083333333</v>
      </c>
      <c r="U776">
        <f t="shared" si="102"/>
        <v>2011</v>
      </c>
      <c r="V776" s="9" t="str">
        <f t="shared" si="103"/>
        <v>Sep</v>
      </c>
    </row>
    <row r="777" spans="1:22" ht="30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 t="shared" si="96"/>
        <v>115.33333333333333</v>
      </c>
      <c r="P777">
        <f t="shared" si="99"/>
        <v>82.38095238095238</v>
      </c>
      <c r="Q777" t="str">
        <f t="shared" si="97"/>
        <v>music</v>
      </c>
      <c r="R777" t="str">
        <f t="shared" si="98"/>
        <v>pop</v>
      </c>
      <c r="S777" s="9">
        <f t="shared" si="100"/>
        <v>40973.559571759259</v>
      </c>
      <c r="T777" s="9">
        <f t="shared" si="101"/>
        <v>41019.999305555561</v>
      </c>
      <c r="U777">
        <f t="shared" si="102"/>
        <v>2012</v>
      </c>
      <c r="V777" s="9" t="str">
        <f t="shared" si="103"/>
        <v>Mar</v>
      </c>
    </row>
    <row r="778" spans="1:22" ht="45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 t="shared" si="96"/>
        <v>111.66666666666667</v>
      </c>
      <c r="P778">
        <f t="shared" si="99"/>
        <v>159.52380952380952</v>
      </c>
      <c r="Q778" t="str">
        <f t="shared" si="97"/>
        <v>music</v>
      </c>
      <c r="R778" t="str">
        <f t="shared" si="98"/>
        <v>pop</v>
      </c>
      <c r="S778" s="9">
        <f t="shared" si="100"/>
        <v>42416.240462962967</v>
      </c>
      <c r="T778" s="9">
        <f t="shared" si="101"/>
        <v>42476.082638888889</v>
      </c>
      <c r="U778">
        <f t="shared" si="102"/>
        <v>2016</v>
      </c>
      <c r="V778" s="9" t="str">
        <f t="shared" si="103"/>
        <v>Feb</v>
      </c>
    </row>
    <row r="779" spans="1:22" ht="30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 t="shared" si="96"/>
        <v>118.39999999999999</v>
      </c>
      <c r="P779">
        <f t="shared" si="99"/>
        <v>36.244897959183675</v>
      </c>
      <c r="Q779" t="str">
        <f t="shared" si="97"/>
        <v>music</v>
      </c>
      <c r="R779" t="str">
        <f t="shared" si="98"/>
        <v>pop</v>
      </c>
      <c r="S779" s="9">
        <f t="shared" si="100"/>
        <v>41662.688321759262</v>
      </c>
      <c r="T779" s="9">
        <f t="shared" si="101"/>
        <v>41676.688321759262</v>
      </c>
      <c r="U779">
        <f t="shared" si="102"/>
        <v>2014</v>
      </c>
      <c r="V779" s="9" t="str">
        <f t="shared" si="103"/>
        <v>Jan</v>
      </c>
    </row>
    <row r="780" spans="1:22" ht="60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 t="shared" si="96"/>
        <v>175</v>
      </c>
      <c r="P780">
        <f t="shared" si="99"/>
        <v>62.5</v>
      </c>
      <c r="Q780" t="str">
        <f t="shared" si="97"/>
        <v>music</v>
      </c>
      <c r="R780" t="str">
        <f t="shared" si="98"/>
        <v>pop</v>
      </c>
      <c r="S780" s="9">
        <f t="shared" si="100"/>
        <v>40722.902141203704</v>
      </c>
      <c r="T780" s="9">
        <f t="shared" si="101"/>
        <v>40745.902141203704</v>
      </c>
      <c r="U780">
        <f t="shared" si="102"/>
        <v>2011</v>
      </c>
      <c r="V780" s="9" t="str">
        <f t="shared" si="103"/>
        <v>Jun</v>
      </c>
    </row>
    <row r="781" spans="1:22" ht="30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 t="shared" si="96"/>
        <v>117.5</v>
      </c>
      <c r="P781">
        <f t="shared" si="99"/>
        <v>47</v>
      </c>
      <c r="Q781" t="str">
        <f t="shared" si="97"/>
        <v>music</v>
      </c>
      <c r="R781" t="str">
        <f t="shared" si="98"/>
        <v>pop</v>
      </c>
      <c r="S781" s="9">
        <f t="shared" si="100"/>
        <v>41802.591053240743</v>
      </c>
      <c r="T781" s="9">
        <f t="shared" si="101"/>
        <v>41832.591053240743</v>
      </c>
      <c r="U781">
        <f t="shared" si="102"/>
        <v>2014</v>
      </c>
      <c r="V781" s="9" t="str">
        <f t="shared" si="103"/>
        <v>Jun</v>
      </c>
    </row>
    <row r="782" spans="1:22" ht="30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 t="shared" si="96"/>
        <v>110.83333333333334</v>
      </c>
      <c r="P782">
        <f t="shared" si="99"/>
        <v>25.576923076923077</v>
      </c>
      <c r="Q782" t="str">
        <f t="shared" si="97"/>
        <v>photography</v>
      </c>
      <c r="R782" t="str">
        <f t="shared" si="98"/>
        <v>photobooks</v>
      </c>
      <c r="S782" s="9">
        <f t="shared" si="100"/>
        <v>42120.461469907408</v>
      </c>
      <c r="T782" s="9">
        <f t="shared" si="101"/>
        <v>42165.461469907408</v>
      </c>
      <c r="U782">
        <f t="shared" si="102"/>
        <v>2015</v>
      </c>
      <c r="V782" s="9" t="str">
        <f t="shared" si="103"/>
        <v>Apr</v>
      </c>
    </row>
    <row r="783" spans="1:22" ht="45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 t="shared" si="96"/>
        <v>108.74999999999999</v>
      </c>
      <c r="P783">
        <f t="shared" si="99"/>
        <v>63.970588235294116</v>
      </c>
      <c r="Q783" t="str">
        <f t="shared" si="97"/>
        <v>photography</v>
      </c>
      <c r="R783" t="str">
        <f t="shared" si="98"/>
        <v>photobooks</v>
      </c>
      <c r="S783" s="9">
        <f t="shared" si="100"/>
        <v>42710.71030092593</v>
      </c>
      <c r="T783" s="9">
        <f t="shared" si="101"/>
        <v>42742.708333333336</v>
      </c>
      <c r="U783">
        <f t="shared" si="102"/>
        <v>2016</v>
      </c>
      <c r="V783" s="9" t="str">
        <f t="shared" si="103"/>
        <v>Dec</v>
      </c>
    </row>
    <row r="784" spans="1:22" ht="45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 t="shared" si="96"/>
        <v>100.41666666666667</v>
      </c>
      <c r="P784">
        <f t="shared" si="99"/>
        <v>89.925373134328353</v>
      </c>
      <c r="Q784" t="str">
        <f t="shared" si="97"/>
        <v>photography</v>
      </c>
      <c r="R784" t="str">
        <f t="shared" si="98"/>
        <v>photobooks</v>
      </c>
      <c r="S784" s="9">
        <f t="shared" si="100"/>
        <v>42586.758969907409</v>
      </c>
      <c r="T784" s="9">
        <f t="shared" si="101"/>
        <v>42608.999305555561</v>
      </c>
      <c r="U784">
        <f t="shared" si="102"/>
        <v>2016</v>
      </c>
      <c r="V784" s="9" t="str">
        <f t="shared" si="103"/>
        <v>Aug</v>
      </c>
    </row>
    <row r="785" spans="1:22" ht="45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 t="shared" si="96"/>
        <v>118.45454545454545</v>
      </c>
      <c r="P785">
        <f t="shared" si="99"/>
        <v>93.071428571428569</v>
      </c>
      <c r="Q785" t="str">
        <f t="shared" si="97"/>
        <v>photography</v>
      </c>
      <c r="R785" t="str">
        <f t="shared" si="98"/>
        <v>photobooks</v>
      </c>
      <c r="S785" s="9">
        <f t="shared" si="100"/>
        <v>42026.438391203708</v>
      </c>
      <c r="T785" s="9">
        <f t="shared" si="101"/>
        <v>42071.396724537037</v>
      </c>
      <c r="U785">
        <f t="shared" si="102"/>
        <v>2015</v>
      </c>
      <c r="V785" s="9" t="str">
        <f t="shared" si="103"/>
        <v>Jan</v>
      </c>
    </row>
    <row r="786" spans="1:22" ht="45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 t="shared" si="96"/>
        <v>114.01428571428571</v>
      </c>
      <c r="P786">
        <f t="shared" si="99"/>
        <v>89.674157303370791</v>
      </c>
      <c r="Q786" t="str">
        <f t="shared" si="97"/>
        <v>photography</v>
      </c>
      <c r="R786" t="str">
        <f t="shared" si="98"/>
        <v>photobooks</v>
      </c>
      <c r="S786" s="9">
        <f t="shared" si="100"/>
        <v>42690.093032407407</v>
      </c>
      <c r="T786" s="9">
        <f t="shared" si="101"/>
        <v>42725.916666666664</v>
      </c>
      <c r="U786">
        <f t="shared" si="102"/>
        <v>2016</v>
      </c>
      <c r="V786" s="9" t="str">
        <f t="shared" si="103"/>
        <v>Nov</v>
      </c>
    </row>
    <row r="787" spans="1:22" ht="45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 t="shared" si="96"/>
        <v>148.10000000000002</v>
      </c>
      <c r="P787">
        <f t="shared" si="99"/>
        <v>207.61682242990653</v>
      </c>
      <c r="Q787" t="str">
        <f t="shared" si="97"/>
        <v>photography</v>
      </c>
      <c r="R787" t="str">
        <f t="shared" si="98"/>
        <v>photobooks</v>
      </c>
      <c r="S787" s="9">
        <f t="shared" si="100"/>
        <v>42668.010034722225</v>
      </c>
      <c r="T787" s="9">
        <f t="shared" si="101"/>
        <v>42697.916666666664</v>
      </c>
      <c r="U787">
        <f t="shared" si="102"/>
        <v>2016</v>
      </c>
      <c r="V787" s="9" t="str">
        <f t="shared" si="103"/>
        <v>Oct</v>
      </c>
    </row>
    <row r="788" spans="1:22" ht="45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 t="shared" si="96"/>
        <v>104.95555555555556</v>
      </c>
      <c r="P788">
        <f t="shared" si="99"/>
        <v>59.408805031446541</v>
      </c>
      <c r="Q788" t="str">
        <f t="shared" si="97"/>
        <v>photography</v>
      </c>
      <c r="R788" t="str">
        <f t="shared" si="98"/>
        <v>photobooks</v>
      </c>
      <c r="S788" s="9">
        <f t="shared" si="100"/>
        <v>42292.268865740742</v>
      </c>
      <c r="T788" s="9">
        <f t="shared" si="101"/>
        <v>42321.458333333336</v>
      </c>
      <c r="U788">
        <f t="shared" si="102"/>
        <v>2015</v>
      </c>
      <c r="V788" s="9" t="str">
        <f t="shared" si="103"/>
        <v>Oct</v>
      </c>
    </row>
    <row r="789" spans="1:22" ht="30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 t="shared" si="96"/>
        <v>129.94800000000001</v>
      </c>
      <c r="P789">
        <f t="shared" si="99"/>
        <v>358.97237569060775</v>
      </c>
      <c r="Q789" t="str">
        <f t="shared" si="97"/>
        <v>photography</v>
      </c>
      <c r="R789" t="str">
        <f t="shared" si="98"/>
        <v>photobooks</v>
      </c>
      <c r="S789" s="9">
        <f t="shared" si="100"/>
        <v>42219.784062500003</v>
      </c>
      <c r="T789" s="9">
        <f t="shared" si="101"/>
        <v>42249.784062500003</v>
      </c>
      <c r="U789">
        <f t="shared" si="102"/>
        <v>2015</v>
      </c>
      <c r="V789" s="9" t="str">
        <f t="shared" si="103"/>
        <v>Aug</v>
      </c>
    </row>
    <row r="790" spans="1:22" ht="30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 t="shared" si="96"/>
        <v>123.48756218905473</v>
      </c>
      <c r="P790">
        <f t="shared" si="99"/>
        <v>94.736641221374043</v>
      </c>
      <c r="Q790" t="str">
        <f t="shared" si="97"/>
        <v>photography</v>
      </c>
      <c r="R790" t="str">
        <f t="shared" si="98"/>
        <v>photobooks</v>
      </c>
      <c r="S790" s="9">
        <f t="shared" si="100"/>
        <v>42758.809270833335</v>
      </c>
      <c r="T790" s="9">
        <f t="shared" si="101"/>
        <v>42795.625000000007</v>
      </c>
      <c r="U790">
        <f t="shared" si="102"/>
        <v>2017</v>
      </c>
      <c r="V790" s="9" t="str">
        <f t="shared" si="103"/>
        <v>Jan</v>
      </c>
    </row>
    <row r="791" spans="1:22" ht="45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 t="shared" si="96"/>
        <v>201.62</v>
      </c>
      <c r="P791">
        <f t="shared" si="99"/>
        <v>80.647999999999996</v>
      </c>
      <c r="Q791" t="str">
        <f t="shared" si="97"/>
        <v>photography</v>
      </c>
      <c r="R791" t="str">
        <f t="shared" si="98"/>
        <v>photobooks</v>
      </c>
      <c r="S791" s="9">
        <f t="shared" si="100"/>
        <v>42454.67018518519</v>
      </c>
      <c r="T791" s="9">
        <f t="shared" si="101"/>
        <v>42479.67018518519</v>
      </c>
      <c r="U791">
        <f t="shared" si="102"/>
        <v>2016</v>
      </c>
      <c r="V791" s="9" t="str">
        <f t="shared" si="103"/>
        <v>Mar</v>
      </c>
    </row>
    <row r="792" spans="1:22" ht="30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 t="shared" si="96"/>
        <v>102.89999999999999</v>
      </c>
      <c r="P792">
        <f t="shared" si="99"/>
        <v>168.68852459016392</v>
      </c>
      <c r="Q792" t="str">
        <f t="shared" si="97"/>
        <v>photography</v>
      </c>
      <c r="R792" t="str">
        <f t="shared" si="98"/>
        <v>photobooks</v>
      </c>
      <c r="S792" s="9">
        <f t="shared" si="100"/>
        <v>42052.614849537036</v>
      </c>
      <c r="T792" s="9">
        <f t="shared" si="101"/>
        <v>42082.573182870372</v>
      </c>
      <c r="U792">
        <f t="shared" si="102"/>
        <v>2015</v>
      </c>
      <c r="V792" s="9" t="str">
        <f t="shared" si="103"/>
        <v>Feb</v>
      </c>
    </row>
    <row r="793" spans="1:22" ht="30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 t="shared" si="96"/>
        <v>260.16666666666663</v>
      </c>
      <c r="P793">
        <f t="shared" si="99"/>
        <v>34.68888888888889</v>
      </c>
      <c r="Q793" t="str">
        <f t="shared" si="97"/>
        <v>photography</v>
      </c>
      <c r="R793" t="str">
        <f t="shared" si="98"/>
        <v>photobooks</v>
      </c>
      <c r="S793" s="9">
        <f t="shared" si="100"/>
        <v>42627.086597222224</v>
      </c>
      <c r="T793" s="9">
        <f t="shared" si="101"/>
        <v>42657.086597222224</v>
      </c>
      <c r="U793">
        <f t="shared" si="102"/>
        <v>2016</v>
      </c>
      <c r="V793" s="9" t="str">
        <f t="shared" si="103"/>
        <v>Sep</v>
      </c>
    </row>
    <row r="794" spans="1:22" ht="45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 t="shared" si="96"/>
        <v>108</v>
      </c>
      <c r="P794">
        <f t="shared" si="99"/>
        <v>462.85714285714283</v>
      </c>
      <c r="Q794" t="str">
        <f t="shared" si="97"/>
        <v>photography</v>
      </c>
      <c r="R794" t="str">
        <f t="shared" si="98"/>
        <v>photobooks</v>
      </c>
      <c r="S794" s="9">
        <f t="shared" si="100"/>
        <v>42420.582962962966</v>
      </c>
      <c r="T794" s="9">
        <f t="shared" si="101"/>
        <v>42450.541296296295</v>
      </c>
      <c r="U794">
        <f t="shared" si="102"/>
        <v>2016</v>
      </c>
      <c r="V794" s="9" t="str">
        <f t="shared" si="103"/>
        <v>Feb</v>
      </c>
    </row>
    <row r="795" spans="1:22" ht="45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 t="shared" si="96"/>
        <v>110.52941176470587</v>
      </c>
      <c r="P795">
        <f t="shared" si="99"/>
        <v>104.38888888888889</v>
      </c>
      <c r="Q795" t="str">
        <f t="shared" si="97"/>
        <v>photography</v>
      </c>
      <c r="R795" t="str">
        <f t="shared" si="98"/>
        <v>photobooks</v>
      </c>
      <c r="S795" s="9">
        <f t="shared" si="100"/>
        <v>42067.710104166668</v>
      </c>
      <c r="T795" s="9">
        <f t="shared" si="101"/>
        <v>42097.668437500004</v>
      </c>
      <c r="U795">
        <f t="shared" si="102"/>
        <v>2015</v>
      </c>
      <c r="V795" s="9" t="str">
        <f t="shared" si="103"/>
        <v>Mar</v>
      </c>
    </row>
    <row r="796" spans="1:22" ht="45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 t="shared" si="96"/>
        <v>120</v>
      </c>
      <c r="P796">
        <f t="shared" si="99"/>
        <v>7.5</v>
      </c>
      <c r="Q796" t="str">
        <f t="shared" si="97"/>
        <v>photography</v>
      </c>
      <c r="R796" t="str">
        <f t="shared" si="98"/>
        <v>photobooks</v>
      </c>
      <c r="S796" s="9">
        <f t="shared" si="100"/>
        <v>42252.622233796297</v>
      </c>
      <c r="T796" s="9">
        <f t="shared" si="101"/>
        <v>42282.622233796297</v>
      </c>
      <c r="U796">
        <f t="shared" si="102"/>
        <v>2015</v>
      </c>
      <c r="V796" s="9" t="str">
        <f t="shared" si="103"/>
        <v>Sep</v>
      </c>
    </row>
    <row r="797" spans="1:22" ht="45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 t="shared" si="96"/>
        <v>102.82909090909091</v>
      </c>
      <c r="P797">
        <f t="shared" si="99"/>
        <v>47.13</v>
      </c>
      <c r="Q797" t="str">
        <f t="shared" si="97"/>
        <v>photography</v>
      </c>
      <c r="R797" t="str">
        <f t="shared" si="98"/>
        <v>photobooks</v>
      </c>
      <c r="S797" s="9">
        <f t="shared" si="100"/>
        <v>42571.000798611109</v>
      </c>
      <c r="T797" s="9">
        <f t="shared" si="101"/>
        <v>42611.000798611109</v>
      </c>
      <c r="U797">
        <f t="shared" si="102"/>
        <v>2016</v>
      </c>
      <c r="V797" s="9" t="str">
        <f t="shared" si="103"/>
        <v>Jul</v>
      </c>
    </row>
    <row r="798" spans="1:22" ht="30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 t="shared" si="96"/>
        <v>115.99999999999999</v>
      </c>
      <c r="P798">
        <f t="shared" si="99"/>
        <v>414.28571428571428</v>
      </c>
      <c r="Q798" t="str">
        <f t="shared" si="97"/>
        <v>photography</v>
      </c>
      <c r="R798" t="str">
        <f t="shared" si="98"/>
        <v>photobooks</v>
      </c>
      <c r="S798" s="9">
        <f t="shared" si="100"/>
        <v>42733.660682870373</v>
      </c>
      <c r="T798" s="9">
        <f t="shared" si="101"/>
        <v>42763.645138888889</v>
      </c>
      <c r="U798">
        <f t="shared" si="102"/>
        <v>2016</v>
      </c>
      <c r="V798" s="9" t="str">
        <f t="shared" si="103"/>
        <v>Dec</v>
      </c>
    </row>
    <row r="799" spans="1:22" ht="45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 t="shared" si="96"/>
        <v>114.7</v>
      </c>
      <c r="P799">
        <f t="shared" si="99"/>
        <v>42.481481481481481</v>
      </c>
      <c r="Q799" t="str">
        <f t="shared" si="97"/>
        <v>photography</v>
      </c>
      <c r="R799" t="str">
        <f t="shared" si="98"/>
        <v>photobooks</v>
      </c>
      <c r="S799" s="9">
        <f t="shared" si="100"/>
        <v>42505.789259259262</v>
      </c>
      <c r="T799" s="9">
        <f t="shared" si="101"/>
        <v>42565.789259259262</v>
      </c>
      <c r="U799">
        <f t="shared" si="102"/>
        <v>2016</v>
      </c>
      <c r="V799" s="9" t="str">
        <f t="shared" si="103"/>
        <v>May</v>
      </c>
    </row>
    <row r="800" spans="1:22" ht="30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 t="shared" si="96"/>
        <v>106.60000000000001</v>
      </c>
      <c r="P800">
        <f t="shared" si="99"/>
        <v>108.77551020408163</v>
      </c>
      <c r="Q800" t="str">
        <f t="shared" si="97"/>
        <v>photography</v>
      </c>
      <c r="R800" t="str">
        <f t="shared" si="98"/>
        <v>photobooks</v>
      </c>
      <c r="S800" s="9">
        <f t="shared" si="100"/>
        <v>42068.66237268519</v>
      </c>
      <c r="T800" s="9">
        <f t="shared" si="101"/>
        <v>42088.620706018519</v>
      </c>
      <c r="U800">
        <f t="shared" si="102"/>
        <v>2015</v>
      </c>
      <c r="V800" s="9" t="str">
        <f t="shared" si="103"/>
        <v>Mar</v>
      </c>
    </row>
    <row r="801" spans="1:22" ht="45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 t="shared" si="96"/>
        <v>165.44</v>
      </c>
      <c r="P801">
        <f t="shared" si="99"/>
        <v>81.098039215686271</v>
      </c>
      <c r="Q801" t="str">
        <f t="shared" si="97"/>
        <v>photography</v>
      </c>
      <c r="R801" t="str">
        <f t="shared" si="98"/>
        <v>photobooks</v>
      </c>
      <c r="S801" s="9">
        <f t="shared" si="100"/>
        <v>42405.505937500006</v>
      </c>
      <c r="T801" s="9">
        <f t="shared" si="101"/>
        <v>42425.505937500006</v>
      </c>
      <c r="U801">
        <f t="shared" si="102"/>
        <v>2016</v>
      </c>
      <c r="V801" s="9" t="str">
        <f t="shared" si="103"/>
        <v>Feb</v>
      </c>
    </row>
    <row r="802" spans="1:22" ht="30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 t="shared" si="96"/>
        <v>155</v>
      </c>
      <c r="P802">
        <f t="shared" si="99"/>
        <v>51.666666666666664</v>
      </c>
      <c r="Q802" t="str">
        <f t="shared" si="97"/>
        <v>photography</v>
      </c>
      <c r="R802" t="str">
        <f t="shared" si="98"/>
        <v>photobooks</v>
      </c>
      <c r="S802" s="9">
        <f t="shared" si="100"/>
        <v>42209.40115740741</v>
      </c>
      <c r="T802" s="9">
        <f t="shared" si="101"/>
        <v>42259.40115740741</v>
      </c>
      <c r="U802">
        <f t="shared" si="102"/>
        <v>2015</v>
      </c>
      <c r="V802" s="9" t="str">
        <f t="shared" si="103"/>
        <v>Jul</v>
      </c>
    </row>
    <row r="803" spans="1:22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 t="shared" si="96"/>
        <v>885</v>
      </c>
      <c r="P803">
        <f t="shared" si="99"/>
        <v>35.4</v>
      </c>
      <c r="Q803" t="str">
        <f t="shared" si="97"/>
        <v>photography</v>
      </c>
      <c r="R803" t="str">
        <f t="shared" si="98"/>
        <v>photobooks</v>
      </c>
      <c r="S803" s="9">
        <f t="shared" si="100"/>
        <v>42410.815335648149</v>
      </c>
      <c r="T803" s="9">
        <f t="shared" si="101"/>
        <v>42440.815335648149</v>
      </c>
      <c r="U803">
        <f t="shared" si="102"/>
        <v>2016</v>
      </c>
      <c r="V803" s="9" t="str">
        <f t="shared" si="103"/>
        <v>Feb</v>
      </c>
    </row>
    <row r="804" spans="1:22" ht="45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 t="shared" si="96"/>
        <v>101.90833333333333</v>
      </c>
      <c r="P804">
        <f t="shared" si="99"/>
        <v>103.63559322033899</v>
      </c>
      <c r="Q804" t="str">
        <f t="shared" si="97"/>
        <v>photography</v>
      </c>
      <c r="R804" t="str">
        <f t="shared" si="98"/>
        <v>photobooks</v>
      </c>
      <c r="S804" s="9">
        <f t="shared" si="100"/>
        <v>42636.701851851853</v>
      </c>
      <c r="T804" s="9">
        <f t="shared" si="101"/>
        <v>42666.701851851853</v>
      </c>
      <c r="U804">
        <f t="shared" si="102"/>
        <v>2016</v>
      </c>
      <c r="V804" s="9" t="str">
        <f t="shared" si="103"/>
        <v>Sep</v>
      </c>
    </row>
    <row r="805" spans="1:22" ht="45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 t="shared" si="96"/>
        <v>134.88999999999999</v>
      </c>
      <c r="P805">
        <f t="shared" si="99"/>
        <v>59.162280701754383</v>
      </c>
      <c r="Q805" t="str">
        <f t="shared" si="97"/>
        <v>music</v>
      </c>
      <c r="R805" t="str">
        <f t="shared" si="98"/>
        <v>rock</v>
      </c>
      <c r="S805" s="9">
        <f t="shared" si="100"/>
        <v>40926.152395833335</v>
      </c>
      <c r="T805" s="9">
        <f t="shared" si="101"/>
        <v>40971.152395833335</v>
      </c>
      <c r="U805">
        <f t="shared" si="102"/>
        <v>2012</v>
      </c>
      <c r="V805" s="9" t="str">
        <f t="shared" si="103"/>
        <v>Jan</v>
      </c>
    </row>
    <row r="806" spans="1:22" ht="30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96"/>
        <v>100</v>
      </c>
      <c r="P806">
        <f t="shared" si="99"/>
        <v>27.272727272727273</v>
      </c>
      <c r="Q806" t="str">
        <f t="shared" si="97"/>
        <v>music</v>
      </c>
      <c r="R806" t="str">
        <f t="shared" si="98"/>
        <v>rock</v>
      </c>
      <c r="S806" s="9">
        <f t="shared" si="100"/>
        <v>41634.630347222228</v>
      </c>
      <c r="T806" s="9">
        <f t="shared" si="101"/>
        <v>41670.625694444447</v>
      </c>
      <c r="U806">
        <f t="shared" si="102"/>
        <v>2013</v>
      </c>
      <c r="V806" s="9" t="str">
        <f t="shared" si="103"/>
        <v>Dec</v>
      </c>
    </row>
    <row r="807" spans="1:22" ht="45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 t="shared" si="96"/>
        <v>115.85714285714286</v>
      </c>
      <c r="P807">
        <f t="shared" si="99"/>
        <v>24.575757575757574</v>
      </c>
      <c r="Q807" t="str">
        <f t="shared" si="97"/>
        <v>music</v>
      </c>
      <c r="R807" t="str">
        <f t="shared" si="98"/>
        <v>rock</v>
      </c>
      <c r="S807" s="9">
        <f t="shared" si="100"/>
        <v>41176.518240740741</v>
      </c>
      <c r="T807" s="9">
        <f t="shared" si="101"/>
        <v>41206.518240740741</v>
      </c>
      <c r="U807">
        <f t="shared" si="102"/>
        <v>2012</v>
      </c>
      <c r="V807" s="9" t="str">
        <f t="shared" si="103"/>
        <v>Sep</v>
      </c>
    </row>
    <row r="808" spans="1:22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 t="shared" si="96"/>
        <v>100.06666666666666</v>
      </c>
      <c r="P808">
        <f t="shared" si="99"/>
        <v>75.05</v>
      </c>
      <c r="Q808" t="str">
        <f t="shared" si="97"/>
        <v>music</v>
      </c>
      <c r="R808" t="str">
        <f t="shared" si="98"/>
        <v>rock</v>
      </c>
      <c r="S808" s="9">
        <f t="shared" si="100"/>
        <v>41626.749618055554</v>
      </c>
      <c r="T808" s="9">
        <f t="shared" si="101"/>
        <v>41646.922222222223</v>
      </c>
      <c r="U808">
        <f t="shared" si="102"/>
        <v>2013</v>
      </c>
      <c r="V808" s="9" t="str">
        <f t="shared" si="103"/>
        <v>Dec</v>
      </c>
    </row>
    <row r="809" spans="1:22" ht="45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 t="shared" si="96"/>
        <v>105.05</v>
      </c>
      <c r="P809">
        <f t="shared" si="99"/>
        <v>42.02</v>
      </c>
      <c r="Q809" t="str">
        <f t="shared" si="97"/>
        <v>music</v>
      </c>
      <c r="R809" t="str">
        <f t="shared" si="98"/>
        <v>rock</v>
      </c>
      <c r="S809" s="9">
        <f t="shared" si="100"/>
        <v>41443.667858796296</v>
      </c>
      <c r="T809" s="9">
        <f t="shared" si="101"/>
        <v>41466.667858796296</v>
      </c>
      <c r="U809">
        <f t="shared" si="102"/>
        <v>2013</v>
      </c>
      <c r="V809" s="9" t="str">
        <f t="shared" si="103"/>
        <v>Jun</v>
      </c>
    </row>
    <row r="810" spans="1:22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 t="shared" si="96"/>
        <v>101</v>
      </c>
      <c r="P810">
        <f t="shared" si="99"/>
        <v>53.157894736842103</v>
      </c>
      <c r="Q810" t="str">
        <f t="shared" si="97"/>
        <v>music</v>
      </c>
      <c r="R810" t="str">
        <f t="shared" si="98"/>
        <v>rock</v>
      </c>
      <c r="S810" s="9">
        <f t="shared" si="100"/>
        <v>41657.757141203707</v>
      </c>
      <c r="T810" s="9">
        <f t="shared" si="101"/>
        <v>41687.757141203707</v>
      </c>
      <c r="U810">
        <f t="shared" si="102"/>
        <v>2014</v>
      </c>
      <c r="V810" s="9" t="str">
        <f t="shared" si="103"/>
        <v>Jan</v>
      </c>
    </row>
    <row r="811" spans="1:22" ht="45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 t="shared" si="96"/>
        <v>100.66250000000001</v>
      </c>
      <c r="P811">
        <f t="shared" si="99"/>
        <v>83.885416666666671</v>
      </c>
      <c r="Q811" t="str">
        <f t="shared" si="97"/>
        <v>music</v>
      </c>
      <c r="R811" t="str">
        <f t="shared" si="98"/>
        <v>rock</v>
      </c>
      <c r="S811" s="9">
        <f t="shared" si="100"/>
        <v>40555.159270833334</v>
      </c>
      <c r="T811" s="9">
        <f t="shared" si="101"/>
        <v>40605.159270833334</v>
      </c>
      <c r="U811">
        <f t="shared" si="102"/>
        <v>2011</v>
      </c>
      <c r="V811" s="9" t="str">
        <f t="shared" si="103"/>
        <v>Jan</v>
      </c>
    </row>
    <row r="812" spans="1:22" ht="45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 t="shared" si="96"/>
        <v>100.16000000000001</v>
      </c>
      <c r="P812">
        <f t="shared" si="99"/>
        <v>417.33333333333331</v>
      </c>
      <c r="Q812" t="str">
        <f t="shared" si="97"/>
        <v>music</v>
      </c>
      <c r="R812" t="str">
        <f t="shared" si="98"/>
        <v>rock</v>
      </c>
      <c r="S812" s="9">
        <f t="shared" si="100"/>
        <v>41736.732986111114</v>
      </c>
      <c r="T812" s="9">
        <f t="shared" si="101"/>
        <v>41768.75</v>
      </c>
      <c r="U812">
        <f t="shared" si="102"/>
        <v>2014</v>
      </c>
      <c r="V812" s="9" t="str">
        <f t="shared" si="103"/>
        <v>Apr</v>
      </c>
    </row>
    <row r="813" spans="1:22" ht="45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 t="shared" si="96"/>
        <v>166.68333333333334</v>
      </c>
      <c r="P813">
        <f t="shared" si="99"/>
        <v>75.765151515151516</v>
      </c>
      <c r="Q813" t="str">
        <f t="shared" si="97"/>
        <v>music</v>
      </c>
      <c r="R813" t="str">
        <f t="shared" si="98"/>
        <v>rock</v>
      </c>
      <c r="S813" s="9">
        <f t="shared" si="100"/>
        <v>40515.920960648153</v>
      </c>
      <c r="T813" s="9">
        <f t="shared" si="101"/>
        <v>40564.75</v>
      </c>
      <c r="U813">
        <f t="shared" si="102"/>
        <v>2010</v>
      </c>
      <c r="V813" s="9" t="str">
        <f t="shared" si="103"/>
        <v>Dec</v>
      </c>
    </row>
    <row r="814" spans="1:22" ht="45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 t="shared" si="96"/>
        <v>101.53333333333335</v>
      </c>
      <c r="P814">
        <f t="shared" si="99"/>
        <v>67.389380530973455</v>
      </c>
      <c r="Q814" t="str">
        <f t="shared" si="97"/>
        <v>music</v>
      </c>
      <c r="R814" t="str">
        <f t="shared" si="98"/>
        <v>rock</v>
      </c>
      <c r="S814" s="9">
        <f t="shared" si="100"/>
        <v>41664.517442129632</v>
      </c>
      <c r="T814" s="9">
        <f t="shared" si="101"/>
        <v>41694.517442129632</v>
      </c>
      <c r="U814">
        <f t="shared" si="102"/>
        <v>2014</v>
      </c>
      <c r="V814" s="9" t="str">
        <f t="shared" si="103"/>
        <v>Jan</v>
      </c>
    </row>
    <row r="815" spans="1:22" ht="45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 t="shared" si="96"/>
        <v>103</v>
      </c>
      <c r="P815">
        <f t="shared" si="99"/>
        <v>73.571428571428569</v>
      </c>
      <c r="Q815" t="str">
        <f t="shared" si="97"/>
        <v>music</v>
      </c>
      <c r="R815" t="str">
        <f t="shared" si="98"/>
        <v>rock</v>
      </c>
      <c r="S815" s="9">
        <f t="shared" si="100"/>
        <v>41026.829432870371</v>
      </c>
      <c r="T815" s="9">
        <f t="shared" si="101"/>
        <v>41041.829432870371</v>
      </c>
      <c r="U815">
        <f t="shared" si="102"/>
        <v>2012</v>
      </c>
      <c r="V815" s="9" t="str">
        <f t="shared" si="103"/>
        <v>Apr</v>
      </c>
    </row>
    <row r="816" spans="1:22" ht="45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 t="shared" si="96"/>
        <v>142.85714285714286</v>
      </c>
      <c r="P816">
        <f t="shared" si="99"/>
        <v>25</v>
      </c>
      <c r="Q816" t="str">
        <f t="shared" si="97"/>
        <v>music</v>
      </c>
      <c r="R816" t="str">
        <f t="shared" si="98"/>
        <v>rock</v>
      </c>
      <c r="S816" s="9">
        <f t="shared" si="100"/>
        <v>40576.37299768519</v>
      </c>
      <c r="T816" s="9">
        <f t="shared" si="101"/>
        <v>40606.37299768519</v>
      </c>
      <c r="U816">
        <f t="shared" si="102"/>
        <v>2011</v>
      </c>
      <c r="V816" s="9" t="str">
        <f t="shared" si="103"/>
        <v>Feb</v>
      </c>
    </row>
    <row r="817" spans="1:22" ht="45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 t="shared" si="96"/>
        <v>262.5</v>
      </c>
      <c r="P817">
        <f t="shared" si="99"/>
        <v>42</v>
      </c>
      <c r="Q817" t="str">
        <f t="shared" si="97"/>
        <v>music</v>
      </c>
      <c r="R817" t="str">
        <f t="shared" si="98"/>
        <v>rock</v>
      </c>
      <c r="S817" s="9">
        <f t="shared" si="100"/>
        <v>41302.877349537041</v>
      </c>
      <c r="T817" s="9">
        <f t="shared" si="101"/>
        <v>41335.165972222225</v>
      </c>
      <c r="U817">
        <f t="shared" si="102"/>
        <v>2013</v>
      </c>
      <c r="V817" s="9" t="str">
        <f t="shared" si="103"/>
        <v>Jan</v>
      </c>
    </row>
    <row r="818" spans="1:22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 t="shared" si="96"/>
        <v>118.05000000000001</v>
      </c>
      <c r="P818">
        <f t="shared" si="99"/>
        <v>131.16666666666666</v>
      </c>
      <c r="Q818" t="str">
        <f t="shared" si="97"/>
        <v>music</v>
      </c>
      <c r="R818" t="str">
        <f t="shared" si="98"/>
        <v>rock</v>
      </c>
      <c r="S818" s="9">
        <f t="shared" si="100"/>
        <v>41988.797395833339</v>
      </c>
      <c r="T818" s="9">
        <f t="shared" si="101"/>
        <v>42028.797395833339</v>
      </c>
      <c r="U818">
        <f t="shared" si="102"/>
        <v>2014</v>
      </c>
      <c r="V818" s="9" t="str">
        <f t="shared" si="103"/>
        <v>Dec</v>
      </c>
    </row>
    <row r="819" spans="1:22" ht="60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 t="shared" si="96"/>
        <v>104</v>
      </c>
      <c r="P819">
        <f t="shared" si="99"/>
        <v>47.272727272727273</v>
      </c>
      <c r="Q819" t="str">
        <f t="shared" si="97"/>
        <v>music</v>
      </c>
      <c r="R819" t="str">
        <f t="shared" si="98"/>
        <v>rock</v>
      </c>
      <c r="S819" s="9">
        <f t="shared" si="100"/>
        <v>42430.535543981481</v>
      </c>
      <c r="T819" s="9">
        <f t="shared" si="101"/>
        <v>42460.493877314817</v>
      </c>
      <c r="U819">
        <f t="shared" si="102"/>
        <v>2016</v>
      </c>
      <c r="V819" s="9" t="str">
        <f t="shared" si="103"/>
        <v>Mar</v>
      </c>
    </row>
    <row r="820" spans="1:22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 t="shared" si="96"/>
        <v>200.34</v>
      </c>
      <c r="P820">
        <f t="shared" si="99"/>
        <v>182.12727272727273</v>
      </c>
      <c r="Q820" t="str">
        <f t="shared" si="97"/>
        <v>music</v>
      </c>
      <c r="R820" t="str">
        <f t="shared" si="98"/>
        <v>rock</v>
      </c>
      <c r="S820" s="9">
        <f t="shared" si="100"/>
        <v>41305.642696759263</v>
      </c>
      <c r="T820" s="9">
        <f t="shared" si="101"/>
        <v>41322.642696759263</v>
      </c>
      <c r="U820">
        <f t="shared" si="102"/>
        <v>2013</v>
      </c>
      <c r="V820" s="9" t="str">
        <f t="shared" si="103"/>
        <v>Jan</v>
      </c>
    </row>
    <row r="821" spans="1:22" ht="45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 t="shared" si="96"/>
        <v>306.83333333333331</v>
      </c>
      <c r="P821">
        <f t="shared" si="99"/>
        <v>61.366666666666667</v>
      </c>
      <c r="Q821" t="str">
        <f t="shared" si="97"/>
        <v>music</v>
      </c>
      <c r="R821" t="str">
        <f t="shared" si="98"/>
        <v>rock</v>
      </c>
      <c r="S821" s="9">
        <f t="shared" si="100"/>
        <v>40925.881192129636</v>
      </c>
      <c r="T821" s="9">
        <f t="shared" si="101"/>
        <v>40985.839525462965</v>
      </c>
      <c r="U821">
        <f t="shared" si="102"/>
        <v>2012</v>
      </c>
      <c r="V821" s="9" t="str">
        <f t="shared" si="103"/>
        <v>Jan</v>
      </c>
    </row>
    <row r="822" spans="1:22" ht="45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 t="shared" si="96"/>
        <v>100.149</v>
      </c>
      <c r="P822">
        <f t="shared" si="99"/>
        <v>35.767499999999998</v>
      </c>
      <c r="Q822" t="str">
        <f t="shared" si="97"/>
        <v>music</v>
      </c>
      <c r="R822" t="str">
        <f t="shared" si="98"/>
        <v>rock</v>
      </c>
      <c r="S822" s="9">
        <f t="shared" si="100"/>
        <v>40788.619872685187</v>
      </c>
      <c r="T822" s="9">
        <f t="shared" si="101"/>
        <v>40816.958333333336</v>
      </c>
      <c r="U822">
        <f t="shared" si="102"/>
        <v>2011</v>
      </c>
      <c r="V822" s="9" t="str">
        <f t="shared" si="103"/>
        <v>Sep</v>
      </c>
    </row>
    <row r="823" spans="1:22" ht="45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 t="shared" si="96"/>
        <v>205.29999999999998</v>
      </c>
      <c r="P823">
        <f t="shared" si="99"/>
        <v>45.62222222222222</v>
      </c>
      <c r="Q823" t="str">
        <f t="shared" si="97"/>
        <v>music</v>
      </c>
      <c r="R823" t="str">
        <f t="shared" si="98"/>
        <v>rock</v>
      </c>
      <c r="S823" s="9">
        <f t="shared" si="100"/>
        <v>42614.555347222224</v>
      </c>
      <c r="T823" s="9">
        <f t="shared" si="101"/>
        <v>42644.555347222224</v>
      </c>
      <c r="U823">
        <f t="shared" si="102"/>
        <v>2016</v>
      </c>
      <c r="V823" s="9" t="str">
        <f t="shared" si="103"/>
        <v>Sep</v>
      </c>
    </row>
    <row r="824" spans="1:22" ht="45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 t="shared" si="96"/>
        <v>108.88888888888889</v>
      </c>
      <c r="P824">
        <f t="shared" si="99"/>
        <v>75.384615384615387</v>
      </c>
      <c r="Q824" t="str">
        <f t="shared" si="97"/>
        <v>music</v>
      </c>
      <c r="R824" t="str">
        <f t="shared" si="98"/>
        <v>rock</v>
      </c>
      <c r="S824" s="9">
        <f t="shared" si="100"/>
        <v>41381.929513888892</v>
      </c>
      <c r="T824" s="9">
        <f t="shared" si="101"/>
        <v>41401.040972222225</v>
      </c>
      <c r="U824">
        <f t="shared" si="102"/>
        <v>2013</v>
      </c>
      <c r="V824" s="9" t="str">
        <f t="shared" si="103"/>
        <v>Apr</v>
      </c>
    </row>
    <row r="825" spans="1:22" ht="30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 t="shared" si="96"/>
        <v>101.75</v>
      </c>
      <c r="P825">
        <f t="shared" si="99"/>
        <v>50.875</v>
      </c>
      <c r="Q825" t="str">
        <f t="shared" si="97"/>
        <v>music</v>
      </c>
      <c r="R825" t="str">
        <f t="shared" si="98"/>
        <v>rock</v>
      </c>
      <c r="S825" s="9">
        <f t="shared" si="100"/>
        <v>41745.678761574076</v>
      </c>
      <c r="T825" s="9">
        <f t="shared" si="101"/>
        <v>41779.040972222225</v>
      </c>
      <c r="U825">
        <f t="shared" si="102"/>
        <v>2014</v>
      </c>
      <c r="V825" s="9" t="str">
        <f t="shared" si="103"/>
        <v>Apr</v>
      </c>
    </row>
    <row r="826" spans="1:22" ht="45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 t="shared" si="96"/>
        <v>125.25</v>
      </c>
      <c r="P826">
        <f t="shared" si="99"/>
        <v>119.28571428571429</v>
      </c>
      <c r="Q826" t="str">
        <f t="shared" si="97"/>
        <v>music</v>
      </c>
      <c r="R826" t="str">
        <f t="shared" si="98"/>
        <v>rock</v>
      </c>
      <c r="S826" s="9">
        <f t="shared" si="100"/>
        <v>42031.465057870373</v>
      </c>
      <c r="T826" s="9">
        <f t="shared" si="101"/>
        <v>42065.082638888889</v>
      </c>
      <c r="U826">
        <f t="shared" si="102"/>
        <v>2015</v>
      </c>
      <c r="V826" s="9" t="str">
        <f t="shared" si="103"/>
        <v>Jan</v>
      </c>
    </row>
    <row r="827" spans="1:22" ht="45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 t="shared" si="96"/>
        <v>124.0061</v>
      </c>
      <c r="P827">
        <f t="shared" si="99"/>
        <v>92.541865671641801</v>
      </c>
      <c r="Q827" t="str">
        <f t="shared" si="97"/>
        <v>music</v>
      </c>
      <c r="R827" t="str">
        <f t="shared" si="98"/>
        <v>rock</v>
      </c>
      <c r="S827" s="9">
        <f t="shared" si="100"/>
        <v>40564.8281712963</v>
      </c>
      <c r="T827" s="9">
        <f t="shared" si="101"/>
        <v>40594.8281712963</v>
      </c>
      <c r="U827">
        <f t="shared" si="102"/>
        <v>2011</v>
      </c>
      <c r="V827" s="9" t="str">
        <f t="shared" si="103"/>
        <v>Jan</v>
      </c>
    </row>
    <row r="828" spans="1:22" ht="45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 t="shared" si="96"/>
        <v>101.4</v>
      </c>
      <c r="P828">
        <f t="shared" si="99"/>
        <v>76.05</v>
      </c>
      <c r="Q828" t="str">
        <f t="shared" si="97"/>
        <v>music</v>
      </c>
      <c r="R828" t="str">
        <f t="shared" si="98"/>
        <v>rock</v>
      </c>
      <c r="S828" s="9">
        <f t="shared" si="100"/>
        <v>40666.806875000002</v>
      </c>
      <c r="T828" s="9">
        <f t="shared" si="101"/>
        <v>40704.958333333336</v>
      </c>
      <c r="U828">
        <f t="shared" si="102"/>
        <v>2011</v>
      </c>
      <c r="V828" s="9" t="str">
        <f t="shared" si="103"/>
        <v>May</v>
      </c>
    </row>
    <row r="829" spans="1:22" ht="90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 t="shared" si="96"/>
        <v>100</v>
      </c>
      <c r="P829">
        <f t="shared" si="99"/>
        <v>52.631578947368418</v>
      </c>
      <c r="Q829" t="str">
        <f t="shared" si="97"/>
        <v>music</v>
      </c>
      <c r="R829" t="str">
        <f t="shared" si="98"/>
        <v>rock</v>
      </c>
      <c r="S829" s="9">
        <f t="shared" si="100"/>
        <v>42523.166643518525</v>
      </c>
      <c r="T829" s="9">
        <f t="shared" si="101"/>
        <v>42538.038194444445</v>
      </c>
      <c r="U829">
        <f t="shared" si="102"/>
        <v>2016</v>
      </c>
      <c r="V829" s="9" t="str">
        <f t="shared" si="103"/>
        <v>Jun</v>
      </c>
    </row>
    <row r="830" spans="1:22" ht="45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 t="shared" si="96"/>
        <v>137.92666666666668</v>
      </c>
      <c r="P830">
        <f t="shared" si="99"/>
        <v>98.990430622009569</v>
      </c>
      <c r="Q830" t="str">
        <f t="shared" si="97"/>
        <v>music</v>
      </c>
      <c r="R830" t="str">
        <f t="shared" si="98"/>
        <v>rock</v>
      </c>
      <c r="S830" s="9">
        <f t="shared" si="100"/>
        <v>41228.483530092599</v>
      </c>
      <c r="T830" s="9">
        <f t="shared" si="101"/>
        <v>41258.483530092599</v>
      </c>
      <c r="U830">
        <f t="shared" si="102"/>
        <v>2012</v>
      </c>
      <c r="V830" s="9" t="str">
        <f t="shared" si="103"/>
        <v>Nov</v>
      </c>
    </row>
    <row r="831" spans="1:22" ht="45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 t="shared" si="96"/>
        <v>120.88000000000001</v>
      </c>
      <c r="P831">
        <f t="shared" si="99"/>
        <v>79.526315789473685</v>
      </c>
      <c r="Q831" t="str">
        <f t="shared" si="97"/>
        <v>music</v>
      </c>
      <c r="R831" t="str">
        <f t="shared" si="98"/>
        <v>rock</v>
      </c>
      <c r="S831" s="9">
        <f t="shared" si="100"/>
        <v>42094.069814814815</v>
      </c>
      <c r="T831" s="9">
        <f t="shared" si="101"/>
        <v>42115.069814814815</v>
      </c>
      <c r="U831">
        <f t="shared" si="102"/>
        <v>2015</v>
      </c>
      <c r="V831" s="9" t="str">
        <f t="shared" si="103"/>
        <v>Mar</v>
      </c>
    </row>
    <row r="832" spans="1:22" ht="45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 t="shared" si="96"/>
        <v>107.36666666666667</v>
      </c>
      <c r="P832">
        <f t="shared" si="99"/>
        <v>134.20833333333334</v>
      </c>
      <c r="Q832" t="str">
        <f t="shared" si="97"/>
        <v>music</v>
      </c>
      <c r="R832" t="str">
        <f t="shared" si="98"/>
        <v>rock</v>
      </c>
      <c r="S832" s="9">
        <f t="shared" si="100"/>
        <v>40691.621388888889</v>
      </c>
      <c r="T832" s="9">
        <f t="shared" si="101"/>
        <v>40755.124305555561</v>
      </c>
      <c r="U832">
        <f t="shared" si="102"/>
        <v>2011</v>
      </c>
      <c r="V832" s="9" t="str">
        <f t="shared" si="103"/>
        <v>May</v>
      </c>
    </row>
    <row r="833" spans="1:22" ht="30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 t="shared" si="96"/>
        <v>100.33333333333334</v>
      </c>
      <c r="P833">
        <f t="shared" si="99"/>
        <v>37.625</v>
      </c>
      <c r="Q833" t="str">
        <f t="shared" si="97"/>
        <v>music</v>
      </c>
      <c r="R833" t="str">
        <f t="shared" si="98"/>
        <v>rock</v>
      </c>
      <c r="S833" s="9">
        <f t="shared" si="100"/>
        <v>41169.678923611114</v>
      </c>
      <c r="T833" s="9">
        <f t="shared" si="101"/>
        <v>41199.678923611114</v>
      </c>
      <c r="U833">
        <f t="shared" si="102"/>
        <v>2012</v>
      </c>
      <c r="V833" s="9" t="str">
        <f t="shared" si="103"/>
        <v>Sep</v>
      </c>
    </row>
    <row r="834" spans="1:22" ht="45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 t="shared" ref="O834:O897" si="104">(E834/D834)*100</f>
        <v>101.52222222222223</v>
      </c>
      <c r="P834">
        <f t="shared" si="99"/>
        <v>51.044692737430168</v>
      </c>
      <c r="Q834" t="str">
        <f t="shared" ref="Q834:Q897" si="105">LEFT(N834,SEARCH("/",N834,1)-1)</f>
        <v>music</v>
      </c>
      <c r="R834" t="str">
        <f t="shared" ref="R834:R897" si="106">RIGHT(N834,LEN(N834)-SEARCH("/",N834,1))</f>
        <v>rock</v>
      </c>
      <c r="S834" s="9">
        <f t="shared" si="100"/>
        <v>41800.79282407408</v>
      </c>
      <c r="T834" s="9">
        <f t="shared" si="101"/>
        <v>41830.79282407408</v>
      </c>
      <c r="U834">
        <f t="shared" si="102"/>
        <v>2014</v>
      </c>
      <c r="V834" s="9" t="str">
        <f t="shared" si="103"/>
        <v>Jun</v>
      </c>
    </row>
    <row r="835" spans="1:22" ht="45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 t="shared" si="104"/>
        <v>100.07692307692308</v>
      </c>
      <c r="P835">
        <f t="shared" ref="P835:P898" si="107">IFERROR(E835/L835, 0)</f>
        <v>50.03846153846154</v>
      </c>
      <c r="Q835" t="str">
        <f t="shared" si="105"/>
        <v>music</v>
      </c>
      <c r="R835" t="str">
        <f t="shared" si="106"/>
        <v>rock</v>
      </c>
      <c r="S835" s="9">
        <f t="shared" ref="S835:S898" si="108">((J835/86400)+25569+(-4/24))</f>
        <v>41827.740023148152</v>
      </c>
      <c r="T835" s="9">
        <f t="shared" ref="T835:T898" si="109">((I835/86400)+25569+(-4/24))</f>
        <v>41847.875</v>
      </c>
      <c r="U835">
        <f t="shared" ref="U835:U898" si="110">YEAR(S835)</f>
        <v>2014</v>
      </c>
      <c r="V835" s="9" t="str">
        <f t="shared" ref="V835:V898" si="111">TEXT(S835, "mmm")</f>
        <v>Jul</v>
      </c>
    </row>
    <row r="836" spans="1:22" ht="45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 t="shared" si="104"/>
        <v>116.96666666666667</v>
      </c>
      <c r="P836">
        <f t="shared" si="107"/>
        <v>133.93129770992365</v>
      </c>
      <c r="Q836" t="str">
        <f t="shared" si="105"/>
        <v>music</v>
      </c>
      <c r="R836" t="str">
        <f t="shared" si="106"/>
        <v>rock</v>
      </c>
      <c r="S836" s="9">
        <f t="shared" si="108"/>
        <v>42081.604768518526</v>
      </c>
      <c r="T836" s="9">
        <f t="shared" si="109"/>
        <v>42118.833333333336</v>
      </c>
      <c r="U836">
        <f t="shared" si="110"/>
        <v>2015</v>
      </c>
      <c r="V836" s="9" t="str">
        <f t="shared" si="111"/>
        <v>Mar</v>
      </c>
    </row>
    <row r="837" spans="1:22" ht="45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 t="shared" si="104"/>
        <v>101.875</v>
      </c>
      <c r="P837">
        <f t="shared" si="107"/>
        <v>58.214285714285715</v>
      </c>
      <c r="Q837" t="str">
        <f t="shared" si="105"/>
        <v>music</v>
      </c>
      <c r="R837" t="str">
        <f t="shared" si="106"/>
        <v>rock</v>
      </c>
      <c r="S837" s="9">
        <f t="shared" si="108"/>
        <v>41176.89371527778</v>
      </c>
      <c r="T837" s="9">
        <f t="shared" si="109"/>
        <v>41226.935381944444</v>
      </c>
      <c r="U837">
        <f t="shared" si="110"/>
        <v>2012</v>
      </c>
      <c r="V837" s="9" t="str">
        <f t="shared" si="111"/>
        <v>Sep</v>
      </c>
    </row>
    <row r="838" spans="1:22" ht="45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 t="shared" si="104"/>
        <v>102.12366666666665</v>
      </c>
      <c r="P838">
        <f t="shared" si="107"/>
        <v>88.037643678160919</v>
      </c>
      <c r="Q838" t="str">
        <f t="shared" si="105"/>
        <v>music</v>
      </c>
      <c r="R838" t="str">
        <f t="shared" si="106"/>
        <v>rock</v>
      </c>
      <c r="S838" s="9">
        <f t="shared" si="108"/>
        <v>41387.854594907411</v>
      </c>
      <c r="T838" s="9">
        <f t="shared" si="109"/>
        <v>41417.854594907411</v>
      </c>
      <c r="U838">
        <f t="shared" si="110"/>
        <v>2013</v>
      </c>
      <c r="V838" s="9" t="str">
        <f t="shared" si="111"/>
        <v>Apr</v>
      </c>
    </row>
    <row r="839" spans="1:22" ht="45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 t="shared" si="104"/>
        <v>154.05897142857143</v>
      </c>
      <c r="P839">
        <f t="shared" si="107"/>
        <v>70.576753926701571</v>
      </c>
      <c r="Q839" t="str">
        <f t="shared" si="105"/>
        <v>music</v>
      </c>
      <c r="R839" t="str">
        <f t="shared" si="106"/>
        <v>rock</v>
      </c>
      <c r="S839" s="9">
        <f t="shared" si="108"/>
        <v>41600.371990740743</v>
      </c>
      <c r="T839" s="9">
        <f t="shared" si="109"/>
        <v>41645.371990740743</v>
      </c>
      <c r="U839">
        <f t="shared" si="110"/>
        <v>2013</v>
      </c>
      <c r="V839" s="9" t="str">
        <f t="shared" si="111"/>
        <v>Nov</v>
      </c>
    </row>
    <row r="840" spans="1:22" ht="45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 t="shared" si="104"/>
        <v>101.25</v>
      </c>
      <c r="P840">
        <f t="shared" si="107"/>
        <v>53.289473684210527</v>
      </c>
      <c r="Q840" t="str">
        <f t="shared" si="105"/>
        <v>music</v>
      </c>
      <c r="R840" t="str">
        <f t="shared" si="106"/>
        <v>rock</v>
      </c>
      <c r="S840" s="9">
        <f t="shared" si="108"/>
        <v>41817.688333333332</v>
      </c>
      <c r="T840" s="9">
        <f t="shared" si="109"/>
        <v>41838.688333333332</v>
      </c>
      <c r="U840">
        <f t="shared" si="110"/>
        <v>2014</v>
      </c>
      <c r="V840" s="9" t="str">
        <f t="shared" si="111"/>
        <v>Jun</v>
      </c>
    </row>
    <row r="841" spans="1:22" ht="45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 t="shared" si="104"/>
        <v>100</v>
      </c>
      <c r="P841">
        <f t="shared" si="107"/>
        <v>136.36363636363637</v>
      </c>
      <c r="Q841" t="str">
        <f t="shared" si="105"/>
        <v>music</v>
      </c>
      <c r="R841" t="str">
        <f t="shared" si="106"/>
        <v>rock</v>
      </c>
      <c r="S841" s="9">
        <f t="shared" si="108"/>
        <v>41864.602002314816</v>
      </c>
      <c r="T841" s="9">
        <f t="shared" si="109"/>
        <v>41894.602002314816</v>
      </c>
      <c r="U841">
        <f t="shared" si="110"/>
        <v>2014</v>
      </c>
      <c r="V841" s="9" t="str">
        <f t="shared" si="111"/>
        <v>Aug</v>
      </c>
    </row>
    <row r="842" spans="1:22" ht="45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 t="shared" si="104"/>
        <v>108.74800874800874</v>
      </c>
      <c r="P842">
        <f t="shared" si="107"/>
        <v>40.547315436241611</v>
      </c>
      <c r="Q842" t="str">
        <f t="shared" si="105"/>
        <v>music</v>
      </c>
      <c r="R842" t="str">
        <f t="shared" si="106"/>
        <v>rock</v>
      </c>
      <c r="S842" s="9">
        <f t="shared" si="108"/>
        <v>40833.033807870372</v>
      </c>
      <c r="T842" s="9">
        <f t="shared" si="109"/>
        <v>40893.075474537043</v>
      </c>
      <c r="U842">
        <f t="shared" si="110"/>
        <v>2011</v>
      </c>
      <c r="V842" s="9" t="str">
        <f t="shared" si="111"/>
        <v>Oct</v>
      </c>
    </row>
    <row r="843" spans="1:22" ht="30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 t="shared" si="104"/>
        <v>131.83333333333334</v>
      </c>
      <c r="P843">
        <f t="shared" si="107"/>
        <v>70.625</v>
      </c>
      <c r="Q843" t="str">
        <f t="shared" si="105"/>
        <v>music</v>
      </c>
      <c r="R843" t="str">
        <f t="shared" si="106"/>
        <v>rock</v>
      </c>
      <c r="S843" s="9">
        <f t="shared" si="108"/>
        <v>40778.603344907409</v>
      </c>
      <c r="T843" s="9">
        <f t="shared" si="109"/>
        <v>40808.603344907409</v>
      </c>
      <c r="U843">
        <f t="shared" si="110"/>
        <v>2011</v>
      </c>
      <c r="V843" s="9" t="str">
        <f t="shared" si="111"/>
        <v>Aug</v>
      </c>
    </row>
    <row r="844" spans="1:22" ht="45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 t="shared" si="104"/>
        <v>133.46666666666667</v>
      </c>
      <c r="P844">
        <f t="shared" si="107"/>
        <v>52.684210526315788</v>
      </c>
      <c r="Q844" t="str">
        <f t="shared" si="105"/>
        <v>music</v>
      </c>
      <c r="R844" t="str">
        <f t="shared" si="106"/>
        <v>rock</v>
      </c>
      <c r="S844" s="9">
        <f t="shared" si="108"/>
        <v>41655.542638888895</v>
      </c>
      <c r="T844" s="9">
        <f t="shared" si="109"/>
        <v>41676.542638888895</v>
      </c>
      <c r="U844">
        <f t="shared" si="110"/>
        <v>2014</v>
      </c>
      <c r="V844" s="9" t="str">
        <f t="shared" si="111"/>
        <v>Jan</v>
      </c>
    </row>
    <row r="845" spans="1:22" ht="45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 t="shared" si="104"/>
        <v>172.68449999999999</v>
      </c>
      <c r="P845">
        <f t="shared" si="107"/>
        <v>49.338428571428572</v>
      </c>
      <c r="Q845" t="str">
        <f t="shared" si="105"/>
        <v>music</v>
      </c>
      <c r="R845" t="str">
        <f t="shared" si="106"/>
        <v>indie rock</v>
      </c>
      <c r="S845" s="9">
        <f t="shared" si="108"/>
        <v>42042.985983796294</v>
      </c>
      <c r="T845" s="9">
        <f t="shared" si="109"/>
        <v>42072.944317129637</v>
      </c>
      <c r="U845">
        <f t="shared" si="110"/>
        <v>2015</v>
      </c>
      <c r="V845" s="9" t="str">
        <f t="shared" si="111"/>
        <v>Feb</v>
      </c>
    </row>
    <row r="846" spans="1:22" ht="45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 t="shared" si="104"/>
        <v>100.8955223880597</v>
      </c>
      <c r="P846">
        <f t="shared" si="107"/>
        <v>41.728395061728392</v>
      </c>
      <c r="Q846" t="str">
        <f t="shared" si="105"/>
        <v>music</v>
      </c>
      <c r="R846" t="str">
        <f t="shared" si="106"/>
        <v>indie rock</v>
      </c>
      <c r="S846" s="9">
        <f t="shared" si="108"/>
        <v>41067.782546296301</v>
      </c>
      <c r="T846" s="9">
        <f t="shared" si="109"/>
        <v>41100.825000000004</v>
      </c>
      <c r="U846">
        <f t="shared" si="110"/>
        <v>2012</v>
      </c>
      <c r="V846" s="9" t="str">
        <f t="shared" si="111"/>
        <v>Jun</v>
      </c>
    </row>
    <row r="847" spans="1:22" ht="45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 t="shared" si="104"/>
        <v>104.8048048048048</v>
      </c>
      <c r="P847">
        <f t="shared" si="107"/>
        <v>32.71875</v>
      </c>
      <c r="Q847" t="str">
        <f t="shared" si="105"/>
        <v>music</v>
      </c>
      <c r="R847" t="str">
        <f t="shared" si="106"/>
        <v>indie rock</v>
      </c>
      <c r="S847" s="9">
        <f t="shared" si="108"/>
        <v>40977.781342592592</v>
      </c>
      <c r="T847" s="9">
        <f t="shared" si="109"/>
        <v>41007.739675925928</v>
      </c>
      <c r="U847">
        <f t="shared" si="110"/>
        <v>2012</v>
      </c>
      <c r="V847" s="9" t="str">
        <f t="shared" si="111"/>
        <v>Mar</v>
      </c>
    </row>
    <row r="848" spans="1:22" ht="45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 t="shared" si="104"/>
        <v>135.1</v>
      </c>
      <c r="P848">
        <f t="shared" si="107"/>
        <v>51.96153846153846</v>
      </c>
      <c r="Q848" t="str">
        <f t="shared" si="105"/>
        <v>music</v>
      </c>
      <c r="R848" t="str">
        <f t="shared" si="106"/>
        <v>indie rock</v>
      </c>
      <c r="S848" s="9">
        <f t="shared" si="108"/>
        <v>41205.031655092593</v>
      </c>
      <c r="T848" s="9">
        <f t="shared" si="109"/>
        <v>41240.333333333336</v>
      </c>
      <c r="U848">
        <f t="shared" si="110"/>
        <v>2012</v>
      </c>
      <c r="V848" s="9" t="str">
        <f t="shared" si="111"/>
        <v>Oct</v>
      </c>
    </row>
    <row r="849" spans="1:22" ht="45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 t="shared" si="104"/>
        <v>116.32786885245903</v>
      </c>
      <c r="P849">
        <f t="shared" si="107"/>
        <v>50.685714285714283</v>
      </c>
      <c r="Q849" t="str">
        <f t="shared" si="105"/>
        <v>music</v>
      </c>
      <c r="R849" t="str">
        <f t="shared" si="106"/>
        <v>indie rock</v>
      </c>
      <c r="S849" s="9">
        <f t="shared" si="108"/>
        <v>41098.927199074074</v>
      </c>
      <c r="T849" s="9">
        <f t="shared" si="109"/>
        <v>41131.75</v>
      </c>
      <c r="U849">
        <f t="shared" si="110"/>
        <v>2012</v>
      </c>
      <c r="V849" s="9" t="str">
        <f t="shared" si="111"/>
        <v>Jul</v>
      </c>
    </row>
    <row r="850" spans="1:22" ht="45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 t="shared" si="104"/>
        <v>102.08333333333333</v>
      </c>
      <c r="P850">
        <f t="shared" si="107"/>
        <v>42.241379310344826</v>
      </c>
      <c r="Q850" t="str">
        <f t="shared" si="105"/>
        <v>music</v>
      </c>
      <c r="R850" t="str">
        <f t="shared" si="106"/>
        <v>indie rock</v>
      </c>
      <c r="S850" s="9">
        <f t="shared" si="108"/>
        <v>41925.740023148152</v>
      </c>
      <c r="T850" s="9">
        <f t="shared" si="109"/>
        <v>41955.781689814816</v>
      </c>
      <c r="U850">
        <f t="shared" si="110"/>
        <v>2014</v>
      </c>
      <c r="V850" s="9" t="str">
        <f t="shared" si="111"/>
        <v>Oct</v>
      </c>
    </row>
    <row r="851" spans="1:22" ht="45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 t="shared" si="104"/>
        <v>111.16666666666666</v>
      </c>
      <c r="P851">
        <f t="shared" si="107"/>
        <v>416.875</v>
      </c>
      <c r="Q851" t="str">
        <f t="shared" si="105"/>
        <v>music</v>
      </c>
      <c r="R851" t="str">
        <f t="shared" si="106"/>
        <v>indie rock</v>
      </c>
      <c r="S851" s="9">
        <f t="shared" si="108"/>
        <v>42323.633472222224</v>
      </c>
      <c r="T851" s="9">
        <f t="shared" si="109"/>
        <v>42341.729166666664</v>
      </c>
      <c r="U851">
        <f t="shared" si="110"/>
        <v>2015</v>
      </c>
      <c r="V851" s="9" t="str">
        <f t="shared" si="111"/>
        <v>Nov</v>
      </c>
    </row>
    <row r="852" spans="1:22" ht="45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 t="shared" si="104"/>
        <v>166.08</v>
      </c>
      <c r="P852">
        <f t="shared" si="107"/>
        <v>46.651685393258425</v>
      </c>
      <c r="Q852" t="str">
        <f t="shared" si="105"/>
        <v>music</v>
      </c>
      <c r="R852" t="str">
        <f t="shared" si="106"/>
        <v>indie rock</v>
      </c>
      <c r="S852" s="9">
        <f t="shared" si="108"/>
        <v>40299.073287037041</v>
      </c>
      <c r="T852" s="9">
        <f t="shared" si="109"/>
        <v>40330.040972222225</v>
      </c>
      <c r="U852">
        <f t="shared" si="110"/>
        <v>2010</v>
      </c>
      <c r="V852" s="9" t="str">
        <f t="shared" si="111"/>
        <v>May</v>
      </c>
    </row>
    <row r="853" spans="1:22" ht="45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 t="shared" si="104"/>
        <v>106.60000000000001</v>
      </c>
      <c r="P853">
        <f t="shared" si="107"/>
        <v>48.454545454545453</v>
      </c>
      <c r="Q853" t="str">
        <f t="shared" si="105"/>
        <v>music</v>
      </c>
      <c r="R853" t="str">
        <f t="shared" si="106"/>
        <v>indie rock</v>
      </c>
      <c r="S853" s="9">
        <f t="shared" si="108"/>
        <v>41299.626689814817</v>
      </c>
      <c r="T853" s="9">
        <f t="shared" si="109"/>
        <v>41344.585023148153</v>
      </c>
      <c r="U853">
        <f t="shared" si="110"/>
        <v>2013</v>
      </c>
      <c r="V853" s="9" t="str">
        <f t="shared" si="111"/>
        <v>Jan</v>
      </c>
    </row>
    <row r="854" spans="1:22" ht="45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 t="shared" si="104"/>
        <v>144.58441666666667</v>
      </c>
      <c r="P854">
        <f t="shared" si="107"/>
        <v>70.5289837398374</v>
      </c>
      <c r="Q854" t="str">
        <f t="shared" si="105"/>
        <v>music</v>
      </c>
      <c r="R854" t="str">
        <f t="shared" si="106"/>
        <v>indie rock</v>
      </c>
      <c r="S854" s="9">
        <f t="shared" si="108"/>
        <v>41228.619537037041</v>
      </c>
      <c r="T854" s="9">
        <f t="shared" si="109"/>
        <v>41258.619537037041</v>
      </c>
      <c r="U854">
        <f t="shared" si="110"/>
        <v>2012</v>
      </c>
      <c r="V854" s="9" t="str">
        <f t="shared" si="111"/>
        <v>Nov</v>
      </c>
    </row>
    <row r="855" spans="1:22" ht="45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 t="shared" si="104"/>
        <v>105.55000000000001</v>
      </c>
      <c r="P855">
        <f t="shared" si="107"/>
        <v>87.958333333333329</v>
      </c>
      <c r="Q855" t="str">
        <f t="shared" si="105"/>
        <v>music</v>
      </c>
      <c r="R855" t="str">
        <f t="shared" si="106"/>
        <v>indie rock</v>
      </c>
      <c r="S855" s="9">
        <f t="shared" si="108"/>
        <v>40335.631412037037</v>
      </c>
      <c r="T855" s="9">
        <f t="shared" si="109"/>
        <v>40381.083333333336</v>
      </c>
      <c r="U855">
        <f t="shared" si="110"/>
        <v>2010</v>
      </c>
      <c r="V855" s="9" t="str">
        <f t="shared" si="111"/>
        <v>Jun</v>
      </c>
    </row>
    <row r="856" spans="1:22" ht="30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 t="shared" si="104"/>
        <v>136.60000000000002</v>
      </c>
      <c r="P856">
        <f t="shared" si="107"/>
        <v>26.26923076923077</v>
      </c>
      <c r="Q856" t="str">
        <f t="shared" si="105"/>
        <v>music</v>
      </c>
      <c r="R856" t="str">
        <f t="shared" si="106"/>
        <v>indie rock</v>
      </c>
      <c r="S856" s="9">
        <f t="shared" si="108"/>
        <v>40671.47084490741</v>
      </c>
      <c r="T856" s="9">
        <f t="shared" si="109"/>
        <v>40701.47084490741</v>
      </c>
      <c r="U856">
        <f t="shared" si="110"/>
        <v>2011</v>
      </c>
      <c r="V856" s="9" t="str">
        <f t="shared" si="111"/>
        <v>May</v>
      </c>
    </row>
    <row r="857" spans="1:22" ht="45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 t="shared" si="104"/>
        <v>104</v>
      </c>
      <c r="P857">
        <f t="shared" si="107"/>
        <v>57.777777777777779</v>
      </c>
      <c r="Q857" t="str">
        <f t="shared" si="105"/>
        <v>music</v>
      </c>
      <c r="R857" t="str">
        <f t="shared" si="106"/>
        <v>indie rock</v>
      </c>
      <c r="S857" s="9">
        <f t="shared" si="108"/>
        <v>40632.775289351855</v>
      </c>
      <c r="T857" s="9">
        <f t="shared" si="109"/>
        <v>40648.999305555561</v>
      </c>
      <c r="U857">
        <f t="shared" si="110"/>
        <v>2011</v>
      </c>
      <c r="V857" s="9" t="str">
        <f t="shared" si="111"/>
        <v>Mar</v>
      </c>
    </row>
    <row r="858" spans="1:22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 t="shared" si="104"/>
        <v>114.5</v>
      </c>
      <c r="P858">
        <f t="shared" si="107"/>
        <v>57.25</v>
      </c>
      <c r="Q858" t="str">
        <f t="shared" si="105"/>
        <v>music</v>
      </c>
      <c r="R858" t="str">
        <f t="shared" si="106"/>
        <v>indie rock</v>
      </c>
      <c r="S858" s="9">
        <f t="shared" si="108"/>
        <v>40920.738229166665</v>
      </c>
      <c r="T858" s="9">
        <f t="shared" si="109"/>
        <v>40951.738229166665</v>
      </c>
      <c r="U858">
        <f t="shared" si="110"/>
        <v>2012</v>
      </c>
      <c r="V858" s="9" t="str">
        <f t="shared" si="111"/>
        <v>Jan</v>
      </c>
    </row>
    <row r="859" spans="1:22" ht="45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 t="shared" si="104"/>
        <v>101.71957671957672</v>
      </c>
      <c r="P859">
        <f t="shared" si="107"/>
        <v>196.34042553191489</v>
      </c>
      <c r="Q859" t="str">
        <f t="shared" si="105"/>
        <v>music</v>
      </c>
      <c r="R859" t="str">
        <f t="shared" si="106"/>
        <v>indie rock</v>
      </c>
      <c r="S859" s="9">
        <f t="shared" si="108"/>
        <v>42267.580115740748</v>
      </c>
      <c r="T859" s="9">
        <f t="shared" si="109"/>
        <v>42297.580115740748</v>
      </c>
      <c r="U859">
        <f t="shared" si="110"/>
        <v>2015</v>
      </c>
      <c r="V859" s="9" t="str">
        <f t="shared" si="111"/>
        <v>Sep</v>
      </c>
    </row>
    <row r="860" spans="1:22" ht="45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 t="shared" si="104"/>
        <v>123.94678492239468</v>
      </c>
      <c r="P860">
        <f t="shared" si="107"/>
        <v>43</v>
      </c>
      <c r="Q860" t="str">
        <f t="shared" si="105"/>
        <v>music</v>
      </c>
      <c r="R860" t="str">
        <f t="shared" si="106"/>
        <v>indie rock</v>
      </c>
      <c r="S860" s="9">
        <f t="shared" si="108"/>
        <v>40981.543576388889</v>
      </c>
      <c r="T860" s="9">
        <f t="shared" si="109"/>
        <v>41011.543576388889</v>
      </c>
      <c r="U860">
        <f t="shared" si="110"/>
        <v>2012</v>
      </c>
      <c r="V860" s="9" t="str">
        <f t="shared" si="111"/>
        <v>Mar</v>
      </c>
    </row>
    <row r="861" spans="1:22" ht="45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 t="shared" si="104"/>
        <v>102.45669291338582</v>
      </c>
      <c r="P861">
        <f t="shared" si="107"/>
        <v>35.551912568306008</v>
      </c>
      <c r="Q861" t="str">
        <f t="shared" si="105"/>
        <v>music</v>
      </c>
      <c r="R861" t="str">
        <f t="shared" si="106"/>
        <v>indie rock</v>
      </c>
      <c r="S861" s="9">
        <f t="shared" si="108"/>
        <v>41680.41673611111</v>
      </c>
      <c r="T861" s="9">
        <f t="shared" si="109"/>
        <v>41702.708333333336</v>
      </c>
      <c r="U861">
        <f t="shared" si="110"/>
        <v>2014</v>
      </c>
      <c r="V861" s="9" t="str">
        <f t="shared" si="111"/>
        <v>Feb</v>
      </c>
    </row>
    <row r="862" spans="1:22" ht="45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 t="shared" si="104"/>
        <v>144.5</v>
      </c>
      <c r="P862">
        <f t="shared" si="107"/>
        <v>68.80952380952381</v>
      </c>
      <c r="Q862" t="str">
        <f t="shared" si="105"/>
        <v>music</v>
      </c>
      <c r="R862" t="str">
        <f t="shared" si="106"/>
        <v>indie rock</v>
      </c>
      <c r="S862" s="9">
        <f t="shared" si="108"/>
        <v>42366.026307870372</v>
      </c>
      <c r="T862" s="9">
        <f t="shared" si="109"/>
        <v>42401.583333333336</v>
      </c>
      <c r="U862">
        <f t="shared" si="110"/>
        <v>2015</v>
      </c>
      <c r="V862" s="9" t="str">
        <f t="shared" si="111"/>
        <v>Dec</v>
      </c>
    </row>
    <row r="863" spans="1:22" ht="45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 t="shared" si="104"/>
        <v>133.33333333333331</v>
      </c>
      <c r="P863">
        <f t="shared" si="107"/>
        <v>28.571428571428573</v>
      </c>
      <c r="Q863" t="str">
        <f t="shared" si="105"/>
        <v>music</v>
      </c>
      <c r="R863" t="str">
        <f t="shared" si="106"/>
        <v>indie rock</v>
      </c>
      <c r="S863" s="9">
        <f t="shared" si="108"/>
        <v>42058.775069444448</v>
      </c>
      <c r="T863" s="9">
        <f t="shared" si="109"/>
        <v>42088.733402777776</v>
      </c>
      <c r="U863">
        <f t="shared" si="110"/>
        <v>2015</v>
      </c>
      <c r="V863" s="9" t="str">
        <f t="shared" si="111"/>
        <v>Feb</v>
      </c>
    </row>
    <row r="864" spans="1:22" ht="45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 t="shared" si="104"/>
        <v>109.3644</v>
      </c>
      <c r="P864">
        <f t="shared" si="107"/>
        <v>50.631666666666668</v>
      </c>
      <c r="Q864" t="str">
        <f t="shared" si="105"/>
        <v>music</v>
      </c>
      <c r="R864" t="str">
        <f t="shared" si="106"/>
        <v>indie rock</v>
      </c>
      <c r="S864" s="9">
        <f t="shared" si="108"/>
        <v>41160.70521990741</v>
      </c>
      <c r="T864" s="9">
        <f t="shared" si="109"/>
        <v>41188.249305555561</v>
      </c>
      <c r="U864">
        <f t="shared" si="110"/>
        <v>2012</v>
      </c>
      <c r="V864" s="9" t="str">
        <f t="shared" si="111"/>
        <v>Sep</v>
      </c>
    </row>
    <row r="865" spans="1:22" ht="30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 t="shared" si="104"/>
        <v>136.80000000000001</v>
      </c>
      <c r="P865">
        <f t="shared" si="107"/>
        <v>54</v>
      </c>
      <c r="Q865" t="str">
        <f t="shared" si="105"/>
        <v>music</v>
      </c>
      <c r="R865" t="str">
        <f t="shared" si="106"/>
        <v>indie rock</v>
      </c>
      <c r="S865" s="9">
        <f t="shared" si="108"/>
        <v>41074.054895833338</v>
      </c>
      <c r="T865" s="9">
        <f t="shared" si="109"/>
        <v>41104.054895833338</v>
      </c>
      <c r="U865">
        <f t="shared" si="110"/>
        <v>2012</v>
      </c>
      <c r="V865" s="9" t="str">
        <f t="shared" si="111"/>
        <v>Jun</v>
      </c>
    </row>
    <row r="866" spans="1:22" ht="45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 t="shared" si="104"/>
        <v>115.55</v>
      </c>
      <c r="P866">
        <f t="shared" si="107"/>
        <v>36.109375</v>
      </c>
      <c r="Q866" t="str">
        <f t="shared" si="105"/>
        <v>music</v>
      </c>
      <c r="R866" t="str">
        <f t="shared" si="106"/>
        <v>indie rock</v>
      </c>
      <c r="S866" s="9">
        <f t="shared" si="108"/>
        <v>41590.089201388888</v>
      </c>
      <c r="T866" s="9">
        <f t="shared" si="109"/>
        <v>41620.089201388888</v>
      </c>
      <c r="U866">
        <f t="shared" si="110"/>
        <v>2013</v>
      </c>
      <c r="V866" s="9" t="str">
        <f t="shared" si="111"/>
        <v>Nov</v>
      </c>
    </row>
    <row r="867" spans="1:22" ht="30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 t="shared" si="104"/>
        <v>240.79999999999998</v>
      </c>
      <c r="P867">
        <f t="shared" si="107"/>
        <v>23.153846153846153</v>
      </c>
      <c r="Q867" t="str">
        <f t="shared" si="105"/>
        <v>music</v>
      </c>
      <c r="R867" t="str">
        <f t="shared" si="106"/>
        <v>indie rock</v>
      </c>
      <c r="S867" s="9">
        <f t="shared" si="108"/>
        <v>40772.682083333333</v>
      </c>
      <c r="T867" s="9">
        <f t="shared" si="109"/>
        <v>40813.040972222225</v>
      </c>
      <c r="U867">
        <f t="shared" si="110"/>
        <v>2011</v>
      </c>
      <c r="V867" s="9" t="str">
        <f t="shared" si="111"/>
        <v>Aug</v>
      </c>
    </row>
    <row r="868" spans="1:22" ht="45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 t="shared" si="104"/>
        <v>114.39999999999999</v>
      </c>
      <c r="P868">
        <f t="shared" si="107"/>
        <v>104</v>
      </c>
      <c r="Q868" t="str">
        <f t="shared" si="105"/>
        <v>music</v>
      </c>
      <c r="R868" t="str">
        <f t="shared" si="106"/>
        <v>indie rock</v>
      </c>
      <c r="S868" s="9">
        <f t="shared" si="108"/>
        <v>41626.594386574077</v>
      </c>
      <c r="T868" s="9">
        <f t="shared" si="109"/>
        <v>41654.647916666669</v>
      </c>
      <c r="U868">
        <f t="shared" si="110"/>
        <v>2013</v>
      </c>
      <c r="V868" s="9" t="str">
        <f t="shared" si="111"/>
        <v>Dec</v>
      </c>
    </row>
    <row r="869" spans="1:22" ht="30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 t="shared" si="104"/>
        <v>110.33333333333333</v>
      </c>
      <c r="P869">
        <f t="shared" si="107"/>
        <v>31.826923076923077</v>
      </c>
      <c r="Q869" t="str">
        <f t="shared" si="105"/>
        <v>music</v>
      </c>
      <c r="R869" t="str">
        <f t="shared" si="106"/>
        <v>indie rock</v>
      </c>
      <c r="S869" s="9">
        <f t="shared" si="108"/>
        <v>41535.734814814816</v>
      </c>
      <c r="T869" s="9">
        <f t="shared" si="109"/>
        <v>41557.833333333336</v>
      </c>
      <c r="U869">
        <f t="shared" si="110"/>
        <v>2013</v>
      </c>
      <c r="V869" s="9" t="str">
        <f t="shared" si="111"/>
        <v>Sep</v>
      </c>
    </row>
    <row r="870" spans="1:22" ht="45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 t="shared" si="104"/>
        <v>195.37933333333334</v>
      </c>
      <c r="P870">
        <f t="shared" si="107"/>
        <v>27.3896261682243</v>
      </c>
      <c r="Q870" t="str">
        <f t="shared" si="105"/>
        <v>music</v>
      </c>
      <c r="R870" t="str">
        <f t="shared" si="106"/>
        <v>indie rock</v>
      </c>
      <c r="S870" s="9">
        <f t="shared" si="108"/>
        <v>40456.787685185183</v>
      </c>
      <c r="T870" s="9">
        <f t="shared" si="109"/>
        <v>40483.851388888892</v>
      </c>
      <c r="U870">
        <f t="shared" si="110"/>
        <v>2010</v>
      </c>
      <c r="V870" s="9" t="str">
        <f t="shared" si="111"/>
        <v>Oct</v>
      </c>
    </row>
    <row r="871" spans="1:22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 t="shared" si="104"/>
        <v>103.33333333333334</v>
      </c>
      <c r="P871">
        <f t="shared" si="107"/>
        <v>56.363636363636367</v>
      </c>
      <c r="Q871" t="str">
        <f t="shared" si="105"/>
        <v>music</v>
      </c>
      <c r="R871" t="str">
        <f t="shared" si="106"/>
        <v>indie rock</v>
      </c>
      <c r="S871" s="9">
        <f t="shared" si="108"/>
        <v>40960.694895833338</v>
      </c>
      <c r="T871" s="9">
        <f t="shared" si="109"/>
        <v>40976.040972222225</v>
      </c>
      <c r="U871">
        <f t="shared" si="110"/>
        <v>2012</v>
      </c>
      <c r="V871" s="9" t="str">
        <f t="shared" si="111"/>
        <v>Feb</v>
      </c>
    </row>
    <row r="872" spans="1:22" ht="30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 t="shared" si="104"/>
        <v>103.1372549019608</v>
      </c>
      <c r="P872">
        <f t="shared" si="107"/>
        <v>77.352941176470594</v>
      </c>
      <c r="Q872" t="str">
        <f t="shared" si="105"/>
        <v>music</v>
      </c>
      <c r="R872" t="str">
        <f t="shared" si="106"/>
        <v>indie rock</v>
      </c>
      <c r="S872" s="9">
        <f t="shared" si="108"/>
        <v>41371.481412037036</v>
      </c>
      <c r="T872" s="9">
        <f t="shared" si="109"/>
        <v>41401.481412037036</v>
      </c>
      <c r="U872">
        <f t="shared" si="110"/>
        <v>2013</v>
      </c>
      <c r="V872" s="9" t="str">
        <f t="shared" si="111"/>
        <v>Apr</v>
      </c>
    </row>
    <row r="873" spans="1:22" ht="45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 t="shared" si="104"/>
        <v>100.3125</v>
      </c>
      <c r="P873">
        <f t="shared" si="107"/>
        <v>42.8</v>
      </c>
      <c r="Q873" t="str">
        <f t="shared" si="105"/>
        <v>music</v>
      </c>
      <c r="R873" t="str">
        <f t="shared" si="106"/>
        <v>indie rock</v>
      </c>
      <c r="S873" s="9">
        <f t="shared" si="108"/>
        <v>40686.854930555557</v>
      </c>
      <c r="T873" s="9">
        <f t="shared" si="109"/>
        <v>40728.854930555557</v>
      </c>
      <c r="U873">
        <f t="shared" si="110"/>
        <v>2011</v>
      </c>
      <c r="V873" s="9" t="str">
        <f t="shared" si="111"/>
        <v>May</v>
      </c>
    </row>
    <row r="874" spans="1:22" ht="30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 t="shared" si="104"/>
        <v>127</v>
      </c>
      <c r="P874">
        <f t="shared" si="107"/>
        <v>48.846153846153847</v>
      </c>
      <c r="Q874" t="str">
        <f t="shared" si="105"/>
        <v>music</v>
      </c>
      <c r="R874" t="str">
        <f t="shared" si="106"/>
        <v>indie rock</v>
      </c>
      <c r="S874" s="9">
        <f t="shared" si="108"/>
        <v>41402.392152777778</v>
      </c>
      <c r="T874" s="9">
        <f t="shared" si="109"/>
        <v>41462.392152777778</v>
      </c>
      <c r="U874">
        <f t="shared" si="110"/>
        <v>2013</v>
      </c>
      <c r="V874" s="9" t="str">
        <f t="shared" si="111"/>
        <v>May</v>
      </c>
    </row>
    <row r="875" spans="1:22" ht="30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 t="shared" si="104"/>
        <v>120.601</v>
      </c>
      <c r="P875">
        <f t="shared" si="107"/>
        <v>48.240400000000001</v>
      </c>
      <c r="Q875" t="str">
        <f t="shared" si="105"/>
        <v>music</v>
      </c>
      <c r="R875" t="str">
        <f t="shared" si="106"/>
        <v>indie rock</v>
      </c>
      <c r="S875" s="9">
        <f t="shared" si="108"/>
        <v>41037.725798611114</v>
      </c>
      <c r="T875" s="9">
        <f t="shared" si="109"/>
        <v>41050.979166666672</v>
      </c>
      <c r="U875">
        <f t="shared" si="110"/>
        <v>2012</v>
      </c>
      <c r="V875" s="9" t="str">
        <f t="shared" si="111"/>
        <v>May</v>
      </c>
    </row>
    <row r="876" spans="1:22" ht="45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 t="shared" si="104"/>
        <v>106.99047619047619</v>
      </c>
      <c r="P876">
        <f t="shared" si="107"/>
        <v>70.212500000000006</v>
      </c>
      <c r="Q876" t="str">
        <f t="shared" si="105"/>
        <v>music</v>
      </c>
      <c r="R876" t="str">
        <f t="shared" si="106"/>
        <v>indie rock</v>
      </c>
      <c r="S876" s="9">
        <f t="shared" si="108"/>
        <v>40911.643206018525</v>
      </c>
      <c r="T876" s="9">
        <f t="shared" si="109"/>
        <v>40932.643206018525</v>
      </c>
      <c r="U876">
        <f t="shared" si="110"/>
        <v>2012</v>
      </c>
      <c r="V876" s="9" t="str">
        <f t="shared" si="111"/>
        <v>Jan</v>
      </c>
    </row>
    <row r="877" spans="1:22" ht="45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 t="shared" si="104"/>
        <v>172.43333333333334</v>
      </c>
      <c r="P877">
        <f t="shared" si="107"/>
        <v>94.054545454545448</v>
      </c>
      <c r="Q877" t="str">
        <f t="shared" si="105"/>
        <v>music</v>
      </c>
      <c r="R877" t="str">
        <f t="shared" si="106"/>
        <v>indie rock</v>
      </c>
      <c r="S877" s="9">
        <f t="shared" si="108"/>
        <v>41878.964201388888</v>
      </c>
      <c r="T877" s="9">
        <f t="shared" si="109"/>
        <v>41908.964201388888</v>
      </c>
      <c r="U877">
        <f t="shared" si="110"/>
        <v>2014</v>
      </c>
      <c r="V877" s="9" t="str">
        <f t="shared" si="111"/>
        <v>Aug</v>
      </c>
    </row>
    <row r="878" spans="1:22" ht="45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 t="shared" si="104"/>
        <v>123.61999999999999</v>
      </c>
      <c r="P878">
        <f t="shared" si="107"/>
        <v>80.272727272727266</v>
      </c>
      <c r="Q878" t="str">
        <f t="shared" si="105"/>
        <v>music</v>
      </c>
      <c r="R878" t="str">
        <f t="shared" si="106"/>
        <v>indie rock</v>
      </c>
      <c r="S878" s="9">
        <f t="shared" si="108"/>
        <v>40865.700474537043</v>
      </c>
      <c r="T878" s="9">
        <f t="shared" si="109"/>
        <v>40902.041666666672</v>
      </c>
      <c r="U878">
        <f t="shared" si="110"/>
        <v>2011</v>
      </c>
      <c r="V878" s="9" t="str">
        <f t="shared" si="111"/>
        <v>Nov</v>
      </c>
    </row>
    <row r="879" spans="1:22" ht="45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 t="shared" si="104"/>
        <v>108.4</v>
      </c>
      <c r="P879">
        <f t="shared" si="107"/>
        <v>54.2</v>
      </c>
      <c r="Q879" t="str">
        <f t="shared" si="105"/>
        <v>music</v>
      </c>
      <c r="R879" t="str">
        <f t="shared" si="106"/>
        <v>indie rock</v>
      </c>
      <c r="S879" s="9">
        <f t="shared" si="108"/>
        <v>41773.765868055554</v>
      </c>
      <c r="T879" s="9">
        <f t="shared" si="109"/>
        <v>41811.040972222225</v>
      </c>
      <c r="U879">
        <f t="shared" si="110"/>
        <v>2014</v>
      </c>
      <c r="V879" s="9" t="str">
        <f t="shared" si="111"/>
        <v>May</v>
      </c>
    </row>
    <row r="880" spans="1:22" ht="45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 t="shared" si="104"/>
        <v>116.52013333333333</v>
      </c>
      <c r="P880">
        <f t="shared" si="107"/>
        <v>60.26903448275862</v>
      </c>
      <c r="Q880" t="str">
        <f t="shared" si="105"/>
        <v>music</v>
      </c>
      <c r="R880" t="str">
        <f t="shared" si="106"/>
        <v>indie rock</v>
      </c>
      <c r="S880" s="9">
        <f t="shared" si="108"/>
        <v>40852.723032407412</v>
      </c>
      <c r="T880" s="9">
        <f t="shared" si="109"/>
        <v>40883.082638888889</v>
      </c>
      <c r="U880">
        <f t="shared" si="110"/>
        <v>2011</v>
      </c>
      <c r="V880" s="9" t="str">
        <f t="shared" si="111"/>
        <v>Nov</v>
      </c>
    </row>
    <row r="881" spans="1:22" ht="45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 t="shared" si="104"/>
        <v>187.245</v>
      </c>
      <c r="P881">
        <f t="shared" si="107"/>
        <v>38.740344827586206</v>
      </c>
      <c r="Q881" t="str">
        <f t="shared" si="105"/>
        <v>music</v>
      </c>
      <c r="R881" t="str">
        <f t="shared" si="106"/>
        <v>indie rock</v>
      </c>
      <c r="S881" s="9">
        <f t="shared" si="108"/>
        <v>41058.952326388891</v>
      </c>
      <c r="T881" s="9">
        <f t="shared" si="109"/>
        <v>41074.999305555561</v>
      </c>
      <c r="U881">
        <f t="shared" si="110"/>
        <v>2012</v>
      </c>
      <c r="V881" s="9" t="str">
        <f t="shared" si="111"/>
        <v>May</v>
      </c>
    </row>
    <row r="882" spans="1:22" ht="45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 t="shared" si="104"/>
        <v>115.93333333333334</v>
      </c>
      <c r="P882">
        <f t="shared" si="107"/>
        <v>152.54385964912279</v>
      </c>
      <c r="Q882" t="str">
        <f t="shared" si="105"/>
        <v>music</v>
      </c>
      <c r="R882" t="str">
        <f t="shared" si="106"/>
        <v>indie rock</v>
      </c>
      <c r="S882" s="9">
        <f t="shared" si="108"/>
        <v>41426.092951388891</v>
      </c>
      <c r="T882" s="9">
        <f t="shared" si="109"/>
        <v>41457.041666666672</v>
      </c>
      <c r="U882">
        <f t="shared" si="110"/>
        <v>2013</v>
      </c>
      <c r="V882" s="9" t="str">
        <f t="shared" si="111"/>
        <v>Jun</v>
      </c>
    </row>
    <row r="883" spans="1:22" ht="45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 t="shared" si="104"/>
        <v>110.7</v>
      </c>
      <c r="P883">
        <f t="shared" si="107"/>
        <v>115.3125</v>
      </c>
      <c r="Q883" t="str">
        <f t="shared" si="105"/>
        <v>music</v>
      </c>
      <c r="R883" t="str">
        <f t="shared" si="106"/>
        <v>indie rock</v>
      </c>
      <c r="S883" s="9">
        <f t="shared" si="108"/>
        <v>41313.818379629629</v>
      </c>
      <c r="T883" s="9">
        <f t="shared" si="109"/>
        <v>41343.776712962965</v>
      </c>
      <c r="U883">
        <f t="shared" si="110"/>
        <v>2013</v>
      </c>
      <c r="V883" s="9" t="str">
        <f t="shared" si="111"/>
        <v>Feb</v>
      </c>
    </row>
    <row r="884" spans="1:22" ht="45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 t="shared" si="104"/>
        <v>170.92307692307693</v>
      </c>
      <c r="P884">
        <f t="shared" si="107"/>
        <v>35.838709677419352</v>
      </c>
      <c r="Q884" t="str">
        <f t="shared" si="105"/>
        <v>music</v>
      </c>
      <c r="R884" t="str">
        <f t="shared" si="106"/>
        <v>indie rock</v>
      </c>
      <c r="S884" s="9">
        <f t="shared" si="108"/>
        <v>40670.340659722227</v>
      </c>
      <c r="T884" s="9">
        <f t="shared" si="109"/>
        <v>40708.999305555561</v>
      </c>
      <c r="U884">
        <f t="shared" si="110"/>
        <v>2011</v>
      </c>
      <c r="V884" s="9" t="str">
        <f t="shared" si="111"/>
        <v>May</v>
      </c>
    </row>
    <row r="885" spans="1:22" ht="45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 t="shared" si="104"/>
        <v>126.11835600000001</v>
      </c>
      <c r="P885">
        <f t="shared" si="107"/>
        <v>64.570118779438872</v>
      </c>
      <c r="Q885" t="str">
        <f t="shared" si="105"/>
        <v>technology</v>
      </c>
      <c r="R885" t="str">
        <f t="shared" si="106"/>
        <v>hardware</v>
      </c>
      <c r="S885" s="9">
        <f t="shared" si="108"/>
        <v>41744.124201388891</v>
      </c>
      <c r="T885" s="9">
        <f t="shared" si="109"/>
        <v>41774.124201388891</v>
      </c>
      <c r="U885">
        <f t="shared" si="110"/>
        <v>2014</v>
      </c>
      <c r="V885" s="9" t="str">
        <f t="shared" si="111"/>
        <v>Apr</v>
      </c>
    </row>
    <row r="886" spans="1:22" ht="45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 t="shared" si="104"/>
        <v>138.44033333333334</v>
      </c>
      <c r="P886">
        <f t="shared" si="107"/>
        <v>87.436000000000007</v>
      </c>
      <c r="Q886" t="str">
        <f t="shared" si="105"/>
        <v>technology</v>
      </c>
      <c r="R886" t="str">
        <f t="shared" si="106"/>
        <v>hardware</v>
      </c>
      <c r="S886" s="9">
        <f t="shared" si="108"/>
        <v>40638.661342592597</v>
      </c>
      <c r="T886" s="9">
        <f t="shared" si="109"/>
        <v>40728.661342592597</v>
      </c>
      <c r="U886">
        <f t="shared" si="110"/>
        <v>2011</v>
      </c>
      <c r="V886" s="9" t="str">
        <f t="shared" si="111"/>
        <v>Apr</v>
      </c>
    </row>
    <row r="887" spans="1:22" ht="45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 t="shared" si="104"/>
        <v>1705.2499999999998</v>
      </c>
      <c r="P887">
        <f t="shared" si="107"/>
        <v>68.815577078288939</v>
      </c>
      <c r="Q887" t="str">
        <f t="shared" si="105"/>
        <v>technology</v>
      </c>
      <c r="R887" t="str">
        <f t="shared" si="106"/>
        <v>hardware</v>
      </c>
      <c r="S887" s="9">
        <f t="shared" si="108"/>
        <v>42548.103194444448</v>
      </c>
      <c r="T887" s="9">
        <f t="shared" si="109"/>
        <v>42593.103194444448</v>
      </c>
      <c r="U887">
        <f t="shared" si="110"/>
        <v>2016</v>
      </c>
      <c r="V887" s="9" t="str">
        <f t="shared" si="111"/>
        <v>Jun</v>
      </c>
    </row>
    <row r="888" spans="1:22" ht="45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 t="shared" si="104"/>
        <v>788.05550000000005</v>
      </c>
      <c r="P888">
        <f t="shared" si="107"/>
        <v>176.200223588597</v>
      </c>
      <c r="Q888" t="str">
        <f t="shared" si="105"/>
        <v>technology</v>
      </c>
      <c r="R888" t="str">
        <f t="shared" si="106"/>
        <v>hardware</v>
      </c>
      <c r="S888" s="9">
        <f t="shared" si="108"/>
        <v>41730.417708333334</v>
      </c>
      <c r="T888" s="9">
        <f t="shared" si="109"/>
        <v>41760.417708333334</v>
      </c>
      <c r="U888">
        <f t="shared" si="110"/>
        <v>2014</v>
      </c>
      <c r="V888" s="9" t="str">
        <f t="shared" si="111"/>
        <v>Apr</v>
      </c>
    </row>
    <row r="889" spans="1:22" ht="45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 t="shared" si="104"/>
        <v>348.01799999999997</v>
      </c>
      <c r="P889">
        <f t="shared" si="107"/>
        <v>511.79117647058825</v>
      </c>
      <c r="Q889" t="str">
        <f t="shared" si="105"/>
        <v>technology</v>
      </c>
      <c r="R889" t="str">
        <f t="shared" si="106"/>
        <v>hardware</v>
      </c>
      <c r="S889" s="9">
        <f t="shared" si="108"/>
        <v>42157.085162037038</v>
      </c>
      <c r="T889" s="9">
        <f t="shared" si="109"/>
        <v>42197.085162037038</v>
      </c>
      <c r="U889">
        <f t="shared" si="110"/>
        <v>2015</v>
      </c>
      <c r="V889" s="9" t="str">
        <f t="shared" si="111"/>
        <v>Jun</v>
      </c>
    </row>
    <row r="890" spans="1:22" ht="45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 t="shared" si="104"/>
        <v>149.74666666666667</v>
      </c>
      <c r="P890">
        <f t="shared" si="107"/>
        <v>160.44285714285715</v>
      </c>
      <c r="Q890" t="str">
        <f t="shared" si="105"/>
        <v>technology</v>
      </c>
      <c r="R890" t="str">
        <f t="shared" si="106"/>
        <v>hardware</v>
      </c>
      <c r="S890" s="9">
        <f t="shared" si="108"/>
        <v>41688.983344907414</v>
      </c>
      <c r="T890" s="9">
        <f t="shared" si="109"/>
        <v>41748.941678240742</v>
      </c>
      <c r="U890">
        <f t="shared" si="110"/>
        <v>2014</v>
      </c>
      <c r="V890" s="9" t="str">
        <f t="shared" si="111"/>
        <v>Feb</v>
      </c>
    </row>
    <row r="891" spans="1:22" ht="45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 t="shared" si="104"/>
        <v>100.63375000000001</v>
      </c>
      <c r="P891">
        <f t="shared" si="107"/>
        <v>35.003043478260871</v>
      </c>
      <c r="Q891" t="str">
        <f t="shared" si="105"/>
        <v>technology</v>
      </c>
      <c r="R891" t="str">
        <f t="shared" si="106"/>
        <v>hardware</v>
      </c>
      <c r="S891" s="9">
        <f t="shared" si="108"/>
        <v>40102.751388888893</v>
      </c>
      <c r="T891" s="9">
        <f t="shared" si="109"/>
        <v>40140.082638888889</v>
      </c>
      <c r="U891">
        <f t="shared" si="110"/>
        <v>2009</v>
      </c>
      <c r="V891" s="9" t="str">
        <f t="shared" si="111"/>
        <v>Oct</v>
      </c>
    </row>
    <row r="892" spans="1:22" ht="30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 t="shared" si="104"/>
        <v>800.21100000000001</v>
      </c>
      <c r="P892">
        <f t="shared" si="107"/>
        <v>188.50671378091872</v>
      </c>
      <c r="Q892" t="str">
        <f t="shared" si="105"/>
        <v>technology</v>
      </c>
      <c r="R892" t="str">
        <f t="shared" si="106"/>
        <v>hardware</v>
      </c>
      <c r="S892" s="9">
        <f t="shared" si="108"/>
        <v>42473.437604166669</v>
      </c>
      <c r="T892" s="9">
        <f t="shared" si="109"/>
        <v>42527.543055555558</v>
      </c>
      <c r="U892">
        <f t="shared" si="110"/>
        <v>2016</v>
      </c>
      <c r="V892" s="9" t="str">
        <f t="shared" si="111"/>
        <v>Apr</v>
      </c>
    </row>
    <row r="893" spans="1:22" ht="45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 t="shared" si="104"/>
        <v>106.00260000000002</v>
      </c>
      <c r="P893">
        <f t="shared" si="107"/>
        <v>56.204984093319197</v>
      </c>
      <c r="Q893" t="str">
        <f t="shared" si="105"/>
        <v>technology</v>
      </c>
      <c r="R893" t="str">
        <f t="shared" si="106"/>
        <v>hardware</v>
      </c>
      <c r="S893" s="9">
        <f t="shared" si="108"/>
        <v>41800.256377314821</v>
      </c>
      <c r="T893" s="9">
        <f t="shared" si="109"/>
        <v>41830.256377314821</v>
      </c>
      <c r="U893">
        <f t="shared" si="110"/>
        <v>2014</v>
      </c>
      <c r="V893" s="9" t="str">
        <f t="shared" si="111"/>
        <v>Jun</v>
      </c>
    </row>
    <row r="894" spans="1:22" ht="45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 t="shared" si="104"/>
        <v>200.51866666666669</v>
      </c>
      <c r="P894">
        <f t="shared" si="107"/>
        <v>51.3054157782516</v>
      </c>
      <c r="Q894" t="str">
        <f t="shared" si="105"/>
        <v>technology</v>
      </c>
      <c r="R894" t="str">
        <f t="shared" si="106"/>
        <v>hardware</v>
      </c>
      <c r="S894" s="9">
        <f t="shared" si="108"/>
        <v>40624.014733796299</v>
      </c>
      <c r="T894" s="9">
        <f t="shared" si="109"/>
        <v>40655.014733796299</v>
      </c>
      <c r="U894">
        <f t="shared" si="110"/>
        <v>2011</v>
      </c>
      <c r="V894" s="9" t="str">
        <f t="shared" si="111"/>
        <v>Mar</v>
      </c>
    </row>
    <row r="895" spans="1:22" ht="45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 t="shared" si="104"/>
        <v>212.44399999999999</v>
      </c>
      <c r="P895">
        <f t="shared" si="107"/>
        <v>127.36450839328538</v>
      </c>
      <c r="Q895" t="str">
        <f t="shared" si="105"/>
        <v>technology</v>
      </c>
      <c r="R895" t="str">
        <f t="shared" si="106"/>
        <v>hardware</v>
      </c>
      <c r="S895" s="9">
        <f t="shared" si="108"/>
        <v>42651.253900462965</v>
      </c>
      <c r="T895" s="9">
        <f t="shared" si="109"/>
        <v>42681.295567129629</v>
      </c>
      <c r="U895">
        <f t="shared" si="110"/>
        <v>2016</v>
      </c>
      <c r="V895" s="9" t="str">
        <f t="shared" si="111"/>
        <v>Oct</v>
      </c>
    </row>
    <row r="896" spans="1:22" ht="45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 t="shared" si="104"/>
        <v>198.47237142857145</v>
      </c>
      <c r="P896">
        <f t="shared" si="107"/>
        <v>101.85532258064516</v>
      </c>
      <c r="Q896" t="str">
        <f t="shared" si="105"/>
        <v>technology</v>
      </c>
      <c r="R896" t="str">
        <f t="shared" si="106"/>
        <v>hardware</v>
      </c>
      <c r="S896" s="9">
        <f t="shared" si="108"/>
        <v>41526.439988425926</v>
      </c>
      <c r="T896" s="9">
        <f t="shared" si="109"/>
        <v>41563.439988425926</v>
      </c>
      <c r="U896">
        <f t="shared" si="110"/>
        <v>2013</v>
      </c>
      <c r="V896" s="9" t="str">
        <f t="shared" si="111"/>
        <v>Sep</v>
      </c>
    </row>
    <row r="897" spans="1:22" ht="45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 t="shared" si="104"/>
        <v>225.94666666666666</v>
      </c>
      <c r="P897">
        <f t="shared" si="107"/>
        <v>230.55782312925169</v>
      </c>
      <c r="Q897" t="str">
        <f t="shared" si="105"/>
        <v>technology</v>
      </c>
      <c r="R897" t="str">
        <f t="shared" si="106"/>
        <v>hardware</v>
      </c>
      <c r="S897" s="9">
        <f t="shared" si="108"/>
        <v>40941.033159722225</v>
      </c>
      <c r="T897" s="9">
        <f t="shared" si="109"/>
        <v>40969.958333333336</v>
      </c>
      <c r="U897">
        <f t="shared" si="110"/>
        <v>2012</v>
      </c>
      <c r="V897" s="9" t="str">
        <f t="shared" si="111"/>
        <v>Feb</v>
      </c>
    </row>
    <row r="898" spans="1:22" ht="30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 t="shared" ref="O898:O961" si="112">(E898/D898)*100</f>
        <v>698.94800000000009</v>
      </c>
      <c r="P898">
        <f t="shared" si="107"/>
        <v>842.10602409638557</v>
      </c>
      <c r="Q898" t="str">
        <f t="shared" ref="Q898:Q961" si="113">LEFT(N898,SEARCH("/",N898,1)-1)</f>
        <v>technology</v>
      </c>
      <c r="R898" t="str">
        <f t="shared" ref="R898:R961" si="114">RIGHT(N898,LEN(N898)-SEARCH("/",N898,1))</f>
        <v>hardware</v>
      </c>
      <c r="S898" s="9">
        <f t="shared" si="108"/>
        <v>42394.414074074077</v>
      </c>
      <c r="T898" s="9">
        <f t="shared" si="109"/>
        <v>42441.041666666664</v>
      </c>
      <c r="U898">
        <f t="shared" si="110"/>
        <v>2016</v>
      </c>
      <c r="V898" s="9" t="str">
        <f t="shared" si="111"/>
        <v>Jan</v>
      </c>
    </row>
    <row r="899" spans="1:22" ht="45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 t="shared" si="112"/>
        <v>398.59528571428569</v>
      </c>
      <c r="P899">
        <f t="shared" ref="P899:P962" si="115">IFERROR(E899/L899, 0)</f>
        <v>577.27593103448271</v>
      </c>
      <c r="Q899" t="str">
        <f t="shared" si="113"/>
        <v>technology</v>
      </c>
      <c r="R899" t="str">
        <f t="shared" si="114"/>
        <v>hardware</v>
      </c>
      <c r="S899" s="9">
        <f t="shared" ref="S899:S962" si="116">((J899/86400)+25569+(-4/24))</f>
        <v>41020.105104166672</v>
      </c>
      <c r="T899" s="9">
        <f t="shared" ref="T899:T962" si="117">((I899/86400)+25569+(-4/24))</f>
        <v>41052.625</v>
      </c>
      <c r="U899">
        <f t="shared" ref="U899:U962" si="118">YEAR(S899)</f>
        <v>2012</v>
      </c>
      <c r="V899" s="9" t="str">
        <f t="shared" ref="V899:V962" si="119">TEXT(S899, "mmm")</f>
        <v>Apr</v>
      </c>
    </row>
    <row r="900" spans="1:22" ht="45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 t="shared" si="112"/>
        <v>294.0333333333333</v>
      </c>
      <c r="P900">
        <f t="shared" si="115"/>
        <v>483.34246575342468</v>
      </c>
      <c r="Q900" t="str">
        <f t="shared" si="113"/>
        <v>technology</v>
      </c>
      <c r="R900" t="str">
        <f t="shared" si="114"/>
        <v>hardware</v>
      </c>
      <c r="S900" s="9">
        <f t="shared" si="116"/>
        <v>42067.757002314822</v>
      </c>
      <c r="T900" s="9">
        <f t="shared" si="117"/>
        <v>42112.71533564815</v>
      </c>
      <c r="U900">
        <f t="shared" si="118"/>
        <v>2015</v>
      </c>
      <c r="V900" s="9" t="str">
        <f t="shared" si="119"/>
        <v>Mar</v>
      </c>
    </row>
    <row r="901" spans="1:22" ht="30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 t="shared" si="112"/>
        <v>167.50470000000001</v>
      </c>
      <c r="P901">
        <f t="shared" si="115"/>
        <v>76.138500000000008</v>
      </c>
      <c r="Q901" t="str">
        <f t="shared" si="113"/>
        <v>technology</v>
      </c>
      <c r="R901" t="str">
        <f t="shared" si="114"/>
        <v>hardware</v>
      </c>
      <c r="S901" s="9">
        <f t="shared" si="116"/>
        <v>41178.931863425933</v>
      </c>
      <c r="T901" s="9">
        <f t="shared" si="117"/>
        <v>41208.931863425933</v>
      </c>
      <c r="U901">
        <f t="shared" si="118"/>
        <v>2012</v>
      </c>
      <c r="V901" s="9" t="str">
        <f t="shared" si="119"/>
        <v>Sep</v>
      </c>
    </row>
    <row r="902" spans="1:22" ht="45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 t="shared" si="112"/>
        <v>1435.5717142857143</v>
      </c>
      <c r="P902">
        <f t="shared" si="115"/>
        <v>74.107684365781708</v>
      </c>
      <c r="Q902" t="str">
        <f t="shared" si="113"/>
        <v>technology</v>
      </c>
      <c r="R902" t="str">
        <f t="shared" si="114"/>
        <v>hardware</v>
      </c>
      <c r="S902" s="9">
        <f t="shared" si="116"/>
        <v>41326.82130787037</v>
      </c>
      <c r="T902" s="9">
        <f t="shared" si="117"/>
        <v>41356.779641203706</v>
      </c>
      <c r="U902">
        <f t="shared" si="118"/>
        <v>2013</v>
      </c>
      <c r="V902" s="9" t="str">
        <f t="shared" si="119"/>
        <v>Feb</v>
      </c>
    </row>
    <row r="903" spans="1:22" ht="45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 t="shared" si="112"/>
        <v>156.73439999999999</v>
      </c>
      <c r="P903">
        <f t="shared" si="115"/>
        <v>36.965660377358489</v>
      </c>
      <c r="Q903" t="str">
        <f t="shared" si="113"/>
        <v>technology</v>
      </c>
      <c r="R903" t="str">
        <f t="shared" si="114"/>
        <v>hardware</v>
      </c>
      <c r="S903" s="9">
        <f t="shared" si="116"/>
        <v>41871.678935185184</v>
      </c>
      <c r="T903" s="9">
        <f t="shared" si="117"/>
        <v>41912.833333333336</v>
      </c>
      <c r="U903">
        <f t="shared" si="118"/>
        <v>2014</v>
      </c>
      <c r="V903" s="9" t="str">
        <f t="shared" si="119"/>
        <v>Aug</v>
      </c>
    </row>
    <row r="904" spans="1:22" ht="45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 t="shared" si="112"/>
        <v>117.90285714285716</v>
      </c>
      <c r="P904">
        <f t="shared" si="115"/>
        <v>2500.969696969697</v>
      </c>
      <c r="Q904" t="str">
        <f t="shared" si="113"/>
        <v>technology</v>
      </c>
      <c r="R904" t="str">
        <f t="shared" si="114"/>
        <v>hardware</v>
      </c>
      <c r="S904" s="9">
        <f t="shared" si="116"/>
        <v>41964.196076388893</v>
      </c>
      <c r="T904" s="9">
        <f t="shared" si="117"/>
        <v>41994.196076388893</v>
      </c>
      <c r="U904">
        <f t="shared" si="118"/>
        <v>2014</v>
      </c>
      <c r="V904" s="9" t="str">
        <f t="shared" si="119"/>
        <v>Nov</v>
      </c>
    </row>
    <row r="905" spans="1:22" ht="45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 t="shared" si="112"/>
        <v>1105.3811999999998</v>
      </c>
      <c r="P905">
        <f t="shared" si="115"/>
        <v>67.690214329454989</v>
      </c>
      <c r="Q905" t="str">
        <f t="shared" si="113"/>
        <v>technology</v>
      </c>
      <c r="R905" t="str">
        <f t="shared" si="114"/>
        <v>hardware</v>
      </c>
      <c r="S905" s="9">
        <f t="shared" si="116"/>
        <v>41148.027974537043</v>
      </c>
      <c r="T905" s="9">
        <f t="shared" si="117"/>
        <v>41187.999305555561</v>
      </c>
      <c r="U905">
        <f t="shared" si="118"/>
        <v>2012</v>
      </c>
      <c r="V905" s="9" t="str">
        <f t="shared" si="119"/>
        <v>Aug</v>
      </c>
    </row>
    <row r="906" spans="1:22" ht="45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 t="shared" si="112"/>
        <v>192.92499999999998</v>
      </c>
      <c r="P906">
        <f t="shared" si="115"/>
        <v>63.04738562091503</v>
      </c>
      <c r="Q906" t="str">
        <f t="shared" si="113"/>
        <v>technology</v>
      </c>
      <c r="R906" t="str">
        <f t="shared" si="114"/>
        <v>hardware</v>
      </c>
      <c r="S906" s="9">
        <f t="shared" si="116"/>
        <v>41742.613842592596</v>
      </c>
      <c r="T906" s="9">
        <f t="shared" si="117"/>
        <v>41772.613842592596</v>
      </c>
      <c r="U906">
        <f t="shared" si="118"/>
        <v>2014</v>
      </c>
      <c r="V906" s="9" t="str">
        <f t="shared" si="119"/>
        <v>Apr</v>
      </c>
    </row>
    <row r="907" spans="1:22" ht="45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 t="shared" si="112"/>
        <v>126.8842105263158</v>
      </c>
      <c r="P907">
        <f t="shared" si="115"/>
        <v>117.6</v>
      </c>
      <c r="Q907" t="str">
        <f t="shared" si="113"/>
        <v>technology</v>
      </c>
      <c r="R907" t="str">
        <f t="shared" si="114"/>
        <v>hardware</v>
      </c>
      <c r="S907" s="9">
        <f t="shared" si="116"/>
        <v>41863.263125000005</v>
      </c>
      <c r="T907" s="9">
        <f t="shared" si="117"/>
        <v>41898.263125000005</v>
      </c>
      <c r="U907">
        <f t="shared" si="118"/>
        <v>2014</v>
      </c>
      <c r="V907" s="9" t="str">
        <f t="shared" si="119"/>
        <v>Aug</v>
      </c>
    </row>
    <row r="908" spans="1:22" ht="45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 t="shared" si="112"/>
        <v>259.57748878923763</v>
      </c>
      <c r="P908">
        <f t="shared" si="115"/>
        <v>180.75185011709601</v>
      </c>
      <c r="Q908" t="str">
        <f t="shared" si="113"/>
        <v>technology</v>
      </c>
      <c r="R908" t="str">
        <f t="shared" si="114"/>
        <v>hardware</v>
      </c>
      <c r="S908" s="9">
        <f t="shared" si="116"/>
        <v>42452.106157407405</v>
      </c>
      <c r="T908" s="9">
        <f t="shared" si="117"/>
        <v>42482.106157407405</v>
      </c>
      <c r="U908">
        <f t="shared" si="118"/>
        <v>2016</v>
      </c>
      <c r="V908" s="9" t="str">
        <f t="shared" si="119"/>
        <v>Mar</v>
      </c>
    </row>
    <row r="909" spans="1:22" ht="45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 t="shared" si="112"/>
        <v>262.27999999999997</v>
      </c>
      <c r="P909">
        <f t="shared" si="115"/>
        <v>127.32038834951456</v>
      </c>
      <c r="Q909" t="str">
        <f t="shared" si="113"/>
        <v>technology</v>
      </c>
      <c r="R909" t="str">
        <f t="shared" si="114"/>
        <v>hardware</v>
      </c>
      <c r="S909" s="9">
        <f t="shared" si="116"/>
        <v>40897.922569444447</v>
      </c>
      <c r="T909" s="9">
        <f t="shared" si="117"/>
        <v>40919.875</v>
      </c>
      <c r="U909">
        <f t="shared" si="118"/>
        <v>2011</v>
      </c>
      <c r="V909" s="9" t="str">
        <f t="shared" si="119"/>
        <v>Dec</v>
      </c>
    </row>
    <row r="910" spans="1:22" ht="45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 t="shared" si="112"/>
        <v>206.74309000000002</v>
      </c>
      <c r="P910">
        <f t="shared" si="115"/>
        <v>136.6444745538665</v>
      </c>
      <c r="Q910" t="str">
        <f t="shared" si="113"/>
        <v>technology</v>
      </c>
      <c r="R910" t="str">
        <f t="shared" si="114"/>
        <v>hardware</v>
      </c>
      <c r="S910" s="9">
        <f t="shared" si="116"/>
        <v>41835.373819444445</v>
      </c>
      <c r="T910" s="9">
        <f t="shared" si="117"/>
        <v>41865.373819444445</v>
      </c>
      <c r="U910">
        <f t="shared" si="118"/>
        <v>2014</v>
      </c>
      <c r="V910" s="9" t="str">
        <f t="shared" si="119"/>
        <v>Jul</v>
      </c>
    </row>
    <row r="911" spans="1:22" ht="45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 t="shared" si="112"/>
        <v>370.13</v>
      </c>
      <c r="P911">
        <f t="shared" si="115"/>
        <v>182.78024691358024</v>
      </c>
      <c r="Q911" t="str">
        <f t="shared" si="113"/>
        <v>technology</v>
      </c>
      <c r="R911" t="str">
        <f t="shared" si="114"/>
        <v>hardware</v>
      </c>
      <c r="S911" s="9">
        <f t="shared" si="116"/>
        <v>41730.496863425928</v>
      </c>
      <c r="T911" s="9">
        <f t="shared" si="117"/>
        <v>41760.496863425928</v>
      </c>
      <c r="U911">
        <f t="shared" si="118"/>
        <v>2014</v>
      </c>
      <c r="V911" s="9" t="str">
        <f t="shared" si="119"/>
        <v>Apr</v>
      </c>
    </row>
    <row r="912" spans="1:22" ht="30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 t="shared" si="112"/>
        <v>284.96600000000001</v>
      </c>
      <c r="P912">
        <f t="shared" si="115"/>
        <v>279.37843137254902</v>
      </c>
      <c r="Q912" t="str">
        <f t="shared" si="113"/>
        <v>technology</v>
      </c>
      <c r="R912" t="str">
        <f t="shared" si="114"/>
        <v>hardware</v>
      </c>
      <c r="S912" s="9">
        <f t="shared" si="116"/>
        <v>42676.420312499999</v>
      </c>
      <c r="T912" s="9">
        <f t="shared" si="117"/>
        <v>42707.46197916667</v>
      </c>
      <c r="U912">
        <f t="shared" si="118"/>
        <v>2016</v>
      </c>
      <c r="V912" s="9" t="str">
        <f t="shared" si="119"/>
        <v>Nov</v>
      </c>
    </row>
    <row r="913" spans="1:22" ht="45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 t="shared" si="112"/>
        <v>579.08000000000004</v>
      </c>
      <c r="P913">
        <f t="shared" si="115"/>
        <v>61.375728669846318</v>
      </c>
      <c r="Q913" t="str">
        <f t="shared" si="113"/>
        <v>technology</v>
      </c>
      <c r="R913" t="str">
        <f t="shared" si="114"/>
        <v>hardware</v>
      </c>
      <c r="S913" s="9">
        <f t="shared" si="116"/>
        <v>42557.625787037039</v>
      </c>
      <c r="T913" s="9">
        <f t="shared" si="117"/>
        <v>42587.625787037039</v>
      </c>
      <c r="U913">
        <f t="shared" si="118"/>
        <v>2016</v>
      </c>
      <c r="V913" s="9" t="str">
        <f t="shared" si="119"/>
        <v>Jul</v>
      </c>
    </row>
    <row r="914" spans="1:22" ht="45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 t="shared" si="112"/>
        <v>1131.8</v>
      </c>
      <c r="P914">
        <f t="shared" si="115"/>
        <v>80.727532097004286</v>
      </c>
      <c r="Q914" t="str">
        <f t="shared" si="113"/>
        <v>technology</v>
      </c>
      <c r="R914" t="str">
        <f t="shared" si="114"/>
        <v>hardware</v>
      </c>
      <c r="S914" s="9">
        <f t="shared" si="116"/>
        <v>41324.026631944449</v>
      </c>
      <c r="T914" s="9">
        <f t="shared" si="117"/>
        <v>41383.984965277778</v>
      </c>
      <c r="U914">
        <f t="shared" si="118"/>
        <v>2013</v>
      </c>
      <c r="V914" s="9" t="str">
        <f t="shared" si="119"/>
        <v>Feb</v>
      </c>
    </row>
    <row r="915" spans="1:22" ht="45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 t="shared" si="112"/>
        <v>263.02771750000005</v>
      </c>
      <c r="P915">
        <f t="shared" si="115"/>
        <v>272.35590732591254</v>
      </c>
      <c r="Q915" t="str">
        <f t="shared" si="113"/>
        <v>technology</v>
      </c>
      <c r="R915" t="str">
        <f t="shared" si="114"/>
        <v>hardware</v>
      </c>
      <c r="S915" s="9">
        <f t="shared" si="116"/>
        <v>41561.334039351852</v>
      </c>
      <c r="T915" s="9">
        <f t="shared" si="117"/>
        <v>41593</v>
      </c>
      <c r="U915">
        <f t="shared" si="118"/>
        <v>2013</v>
      </c>
      <c r="V915" s="9" t="str">
        <f t="shared" si="119"/>
        <v>Oct</v>
      </c>
    </row>
    <row r="916" spans="1:22" ht="45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 t="shared" si="112"/>
        <v>674.48</v>
      </c>
      <c r="P916">
        <f t="shared" si="115"/>
        <v>70.848739495798313</v>
      </c>
      <c r="Q916" t="str">
        <f t="shared" si="113"/>
        <v>technology</v>
      </c>
      <c r="R916" t="str">
        <f t="shared" si="114"/>
        <v>hardware</v>
      </c>
      <c r="S916" s="9">
        <f t="shared" si="116"/>
        <v>41200.845416666671</v>
      </c>
      <c r="T916" s="9">
        <f t="shared" si="117"/>
        <v>41230.887083333335</v>
      </c>
      <c r="U916">
        <f t="shared" si="118"/>
        <v>2012</v>
      </c>
      <c r="V916" s="9" t="str">
        <f t="shared" si="119"/>
        <v>Oct</v>
      </c>
    </row>
    <row r="917" spans="1:22" ht="45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 t="shared" si="112"/>
        <v>256.83081313131316</v>
      </c>
      <c r="P917">
        <f t="shared" si="115"/>
        <v>247.94003412969283</v>
      </c>
      <c r="Q917" t="str">
        <f t="shared" si="113"/>
        <v>technology</v>
      </c>
      <c r="R917" t="str">
        <f t="shared" si="114"/>
        <v>hardware</v>
      </c>
      <c r="S917" s="9">
        <f t="shared" si="116"/>
        <v>42549.556296296294</v>
      </c>
      <c r="T917" s="9">
        <f t="shared" si="117"/>
        <v>42588.125000000007</v>
      </c>
      <c r="U917">
        <f t="shared" si="118"/>
        <v>2016</v>
      </c>
      <c r="V917" s="9" t="str">
        <f t="shared" si="119"/>
        <v>Jun</v>
      </c>
    </row>
    <row r="918" spans="1:22" ht="45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 t="shared" si="112"/>
        <v>375.49599999999998</v>
      </c>
      <c r="P918">
        <f t="shared" si="115"/>
        <v>186.81393034825871</v>
      </c>
      <c r="Q918" t="str">
        <f t="shared" si="113"/>
        <v>technology</v>
      </c>
      <c r="R918" t="str">
        <f t="shared" si="114"/>
        <v>hardware</v>
      </c>
      <c r="S918" s="9">
        <f t="shared" si="116"/>
        <v>41445.16746527778</v>
      </c>
      <c r="T918" s="9">
        <f t="shared" si="117"/>
        <v>41505.16746527778</v>
      </c>
      <c r="U918">
        <f t="shared" si="118"/>
        <v>2013</v>
      </c>
      <c r="V918" s="9" t="str">
        <f t="shared" si="119"/>
        <v>Jun</v>
      </c>
    </row>
    <row r="919" spans="1:22" ht="30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 t="shared" si="112"/>
        <v>208.70837499999996</v>
      </c>
      <c r="P919">
        <f t="shared" si="115"/>
        <v>131.98948616600788</v>
      </c>
      <c r="Q919" t="str">
        <f t="shared" si="113"/>
        <v>technology</v>
      </c>
      <c r="R919" t="str">
        <f t="shared" si="114"/>
        <v>hardware</v>
      </c>
      <c r="S919" s="9">
        <f t="shared" si="116"/>
        <v>41313.588553240741</v>
      </c>
      <c r="T919" s="9">
        <f t="shared" si="117"/>
        <v>41343.588553240741</v>
      </c>
      <c r="U919">
        <f t="shared" si="118"/>
        <v>2013</v>
      </c>
      <c r="V919" s="9" t="str">
        <f t="shared" si="119"/>
        <v>Feb</v>
      </c>
    </row>
    <row r="920" spans="1:22" ht="30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 t="shared" si="112"/>
        <v>346.6</v>
      </c>
      <c r="P920">
        <f t="shared" si="115"/>
        <v>29.310782241014799</v>
      </c>
      <c r="Q920" t="str">
        <f t="shared" si="113"/>
        <v>technology</v>
      </c>
      <c r="R920" t="str">
        <f t="shared" si="114"/>
        <v>hardware</v>
      </c>
      <c r="S920" s="9">
        <f t="shared" si="116"/>
        <v>41438.732928240745</v>
      </c>
      <c r="T920" s="9">
        <f t="shared" si="117"/>
        <v>41468.732928240745</v>
      </c>
      <c r="U920">
        <f t="shared" si="118"/>
        <v>2013</v>
      </c>
      <c r="V920" s="9" t="str">
        <f t="shared" si="119"/>
        <v>Jun</v>
      </c>
    </row>
    <row r="921" spans="1:22" ht="30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 t="shared" si="112"/>
        <v>402.33</v>
      </c>
      <c r="P921">
        <f t="shared" si="115"/>
        <v>245.02436053593178</v>
      </c>
      <c r="Q921" t="str">
        <f t="shared" si="113"/>
        <v>technology</v>
      </c>
      <c r="R921" t="str">
        <f t="shared" si="114"/>
        <v>hardware</v>
      </c>
      <c r="S921" s="9">
        <f t="shared" si="116"/>
        <v>42311.050231481488</v>
      </c>
      <c r="T921" s="9">
        <f t="shared" si="117"/>
        <v>42357.165972222225</v>
      </c>
      <c r="U921">
        <f t="shared" si="118"/>
        <v>2015</v>
      </c>
      <c r="V921" s="9" t="str">
        <f t="shared" si="119"/>
        <v>Nov</v>
      </c>
    </row>
    <row r="922" spans="1:22" ht="45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 t="shared" si="112"/>
        <v>1026.8451399999999</v>
      </c>
      <c r="P922">
        <f t="shared" si="115"/>
        <v>1323.2540463917526</v>
      </c>
      <c r="Q922" t="str">
        <f t="shared" si="113"/>
        <v>technology</v>
      </c>
      <c r="R922" t="str">
        <f t="shared" si="114"/>
        <v>hardware</v>
      </c>
      <c r="S922" s="9">
        <f t="shared" si="116"/>
        <v>41039.058935185189</v>
      </c>
      <c r="T922" s="9">
        <f t="shared" si="117"/>
        <v>41072.125</v>
      </c>
      <c r="U922">
        <f t="shared" si="118"/>
        <v>2012</v>
      </c>
      <c r="V922" s="9" t="str">
        <f t="shared" si="119"/>
        <v>May</v>
      </c>
    </row>
    <row r="923" spans="1:22" ht="30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 t="shared" si="112"/>
        <v>114.901155</v>
      </c>
      <c r="P923">
        <f t="shared" si="115"/>
        <v>282.65966789667897</v>
      </c>
      <c r="Q923" t="str">
        <f t="shared" si="113"/>
        <v>technology</v>
      </c>
      <c r="R923" t="str">
        <f t="shared" si="114"/>
        <v>hardware</v>
      </c>
      <c r="S923" s="9">
        <f t="shared" si="116"/>
        <v>42290.293356481481</v>
      </c>
      <c r="T923" s="9">
        <f t="shared" si="117"/>
        <v>42327.040972222225</v>
      </c>
      <c r="U923">
        <f t="shared" si="118"/>
        <v>2015</v>
      </c>
      <c r="V923" s="9" t="str">
        <f t="shared" si="119"/>
        <v>Oct</v>
      </c>
    </row>
    <row r="924" spans="1:22" ht="30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 t="shared" si="112"/>
        <v>354.82402000000002</v>
      </c>
      <c r="P924">
        <f t="shared" si="115"/>
        <v>91.214401028277635</v>
      </c>
      <c r="Q924" t="str">
        <f t="shared" si="113"/>
        <v>technology</v>
      </c>
      <c r="R924" t="str">
        <f t="shared" si="114"/>
        <v>hardware</v>
      </c>
      <c r="S924" s="9">
        <f t="shared" si="116"/>
        <v>42423.375717592593</v>
      </c>
      <c r="T924" s="9">
        <f t="shared" si="117"/>
        <v>42463.334050925929</v>
      </c>
      <c r="U924">
        <f t="shared" si="118"/>
        <v>2016</v>
      </c>
      <c r="V924" s="9" t="str">
        <f t="shared" si="119"/>
        <v>Feb</v>
      </c>
    </row>
    <row r="925" spans="1:22" ht="30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 t="shared" si="112"/>
        <v>382.12909090909091</v>
      </c>
      <c r="P925">
        <f t="shared" si="115"/>
        <v>128.38790470372632</v>
      </c>
      <c r="Q925" t="str">
        <f t="shared" si="113"/>
        <v>technology</v>
      </c>
      <c r="R925" t="str">
        <f t="shared" si="114"/>
        <v>hardware</v>
      </c>
      <c r="S925" s="9">
        <f t="shared" si="116"/>
        <v>42136.043009259265</v>
      </c>
      <c r="T925" s="9">
        <f t="shared" si="117"/>
        <v>42167.666666666664</v>
      </c>
      <c r="U925">
        <f t="shared" si="118"/>
        <v>2015</v>
      </c>
      <c r="V925" s="9" t="str">
        <f t="shared" si="119"/>
        <v>May</v>
      </c>
    </row>
    <row r="926" spans="1:22" ht="45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 t="shared" si="112"/>
        <v>216.79422000000002</v>
      </c>
      <c r="P926">
        <f t="shared" si="115"/>
        <v>78.834261818181815</v>
      </c>
      <c r="Q926" t="str">
        <f t="shared" si="113"/>
        <v>technology</v>
      </c>
      <c r="R926" t="str">
        <f t="shared" si="114"/>
        <v>hardware</v>
      </c>
      <c r="S926" s="9">
        <f t="shared" si="116"/>
        <v>42728.545636574076</v>
      </c>
      <c r="T926" s="9">
        <f t="shared" si="117"/>
        <v>42758.545636574076</v>
      </c>
      <c r="U926">
        <f t="shared" si="118"/>
        <v>2016</v>
      </c>
      <c r="V926" s="9" t="str">
        <f t="shared" si="119"/>
        <v>Dec</v>
      </c>
    </row>
    <row r="927" spans="1:22" ht="45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 t="shared" si="112"/>
        <v>312</v>
      </c>
      <c r="P927">
        <f t="shared" si="115"/>
        <v>91.764705882352942</v>
      </c>
      <c r="Q927" t="str">
        <f t="shared" si="113"/>
        <v>technology</v>
      </c>
      <c r="R927" t="str">
        <f t="shared" si="114"/>
        <v>hardware</v>
      </c>
      <c r="S927" s="9">
        <f t="shared" si="116"/>
        <v>40346.95893518519</v>
      </c>
      <c r="T927" s="9">
        <f t="shared" si="117"/>
        <v>40361.791666666672</v>
      </c>
      <c r="U927">
        <f t="shared" si="118"/>
        <v>2010</v>
      </c>
      <c r="V927" s="9" t="str">
        <f t="shared" si="119"/>
        <v>Jun</v>
      </c>
    </row>
    <row r="928" spans="1:22" ht="45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 t="shared" si="112"/>
        <v>234.42048</v>
      </c>
      <c r="P928">
        <f t="shared" si="115"/>
        <v>331.10237288135596</v>
      </c>
      <c r="Q928" t="str">
        <f t="shared" si="113"/>
        <v>technology</v>
      </c>
      <c r="R928" t="str">
        <f t="shared" si="114"/>
        <v>hardware</v>
      </c>
      <c r="S928" s="9">
        <f t="shared" si="116"/>
        <v>41800.43822916667</v>
      </c>
      <c r="T928" s="9">
        <f t="shared" si="117"/>
        <v>41830.43822916667</v>
      </c>
      <c r="U928">
        <f t="shared" si="118"/>
        <v>2014</v>
      </c>
      <c r="V928" s="9" t="str">
        <f t="shared" si="119"/>
        <v>Jun</v>
      </c>
    </row>
    <row r="929" spans="1:22" ht="45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 t="shared" si="112"/>
        <v>123.68010000000001</v>
      </c>
      <c r="P929">
        <f t="shared" si="115"/>
        <v>194.26193717277485</v>
      </c>
      <c r="Q929" t="str">
        <f t="shared" si="113"/>
        <v>technology</v>
      </c>
      <c r="R929" t="str">
        <f t="shared" si="114"/>
        <v>hardware</v>
      </c>
      <c r="S929" s="9">
        <f t="shared" si="116"/>
        <v>41535.646041666667</v>
      </c>
      <c r="T929" s="9">
        <f t="shared" si="117"/>
        <v>41562.999305555561</v>
      </c>
      <c r="U929">
        <f t="shared" si="118"/>
        <v>2013</v>
      </c>
      <c r="V929" s="9" t="str">
        <f t="shared" si="119"/>
        <v>Sep</v>
      </c>
    </row>
    <row r="930" spans="1:22" ht="45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 t="shared" si="112"/>
        <v>247.84</v>
      </c>
      <c r="P930">
        <f t="shared" si="115"/>
        <v>408.97689768976898</v>
      </c>
      <c r="Q930" t="str">
        <f t="shared" si="113"/>
        <v>technology</v>
      </c>
      <c r="R930" t="str">
        <f t="shared" si="114"/>
        <v>hardware</v>
      </c>
      <c r="S930" s="9">
        <f t="shared" si="116"/>
        <v>41941.333854166667</v>
      </c>
      <c r="T930" s="9">
        <f t="shared" si="117"/>
        <v>41976.375520833339</v>
      </c>
      <c r="U930">
        <f t="shared" si="118"/>
        <v>2014</v>
      </c>
      <c r="V930" s="9" t="str">
        <f t="shared" si="119"/>
        <v>Oct</v>
      </c>
    </row>
    <row r="931" spans="1:22" ht="45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 t="shared" si="112"/>
        <v>115.7092</v>
      </c>
      <c r="P931">
        <f t="shared" si="115"/>
        <v>84.459270072992695</v>
      </c>
      <c r="Q931" t="str">
        <f t="shared" si="113"/>
        <v>technology</v>
      </c>
      <c r="R931" t="str">
        <f t="shared" si="114"/>
        <v>hardware</v>
      </c>
      <c r="S931" s="9">
        <f t="shared" si="116"/>
        <v>40347.671134259261</v>
      </c>
      <c r="T931" s="9">
        <f t="shared" si="117"/>
        <v>40414</v>
      </c>
      <c r="U931">
        <f t="shared" si="118"/>
        <v>2010</v>
      </c>
      <c r="V931" s="9" t="str">
        <f t="shared" si="119"/>
        <v>Jun</v>
      </c>
    </row>
    <row r="932" spans="1:22" ht="45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 t="shared" si="112"/>
        <v>117.07484768810599</v>
      </c>
      <c r="P932">
        <f t="shared" si="115"/>
        <v>44.853658536585364</v>
      </c>
      <c r="Q932" t="str">
        <f t="shared" si="113"/>
        <v>technology</v>
      </c>
      <c r="R932" t="str">
        <f t="shared" si="114"/>
        <v>hardware</v>
      </c>
      <c r="S932" s="9">
        <f t="shared" si="116"/>
        <v>40761.437754629631</v>
      </c>
      <c r="T932" s="9">
        <f t="shared" si="117"/>
        <v>40805.437754629631</v>
      </c>
      <c r="U932">
        <f t="shared" si="118"/>
        <v>2011</v>
      </c>
      <c r="V932" s="9" t="str">
        <f t="shared" si="119"/>
        <v>Aug</v>
      </c>
    </row>
    <row r="933" spans="1:22" ht="45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 t="shared" si="112"/>
        <v>305.15800000000002</v>
      </c>
      <c r="P933">
        <f t="shared" si="115"/>
        <v>383.3643216080402</v>
      </c>
      <c r="Q933" t="str">
        <f t="shared" si="113"/>
        <v>technology</v>
      </c>
      <c r="R933" t="str">
        <f t="shared" si="114"/>
        <v>hardware</v>
      </c>
      <c r="S933" s="9">
        <f t="shared" si="116"/>
        <v>42661.156747685185</v>
      </c>
      <c r="T933" s="9">
        <f t="shared" si="117"/>
        <v>42697.198414351857</v>
      </c>
      <c r="U933">
        <f t="shared" si="118"/>
        <v>2016</v>
      </c>
      <c r="V933" s="9" t="str">
        <f t="shared" si="119"/>
        <v>Oct</v>
      </c>
    </row>
    <row r="934" spans="1:22" ht="30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 t="shared" si="112"/>
        <v>320.05299999999994</v>
      </c>
      <c r="P934">
        <f t="shared" si="115"/>
        <v>55.276856649395505</v>
      </c>
      <c r="Q934" t="str">
        <f t="shared" si="113"/>
        <v>technology</v>
      </c>
      <c r="R934" t="str">
        <f t="shared" si="114"/>
        <v>hardware</v>
      </c>
      <c r="S934" s="9">
        <f t="shared" si="116"/>
        <v>42570.829756944448</v>
      </c>
      <c r="T934" s="9">
        <f t="shared" si="117"/>
        <v>42600.829756944448</v>
      </c>
      <c r="U934">
        <f t="shared" si="118"/>
        <v>2016</v>
      </c>
      <c r="V934" s="9" t="str">
        <f t="shared" si="119"/>
        <v>Jul</v>
      </c>
    </row>
    <row r="935" spans="1:22" ht="45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 t="shared" si="112"/>
        <v>819.56399999999996</v>
      </c>
      <c r="P935">
        <f t="shared" si="115"/>
        <v>422.02059732234807</v>
      </c>
      <c r="Q935" t="str">
        <f t="shared" si="113"/>
        <v>technology</v>
      </c>
      <c r="R935" t="str">
        <f t="shared" si="114"/>
        <v>hardware</v>
      </c>
      <c r="S935" s="9">
        <f t="shared" si="116"/>
        <v>42347.191817129635</v>
      </c>
      <c r="T935" s="9">
        <f t="shared" si="117"/>
        <v>42380.791666666664</v>
      </c>
      <c r="U935">
        <f t="shared" si="118"/>
        <v>2015</v>
      </c>
      <c r="V935" s="9" t="str">
        <f t="shared" si="119"/>
        <v>Dec</v>
      </c>
    </row>
    <row r="936" spans="1:22" ht="45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 t="shared" si="112"/>
        <v>234.90000000000003</v>
      </c>
      <c r="P936">
        <f t="shared" si="115"/>
        <v>64.180327868852459</v>
      </c>
      <c r="Q936" t="str">
        <f t="shared" si="113"/>
        <v>technology</v>
      </c>
      <c r="R936" t="str">
        <f t="shared" si="114"/>
        <v>hardware</v>
      </c>
      <c r="S936" s="9">
        <f t="shared" si="116"/>
        <v>42010.65556712963</v>
      </c>
      <c r="T936" s="9">
        <f t="shared" si="117"/>
        <v>42040.65556712963</v>
      </c>
      <c r="U936">
        <f t="shared" si="118"/>
        <v>2015</v>
      </c>
      <c r="V936" s="9" t="str">
        <f t="shared" si="119"/>
        <v>Jan</v>
      </c>
    </row>
    <row r="937" spans="1:22" ht="45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 t="shared" si="112"/>
        <v>494.91374999999999</v>
      </c>
      <c r="P937">
        <f t="shared" si="115"/>
        <v>173.57781674704077</v>
      </c>
      <c r="Q937" t="str">
        <f t="shared" si="113"/>
        <v>technology</v>
      </c>
      <c r="R937" t="str">
        <f t="shared" si="114"/>
        <v>hardware</v>
      </c>
      <c r="S937" s="9">
        <f t="shared" si="116"/>
        <v>42499.79414351852</v>
      </c>
      <c r="T937" s="9">
        <f t="shared" si="117"/>
        <v>42559.79414351852</v>
      </c>
      <c r="U937">
        <f t="shared" si="118"/>
        <v>2016</v>
      </c>
      <c r="V937" s="9" t="str">
        <f t="shared" si="119"/>
        <v>May</v>
      </c>
    </row>
    <row r="938" spans="1:22" ht="45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 t="shared" si="112"/>
        <v>7813.7822333333334</v>
      </c>
      <c r="P938">
        <f t="shared" si="115"/>
        <v>88.601680840609291</v>
      </c>
      <c r="Q938" t="str">
        <f t="shared" si="113"/>
        <v>technology</v>
      </c>
      <c r="R938" t="str">
        <f t="shared" si="114"/>
        <v>hardware</v>
      </c>
      <c r="S938" s="9">
        <f t="shared" si="116"/>
        <v>41324.047905092593</v>
      </c>
      <c r="T938" s="9">
        <f t="shared" si="117"/>
        <v>41358.006238425929</v>
      </c>
      <c r="U938">
        <f t="shared" si="118"/>
        <v>2013</v>
      </c>
      <c r="V938" s="9" t="str">
        <f t="shared" si="119"/>
        <v>Feb</v>
      </c>
    </row>
    <row r="939" spans="1:22" ht="45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 t="shared" si="112"/>
        <v>113.00013888888888</v>
      </c>
      <c r="P939">
        <f t="shared" si="115"/>
        <v>50.222283950617282</v>
      </c>
      <c r="Q939" t="str">
        <f t="shared" si="113"/>
        <v>technology</v>
      </c>
      <c r="R939" t="str">
        <f t="shared" si="114"/>
        <v>hardware</v>
      </c>
      <c r="S939" s="9">
        <f t="shared" si="116"/>
        <v>40765.710219907407</v>
      </c>
      <c r="T939" s="9">
        <f t="shared" si="117"/>
        <v>40795.710219907407</v>
      </c>
      <c r="U939">
        <f t="shared" si="118"/>
        <v>2011</v>
      </c>
      <c r="V939" s="9" t="str">
        <f t="shared" si="119"/>
        <v>Aug</v>
      </c>
    </row>
    <row r="940" spans="1:22" ht="30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 t="shared" si="112"/>
        <v>921.54219999999998</v>
      </c>
      <c r="P940">
        <f t="shared" si="115"/>
        <v>192.38876826722338</v>
      </c>
      <c r="Q940" t="str">
        <f t="shared" si="113"/>
        <v>technology</v>
      </c>
      <c r="R940" t="str">
        <f t="shared" si="114"/>
        <v>hardware</v>
      </c>
      <c r="S940" s="9">
        <f t="shared" si="116"/>
        <v>41312.714108796303</v>
      </c>
      <c r="T940" s="9">
        <f t="shared" si="117"/>
        <v>41342.714108796303</v>
      </c>
      <c r="U940">
        <f t="shared" si="118"/>
        <v>2013</v>
      </c>
      <c r="V940" s="9" t="str">
        <f t="shared" si="119"/>
        <v>Feb</v>
      </c>
    </row>
    <row r="941" spans="1:22" ht="45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 t="shared" si="112"/>
        <v>125.10239999999999</v>
      </c>
      <c r="P941">
        <f t="shared" si="115"/>
        <v>73.416901408450698</v>
      </c>
      <c r="Q941" t="str">
        <f t="shared" si="113"/>
        <v>technology</v>
      </c>
      <c r="R941" t="str">
        <f t="shared" si="114"/>
        <v>hardware</v>
      </c>
      <c r="S941" s="9">
        <f t="shared" si="116"/>
        <v>40960.890682870369</v>
      </c>
      <c r="T941" s="9">
        <f t="shared" si="117"/>
        <v>40992</v>
      </c>
      <c r="U941">
        <f t="shared" si="118"/>
        <v>2012</v>
      </c>
      <c r="V941" s="9" t="str">
        <f t="shared" si="119"/>
        <v>Feb</v>
      </c>
    </row>
    <row r="942" spans="1:22" ht="45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 t="shared" si="112"/>
        <v>102.24343076923077</v>
      </c>
      <c r="P942">
        <f t="shared" si="115"/>
        <v>147.68495555555555</v>
      </c>
      <c r="Q942" t="str">
        <f t="shared" si="113"/>
        <v>technology</v>
      </c>
      <c r="R942" t="str">
        <f t="shared" si="114"/>
        <v>hardware</v>
      </c>
      <c r="S942" s="9">
        <f t="shared" si="116"/>
        <v>42199.199178240742</v>
      </c>
      <c r="T942" s="9">
        <f t="shared" si="117"/>
        <v>42229.199178240742</v>
      </c>
      <c r="U942">
        <f t="shared" si="118"/>
        <v>2015</v>
      </c>
      <c r="V942" s="9" t="str">
        <f t="shared" si="119"/>
        <v>Jul</v>
      </c>
    </row>
    <row r="943" spans="1:22" ht="45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 t="shared" si="112"/>
        <v>484.90975000000003</v>
      </c>
      <c r="P943">
        <f t="shared" si="115"/>
        <v>108.96848314606741</v>
      </c>
      <c r="Q943" t="str">
        <f t="shared" si="113"/>
        <v>technology</v>
      </c>
      <c r="R943" t="str">
        <f t="shared" si="114"/>
        <v>hardware</v>
      </c>
      <c r="S943" s="9">
        <f t="shared" si="116"/>
        <v>42605.541909722226</v>
      </c>
      <c r="T943" s="9">
        <f t="shared" si="117"/>
        <v>42635.541909722226</v>
      </c>
      <c r="U943">
        <f t="shared" si="118"/>
        <v>2016</v>
      </c>
      <c r="V943" s="9" t="str">
        <f t="shared" si="119"/>
        <v>Aug</v>
      </c>
    </row>
    <row r="944" spans="1:22" ht="45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 t="shared" si="112"/>
        <v>192.33333333333334</v>
      </c>
      <c r="P944">
        <f t="shared" si="115"/>
        <v>23.647540983606557</v>
      </c>
      <c r="Q944" t="str">
        <f t="shared" si="113"/>
        <v>technology</v>
      </c>
      <c r="R944" t="str">
        <f t="shared" si="114"/>
        <v>hardware</v>
      </c>
      <c r="S944" s="9">
        <f t="shared" si="116"/>
        <v>41736.930833333339</v>
      </c>
      <c r="T944" s="9">
        <f t="shared" si="117"/>
        <v>41773.794444444451</v>
      </c>
      <c r="U944">
        <f t="shared" si="118"/>
        <v>2014</v>
      </c>
      <c r="V944" s="9" t="str">
        <f t="shared" si="119"/>
        <v>Apr</v>
      </c>
    </row>
    <row r="945" spans="1:22" ht="45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 t="shared" si="112"/>
        <v>281.10000000000002</v>
      </c>
      <c r="P945">
        <f t="shared" si="115"/>
        <v>147.94736842105263</v>
      </c>
      <c r="Q945" t="str">
        <f t="shared" si="113"/>
        <v>technology</v>
      </c>
      <c r="R945" t="str">
        <f t="shared" si="114"/>
        <v>hardware</v>
      </c>
      <c r="S945" s="9">
        <f t="shared" si="116"/>
        <v>41860.903900462967</v>
      </c>
      <c r="T945" s="9">
        <f t="shared" si="117"/>
        <v>41905.903900462967</v>
      </c>
      <c r="U945">
        <f t="shared" si="118"/>
        <v>2014</v>
      </c>
      <c r="V945" s="9" t="str">
        <f t="shared" si="119"/>
        <v>Aug</v>
      </c>
    </row>
    <row r="946" spans="1:22" ht="45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 t="shared" si="112"/>
        <v>125.13700000000001</v>
      </c>
      <c r="P946">
        <f t="shared" si="115"/>
        <v>385.03692307692307</v>
      </c>
      <c r="Q946" t="str">
        <f t="shared" si="113"/>
        <v>technology</v>
      </c>
      <c r="R946" t="str">
        <f t="shared" si="114"/>
        <v>hardware</v>
      </c>
      <c r="S946" s="9">
        <f t="shared" si="116"/>
        <v>42502.402453703711</v>
      </c>
      <c r="T946" s="9">
        <f t="shared" si="117"/>
        <v>42532.402453703711</v>
      </c>
      <c r="U946">
        <f t="shared" si="118"/>
        <v>2016</v>
      </c>
      <c r="V946" s="9" t="str">
        <f t="shared" si="119"/>
        <v>May</v>
      </c>
    </row>
    <row r="947" spans="1:22" ht="45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 t="shared" si="112"/>
        <v>161.459</v>
      </c>
      <c r="P947">
        <f t="shared" si="115"/>
        <v>457.39093484419266</v>
      </c>
      <c r="Q947" t="str">
        <f t="shared" si="113"/>
        <v>technology</v>
      </c>
      <c r="R947" t="str">
        <f t="shared" si="114"/>
        <v>hardware</v>
      </c>
      <c r="S947" s="9">
        <f t="shared" si="116"/>
        <v>42136.25408564815</v>
      </c>
      <c r="T947" s="9">
        <f t="shared" si="117"/>
        <v>42166.25408564815</v>
      </c>
      <c r="U947">
        <f t="shared" si="118"/>
        <v>2015</v>
      </c>
      <c r="V947" s="9" t="str">
        <f t="shared" si="119"/>
        <v>May</v>
      </c>
    </row>
    <row r="948" spans="1:22" ht="45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 t="shared" si="112"/>
        <v>585.35</v>
      </c>
      <c r="P948">
        <f t="shared" si="115"/>
        <v>222.99047619047619</v>
      </c>
      <c r="Q948" t="str">
        <f t="shared" si="113"/>
        <v>technology</v>
      </c>
      <c r="R948" t="str">
        <f t="shared" si="114"/>
        <v>hardware</v>
      </c>
      <c r="S948" s="9">
        <f t="shared" si="116"/>
        <v>41099.80027777778</v>
      </c>
      <c r="T948" s="9">
        <f t="shared" si="117"/>
        <v>41133.958333333336</v>
      </c>
      <c r="U948">
        <f t="shared" si="118"/>
        <v>2012</v>
      </c>
      <c r="V948" s="9" t="str">
        <f t="shared" si="119"/>
        <v>Jul</v>
      </c>
    </row>
    <row r="949" spans="1:22" ht="45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 t="shared" si="112"/>
        <v>201.14999999999998</v>
      </c>
      <c r="P949">
        <f t="shared" si="115"/>
        <v>220.74074074074073</v>
      </c>
      <c r="Q949" t="str">
        <f t="shared" si="113"/>
        <v>technology</v>
      </c>
      <c r="R949" t="str">
        <f t="shared" si="114"/>
        <v>hardware</v>
      </c>
      <c r="S949" s="9">
        <f t="shared" si="116"/>
        <v>42136.017893518518</v>
      </c>
      <c r="T949" s="9">
        <f t="shared" si="117"/>
        <v>42166.017893518518</v>
      </c>
      <c r="U949">
        <f t="shared" si="118"/>
        <v>2015</v>
      </c>
      <c r="V949" s="9" t="str">
        <f t="shared" si="119"/>
        <v>May</v>
      </c>
    </row>
    <row r="950" spans="1:22" ht="30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 t="shared" si="112"/>
        <v>133.48307999999997</v>
      </c>
      <c r="P950">
        <f t="shared" si="115"/>
        <v>73.503898678414089</v>
      </c>
      <c r="Q950" t="str">
        <f t="shared" si="113"/>
        <v>technology</v>
      </c>
      <c r="R950" t="str">
        <f t="shared" si="114"/>
        <v>hardware</v>
      </c>
      <c r="S950" s="9">
        <f t="shared" si="116"/>
        <v>41704.569270833337</v>
      </c>
      <c r="T950" s="9">
        <f t="shared" si="117"/>
        <v>41749.999305555561</v>
      </c>
      <c r="U950">
        <f t="shared" si="118"/>
        <v>2014</v>
      </c>
      <c r="V950" s="9" t="str">
        <f t="shared" si="119"/>
        <v>Mar</v>
      </c>
    </row>
    <row r="951" spans="1:22" ht="45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 t="shared" si="112"/>
        <v>120.24900000000001</v>
      </c>
      <c r="P951">
        <f t="shared" si="115"/>
        <v>223.09647495361781</v>
      </c>
      <c r="Q951" t="str">
        <f t="shared" si="113"/>
        <v>technology</v>
      </c>
      <c r="R951" t="str">
        <f t="shared" si="114"/>
        <v>hardware</v>
      </c>
      <c r="S951" s="9">
        <f t="shared" si="116"/>
        <v>42048.647210648145</v>
      </c>
      <c r="T951" s="9">
        <f t="shared" si="117"/>
        <v>42093.605543981488</v>
      </c>
      <c r="U951">
        <f t="shared" si="118"/>
        <v>2015</v>
      </c>
      <c r="V951" s="9" t="str">
        <f t="shared" si="119"/>
        <v>Feb</v>
      </c>
    </row>
    <row r="952" spans="1:22" ht="30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 t="shared" si="112"/>
        <v>126.16666666666667</v>
      </c>
      <c r="P952">
        <f t="shared" si="115"/>
        <v>47.911392405063289</v>
      </c>
      <c r="Q952" t="str">
        <f t="shared" si="113"/>
        <v>technology</v>
      </c>
      <c r="R952" t="str">
        <f t="shared" si="114"/>
        <v>hardware</v>
      </c>
      <c r="S952" s="9">
        <f t="shared" si="116"/>
        <v>40215.752384259264</v>
      </c>
      <c r="T952" s="9">
        <f t="shared" si="117"/>
        <v>40252.746527777781</v>
      </c>
      <c r="U952">
        <f t="shared" si="118"/>
        <v>2010</v>
      </c>
      <c r="V952" s="9" t="str">
        <f t="shared" si="119"/>
        <v>Feb</v>
      </c>
    </row>
    <row r="953" spans="1:22" ht="30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 t="shared" si="112"/>
        <v>361.2</v>
      </c>
      <c r="P953">
        <f t="shared" si="115"/>
        <v>96.063829787234042</v>
      </c>
      <c r="Q953" t="str">
        <f t="shared" si="113"/>
        <v>technology</v>
      </c>
      <c r="R953" t="str">
        <f t="shared" si="114"/>
        <v>hardware</v>
      </c>
      <c r="S953" s="9">
        <f t="shared" si="116"/>
        <v>41847.855104166672</v>
      </c>
      <c r="T953" s="9">
        <f t="shared" si="117"/>
        <v>41877.855104166672</v>
      </c>
      <c r="U953">
        <f t="shared" si="118"/>
        <v>2014</v>
      </c>
      <c r="V953" s="9" t="str">
        <f t="shared" si="119"/>
        <v>Jul</v>
      </c>
    </row>
    <row r="954" spans="1:22" ht="45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 t="shared" si="112"/>
        <v>226.239013671875</v>
      </c>
      <c r="P954">
        <f t="shared" si="115"/>
        <v>118.6144</v>
      </c>
      <c r="Q954" t="str">
        <f t="shared" si="113"/>
        <v>technology</v>
      </c>
      <c r="R954" t="str">
        <f t="shared" si="114"/>
        <v>hardware</v>
      </c>
      <c r="S954" s="9">
        <f t="shared" si="116"/>
        <v>41212.829814814817</v>
      </c>
      <c r="T954" s="9">
        <f t="shared" si="117"/>
        <v>41242.829814814817</v>
      </c>
      <c r="U954">
        <f t="shared" si="118"/>
        <v>2012</v>
      </c>
      <c r="V954" s="9" t="str">
        <f t="shared" si="119"/>
        <v>Oct</v>
      </c>
    </row>
    <row r="955" spans="1:22" ht="30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 t="shared" si="112"/>
        <v>120.35</v>
      </c>
      <c r="P955">
        <f t="shared" si="115"/>
        <v>118.45472440944881</v>
      </c>
      <c r="Q955" t="str">
        <f t="shared" si="113"/>
        <v>technology</v>
      </c>
      <c r="R955" t="str">
        <f t="shared" si="114"/>
        <v>hardware</v>
      </c>
      <c r="S955" s="9">
        <f t="shared" si="116"/>
        <v>41975.16265046296</v>
      </c>
      <c r="T955" s="9">
        <f t="shared" si="117"/>
        <v>42012.875000000007</v>
      </c>
      <c r="U955">
        <f t="shared" si="118"/>
        <v>2014</v>
      </c>
      <c r="V955" s="9" t="str">
        <f t="shared" si="119"/>
        <v>Dec</v>
      </c>
    </row>
    <row r="956" spans="1:22" ht="45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 t="shared" si="112"/>
        <v>304.18799999999999</v>
      </c>
      <c r="P956">
        <f t="shared" si="115"/>
        <v>143.21468926553672</v>
      </c>
      <c r="Q956" t="str">
        <f t="shared" si="113"/>
        <v>technology</v>
      </c>
      <c r="R956" t="str">
        <f t="shared" si="114"/>
        <v>hardware</v>
      </c>
      <c r="S956" s="9">
        <f t="shared" si="116"/>
        <v>42689.399004629631</v>
      </c>
      <c r="T956" s="9">
        <f t="shared" si="117"/>
        <v>42719.041666666664</v>
      </c>
      <c r="U956">
        <f t="shared" si="118"/>
        <v>2016</v>
      </c>
      <c r="V956" s="9" t="str">
        <f t="shared" si="119"/>
        <v>Nov</v>
      </c>
    </row>
    <row r="957" spans="1:22" ht="45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 t="shared" si="112"/>
        <v>178.67599999999999</v>
      </c>
      <c r="P957">
        <f t="shared" si="115"/>
        <v>282.71518987341773</v>
      </c>
      <c r="Q957" t="str">
        <f t="shared" si="113"/>
        <v>technology</v>
      </c>
      <c r="R957" t="str">
        <f t="shared" si="114"/>
        <v>hardware</v>
      </c>
      <c r="S957" s="9">
        <f t="shared" si="116"/>
        <v>41724.915717592594</v>
      </c>
      <c r="T957" s="9">
        <f t="shared" si="117"/>
        <v>41754.915717592594</v>
      </c>
      <c r="U957">
        <f t="shared" si="118"/>
        <v>2014</v>
      </c>
      <c r="V957" s="9" t="str">
        <f t="shared" si="119"/>
        <v>Mar</v>
      </c>
    </row>
    <row r="958" spans="1:22" ht="45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 t="shared" si="112"/>
        <v>386.81998717948721</v>
      </c>
      <c r="P958">
        <f t="shared" si="115"/>
        <v>593.93620078740162</v>
      </c>
      <c r="Q958" t="str">
        <f t="shared" si="113"/>
        <v>technology</v>
      </c>
      <c r="R958" t="str">
        <f t="shared" si="114"/>
        <v>hardware</v>
      </c>
      <c r="S958" s="9">
        <f t="shared" si="116"/>
        <v>42075.96334490741</v>
      </c>
      <c r="T958" s="9">
        <f t="shared" si="117"/>
        <v>42131.123611111114</v>
      </c>
      <c r="U958">
        <f t="shared" si="118"/>
        <v>2015</v>
      </c>
      <c r="V958" s="9" t="str">
        <f t="shared" si="119"/>
        <v>Mar</v>
      </c>
    </row>
    <row r="959" spans="1:22" ht="45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 t="shared" si="112"/>
        <v>211.03642500000004</v>
      </c>
      <c r="P959">
        <f t="shared" si="115"/>
        <v>262.15704968944101</v>
      </c>
      <c r="Q959" t="str">
        <f t="shared" si="113"/>
        <v>technology</v>
      </c>
      <c r="R959" t="str">
        <f t="shared" si="114"/>
        <v>hardware</v>
      </c>
      <c r="S959" s="9">
        <f t="shared" si="116"/>
        <v>42311.458414351851</v>
      </c>
      <c r="T959" s="9">
        <f t="shared" si="117"/>
        <v>42356.875000000007</v>
      </c>
      <c r="U959">
        <f t="shared" si="118"/>
        <v>2015</v>
      </c>
      <c r="V959" s="9" t="str">
        <f t="shared" si="119"/>
        <v>Nov</v>
      </c>
    </row>
    <row r="960" spans="1:22" ht="45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 t="shared" si="112"/>
        <v>131.66833333333335</v>
      </c>
      <c r="P960">
        <f t="shared" si="115"/>
        <v>46.580778301886795</v>
      </c>
      <c r="Q960" t="str">
        <f t="shared" si="113"/>
        <v>technology</v>
      </c>
      <c r="R960" t="str">
        <f t="shared" si="114"/>
        <v>hardware</v>
      </c>
      <c r="S960" s="9">
        <f t="shared" si="116"/>
        <v>41738.698136574072</v>
      </c>
      <c r="T960" s="9">
        <f t="shared" si="117"/>
        <v>41768.698136574072</v>
      </c>
      <c r="U960">
        <f t="shared" si="118"/>
        <v>2014</v>
      </c>
      <c r="V960" s="9" t="str">
        <f t="shared" si="119"/>
        <v>Apr</v>
      </c>
    </row>
    <row r="961" spans="1:22" ht="45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 t="shared" si="112"/>
        <v>300.47639999999996</v>
      </c>
      <c r="P961">
        <f t="shared" si="115"/>
        <v>70.041118881118877</v>
      </c>
      <c r="Q961" t="str">
        <f t="shared" si="113"/>
        <v>technology</v>
      </c>
      <c r="R961" t="str">
        <f t="shared" si="114"/>
        <v>hardware</v>
      </c>
      <c r="S961" s="9">
        <f t="shared" si="116"/>
        <v>41578.043437500004</v>
      </c>
      <c r="T961" s="9">
        <f t="shared" si="117"/>
        <v>41638.085104166668</v>
      </c>
      <c r="U961">
        <f t="shared" si="118"/>
        <v>2013</v>
      </c>
      <c r="V961" s="9" t="str">
        <f t="shared" si="119"/>
        <v>Oct</v>
      </c>
    </row>
    <row r="962" spans="1:22" ht="45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 t="shared" ref="O962:O1025" si="120">(E962/D962)*100</f>
        <v>420.51249999999999</v>
      </c>
      <c r="P962">
        <f t="shared" si="115"/>
        <v>164.90686274509804</v>
      </c>
      <c r="Q962" t="str">
        <f t="shared" ref="Q962:Q1025" si="121">LEFT(N962,SEARCH("/",N962,1)-1)</f>
        <v>technology</v>
      </c>
      <c r="R962" t="str">
        <f t="shared" ref="R962:R1025" si="122">RIGHT(N962,LEN(N962)-SEARCH("/",N962,1))</f>
        <v>hardware</v>
      </c>
      <c r="S962" s="9">
        <f t="shared" si="116"/>
        <v>41424.104409722226</v>
      </c>
      <c r="T962" s="9">
        <f t="shared" si="117"/>
        <v>41456.583333333336</v>
      </c>
      <c r="U962">
        <f t="shared" si="118"/>
        <v>2013</v>
      </c>
      <c r="V962" s="9" t="str">
        <f t="shared" si="119"/>
        <v>May</v>
      </c>
    </row>
    <row r="963" spans="1:22" ht="30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 t="shared" si="120"/>
        <v>136.21680000000001</v>
      </c>
      <c r="P963">
        <f t="shared" ref="P963:P1026" si="123">IFERROR(E963/L963, 0)</f>
        <v>449.26385224274406</v>
      </c>
      <c r="Q963" t="str">
        <f t="shared" si="121"/>
        <v>technology</v>
      </c>
      <c r="R963" t="str">
        <f t="shared" si="122"/>
        <v>hardware</v>
      </c>
      <c r="S963" s="9">
        <f t="shared" ref="S963:S1026" si="124">((J963/86400)+25569+(-4/24))</f>
        <v>42675.272280092591</v>
      </c>
      <c r="T963" s="9">
        <f t="shared" ref="T963:T1026" si="125">((I963/86400)+25569+(-4/24))</f>
        <v>42705.040972222225</v>
      </c>
      <c r="U963">
        <f t="shared" ref="U963:U1026" si="126">YEAR(S963)</f>
        <v>2016</v>
      </c>
      <c r="V963" s="9" t="str">
        <f t="shared" ref="V963:V1026" si="127">TEXT(S963, "mmm")</f>
        <v>Nov</v>
      </c>
    </row>
    <row r="964" spans="1:22" ht="30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 t="shared" si="120"/>
        <v>248.17133333333334</v>
      </c>
      <c r="P964">
        <f t="shared" si="123"/>
        <v>27.472841328413285</v>
      </c>
      <c r="Q964" t="str">
        <f t="shared" si="121"/>
        <v>technology</v>
      </c>
      <c r="R964" t="str">
        <f t="shared" si="122"/>
        <v>hardware</v>
      </c>
      <c r="S964" s="9">
        <f t="shared" si="124"/>
        <v>41578.760451388887</v>
      </c>
      <c r="T964" s="9">
        <f t="shared" si="125"/>
        <v>41593.802118055559</v>
      </c>
      <c r="U964">
        <f t="shared" si="126"/>
        <v>2013</v>
      </c>
      <c r="V964" s="9" t="str">
        <f t="shared" si="127"/>
        <v>Oct</v>
      </c>
    </row>
    <row r="965" spans="1:22" ht="45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 t="shared" si="120"/>
        <v>181.86315789473684</v>
      </c>
      <c r="P965">
        <f t="shared" si="123"/>
        <v>143.97499999999999</v>
      </c>
      <c r="Q965" t="str">
        <f t="shared" si="121"/>
        <v>technology</v>
      </c>
      <c r="R965" t="str">
        <f t="shared" si="122"/>
        <v>hardware</v>
      </c>
      <c r="S965" s="9">
        <f t="shared" si="124"/>
        <v>42654.3591087963</v>
      </c>
      <c r="T965" s="9">
        <f t="shared" si="125"/>
        <v>42684.400775462964</v>
      </c>
      <c r="U965">
        <f t="shared" si="126"/>
        <v>2016</v>
      </c>
      <c r="V965" s="9" t="str">
        <f t="shared" si="127"/>
        <v>Oct</v>
      </c>
    </row>
    <row r="966" spans="1:22" ht="45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 t="shared" si="120"/>
        <v>123.53</v>
      </c>
      <c r="P966">
        <f t="shared" si="123"/>
        <v>88.23571428571428</v>
      </c>
      <c r="Q966" t="str">
        <f t="shared" si="121"/>
        <v>technology</v>
      </c>
      <c r="R966" t="str">
        <f t="shared" si="122"/>
        <v>hardware</v>
      </c>
      <c r="S966" s="9">
        <f t="shared" si="124"/>
        <v>42331.541365740741</v>
      </c>
      <c r="T966" s="9">
        <f t="shared" si="125"/>
        <v>42391.541365740741</v>
      </c>
      <c r="U966">
        <f t="shared" si="126"/>
        <v>2015</v>
      </c>
      <c r="V966" s="9" t="str">
        <f t="shared" si="127"/>
        <v>Nov</v>
      </c>
    </row>
    <row r="967" spans="1:22" ht="45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 t="shared" si="120"/>
        <v>506.20938628158842</v>
      </c>
      <c r="P967">
        <f t="shared" si="123"/>
        <v>36.326424870466319</v>
      </c>
      <c r="Q967" t="str">
        <f t="shared" si="121"/>
        <v>technology</v>
      </c>
      <c r="R967" t="str">
        <f t="shared" si="122"/>
        <v>hardware</v>
      </c>
      <c r="S967" s="9">
        <f t="shared" si="124"/>
        <v>42661.010150462964</v>
      </c>
      <c r="T967" s="9">
        <f t="shared" si="125"/>
        <v>42715.040972222225</v>
      </c>
      <c r="U967">
        <f t="shared" si="126"/>
        <v>2016</v>
      </c>
      <c r="V967" s="9" t="str">
        <f t="shared" si="127"/>
        <v>Oct</v>
      </c>
    </row>
    <row r="968" spans="1:22" ht="45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 t="shared" si="120"/>
        <v>108.21333333333334</v>
      </c>
      <c r="P968">
        <f t="shared" si="123"/>
        <v>90.177777777777777</v>
      </c>
      <c r="Q968" t="str">
        <f t="shared" si="121"/>
        <v>technology</v>
      </c>
      <c r="R968" t="str">
        <f t="shared" si="122"/>
        <v>hardware</v>
      </c>
      <c r="S968" s="9">
        <f t="shared" si="124"/>
        <v>42138.517523148148</v>
      </c>
      <c r="T968" s="9">
        <f t="shared" si="125"/>
        <v>42168.517523148148</v>
      </c>
      <c r="U968">
        <f t="shared" si="126"/>
        <v>2015</v>
      </c>
      <c r="V968" s="9" t="str">
        <f t="shared" si="127"/>
        <v>May</v>
      </c>
    </row>
    <row r="969" spans="1:22" ht="45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 t="shared" si="120"/>
        <v>819.18387755102037</v>
      </c>
      <c r="P969">
        <f t="shared" si="123"/>
        <v>152.62361216730039</v>
      </c>
      <c r="Q969" t="str">
        <f t="shared" si="121"/>
        <v>technology</v>
      </c>
      <c r="R969" t="str">
        <f t="shared" si="122"/>
        <v>hardware</v>
      </c>
      <c r="S969" s="9">
        <f t="shared" si="124"/>
        <v>41068.921840277784</v>
      </c>
      <c r="T969" s="9">
        <f t="shared" si="125"/>
        <v>41098.921840277784</v>
      </c>
      <c r="U969">
        <f t="shared" si="126"/>
        <v>2012</v>
      </c>
      <c r="V969" s="9" t="str">
        <f t="shared" si="127"/>
        <v>Jun</v>
      </c>
    </row>
    <row r="970" spans="1:22" ht="45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 t="shared" si="120"/>
        <v>121.10000000000001</v>
      </c>
      <c r="P970">
        <f t="shared" si="123"/>
        <v>55.806451612903224</v>
      </c>
      <c r="Q970" t="str">
        <f t="shared" si="121"/>
        <v>technology</v>
      </c>
      <c r="R970" t="str">
        <f t="shared" si="122"/>
        <v>hardware</v>
      </c>
      <c r="S970" s="9">
        <f t="shared" si="124"/>
        <v>41387.00513888889</v>
      </c>
      <c r="T970" s="9">
        <f t="shared" si="125"/>
        <v>41417.00513888889</v>
      </c>
      <c r="U970">
        <f t="shared" si="126"/>
        <v>2013</v>
      </c>
      <c r="V970" s="9" t="str">
        <f t="shared" si="127"/>
        <v>Apr</v>
      </c>
    </row>
    <row r="971" spans="1:22" ht="45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 t="shared" si="120"/>
        <v>102.99897959183673</v>
      </c>
      <c r="P971">
        <f t="shared" si="123"/>
        <v>227.85327313769753</v>
      </c>
      <c r="Q971" t="str">
        <f t="shared" si="121"/>
        <v>technology</v>
      </c>
      <c r="R971" t="str">
        <f t="shared" si="122"/>
        <v>hardware</v>
      </c>
      <c r="S971" s="9">
        <f t="shared" si="124"/>
        <v>42081.736921296302</v>
      </c>
      <c r="T971" s="9">
        <f t="shared" si="125"/>
        <v>42110.833333333336</v>
      </c>
      <c r="U971">
        <f t="shared" si="126"/>
        <v>2015</v>
      </c>
      <c r="V971" s="9" t="str">
        <f t="shared" si="127"/>
        <v>Mar</v>
      </c>
    </row>
    <row r="972" spans="1:22" ht="45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 t="shared" si="120"/>
        <v>148.33229411764705</v>
      </c>
      <c r="P972">
        <f t="shared" si="123"/>
        <v>91.82989803350327</v>
      </c>
      <c r="Q972" t="str">
        <f t="shared" si="121"/>
        <v>technology</v>
      </c>
      <c r="R972" t="str">
        <f t="shared" si="122"/>
        <v>hardware</v>
      </c>
      <c r="S972" s="9">
        <f t="shared" si="124"/>
        <v>41387.484849537039</v>
      </c>
      <c r="T972" s="9">
        <f t="shared" si="125"/>
        <v>41417.484849537039</v>
      </c>
      <c r="U972">
        <f t="shared" si="126"/>
        <v>2013</v>
      </c>
      <c r="V972" s="9" t="str">
        <f t="shared" si="127"/>
        <v>Apr</v>
      </c>
    </row>
    <row r="973" spans="1:22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 t="shared" si="120"/>
        <v>120.19070000000001</v>
      </c>
      <c r="P973">
        <f t="shared" si="123"/>
        <v>80.991037735849048</v>
      </c>
      <c r="Q973" t="str">
        <f t="shared" si="121"/>
        <v>technology</v>
      </c>
      <c r="R973" t="str">
        <f t="shared" si="122"/>
        <v>hardware</v>
      </c>
      <c r="S973" s="9">
        <f t="shared" si="124"/>
        <v>41575.360682870371</v>
      </c>
      <c r="T973" s="9">
        <f t="shared" si="125"/>
        <v>41610.790972222225</v>
      </c>
      <c r="U973">
        <f t="shared" si="126"/>
        <v>2013</v>
      </c>
      <c r="V973" s="9" t="str">
        <f t="shared" si="127"/>
        <v>Oct</v>
      </c>
    </row>
    <row r="974" spans="1:22" ht="45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 t="shared" si="120"/>
        <v>473.27000000000004</v>
      </c>
      <c r="P974">
        <f t="shared" si="123"/>
        <v>278.39411764705881</v>
      </c>
      <c r="Q974" t="str">
        <f t="shared" si="121"/>
        <v>technology</v>
      </c>
      <c r="R974" t="str">
        <f t="shared" si="122"/>
        <v>hardware</v>
      </c>
      <c r="S974" s="9">
        <f t="shared" si="124"/>
        <v>42114.90483796296</v>
      </c>
      <c r="T974" s="9">
        <f t="shared" si="125"/>
        <v>42154.90483796296</v>
      </c>
      <c r="U974">
        <f t="shared" si="126"/>
        <v>2015</v>
      </c>
      <c r="V974" s="9" t="str">
        <f t="shared" si="127"/>
        <v>Apr</v>
      </c>
    </row>
    <row r="975" spans="1:22" ht="45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 t="shared" si="120"/>
        <v>130.36250000000001</v>
      </c>
      <c r="P975">
        <f t="shared" si="123"/>
        <v>43.095041322314053</v>
      </c>
      <c r="Q975" t="str">
        <f t="shared" si="121"/>
        <v>technology</v>
      </c>
      <c r="R975" t="str">
        <f t="shared" si="122"/>
        <v>hardware</v>
      </c>
      <c r="S975" s="9">
        <f t="shared" si="124"/>
        <v>41603.855752314819</v>
      </c>
      <c r="T975" s="9">
        <f t="shared" si="125"/>
        <v>41633.855752314819</v>
      </c>
      <c r="U975">
        <f t="shared" si="126"/>
        <v>2013</v>
      </c>
      <c r="V975" s="9" t="str">
        <f t="shared" si="127"/>
        <v>Nov</v>
      </c>
    </row>
    <row r="976" spans="1:22" ht="45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 t="shared" si="120"/>
        <v>353.048</v>
      </c>
      <c r="P976">
        <f t="shared" si="123"/>
        <v>326.29205175600737</v>
      </c>
      <c r="Q976" t="str">
        <f t="shared" si="121"/>
        <v>technology</v>
      </c>
      <c r="R976" t="str">
        <f t="shared" si="122"/>
        <v>hardware</v>
      </c>
      <c r="S976" s="9">
        <f t="shared" si="124"/>
        <v>42374.917280092595</v>
      </c>
      <c r="T976" s="9">
        <f t="shared" si="125"/>
        <v>42419.917280092595</v>
      </c>
      <c r="U976">
        <f t="shared" si="126"/>
        <v>2016</v>
      </c>
      <c r="V976" s="9" t="str">
        <f t="shared" si="127"/>
        <v>Jan</v>
      </c>
    </row>
    <row r="977" spans="1:22" ht="45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 t="shared" si="120"/>
        <v>101.02</v>
      </c>
      <c r="P977">
        <f t="shared" si="123"/>
        <v>41.743801652892564</v>
      </c>
      <c r="Q977" t="str">
        <f t="shared" si="121"/>
        <v>technology</v>
      </c>
      <c r="R977" t="str">
        <f t="shared" si="122"/>
        <v>hardware</v>
      </c>
      <c r="S977" s="9">
        <f t="shared" si="124"/>
        <v>42303.450821759259</v>
      </c>
      <c r="T977" s="9">
        <f t="shared" si="125"/>
        <v>42333.492488425931</v>
      </c>
      <c r="U977">
        <f t="shared" si="126"/>
        <v>2015</v>
      </c>
      <c r="V977" s="9" t="str">
        <f t="shared" si="127"/>
        <v>Oct</v>
      </c>
    </row>
    <row r="978" spans="1:22" ht="45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 t="shared" si="120"/>
        <v>113.59142857142857</v>
      </c>
      <c r="P978">
        <f t="shared" si="123"/>
        <v>64.020933977455712</v>
      </c>
      <c r="Q978" t="str">
        <f t="shared" si="121"/>
        <v>technology</v>
      </c>
      <c r="R978" t="str">
        <f t="shared" si="122"/>
        <v>hardware</v>
      </c>
      <c r="S978" s="9">
        <f t="shared" si="124"/>
        <v>41731.35428240741</v>
      </c>
      <c r="T978" s="9">
        <f t="shared" si="125"/>
        <v>41761.35428240741</v>
      </c>
      <c r="U978">
        <f t="shared" si="126"/>
        <v>2014</v>
      </c>
      <c r="V978" s="9" t="str">
        <f t="shared" si="127"/>
        <v>Apr</v>
      </c>
    </row>
    <row r="979" spans="1:22" ht="45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 t="shared" si="120"/>
        <v>167.41666666666666</v>
      </c>
      <c r="P979">
        <f t="shared" si="123"/>
        <v>99.455445544554451</v>
      </c>
      <c r="Q979" t="str">
        <f t="shared" si="121"/>
        <v>technology</v>
      </c>
      <c r="R979" t="str">
        <f t="shared" si="122"/>
        <v>hardware</v>
      </c>
      <c r="S979" s="9">
        <f t="shared" si="124"/>
        <v>41946.50744212963</v>
      </c>
      <c r="T979" s="9">
        <f t="shared" si="125"/>
        <v>41976.000000000007</v>
      </c>
      <c r="U979">
        <f t="shared" si="126"/>
        <v>2014</v>
      </c>
      <c r="V979" s="9" t="str">
        <f t="shared" si="127"/>
        <v>Nov</v>
      </c>
    </row>
    <row r="980" spans="1:22" ht="45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 t="shared" si="120"/>
        <v>153.452</v>
      </c>
      <c r="P980">
        <f t="shared" si="123"/>
        <v>138.49458483754512</v>
      </c>
      <c r="Q980" t="str">
        <f t="shared" si="121"/>
        <v>technology</v>
      </c>
      <c r="R980" t="str">
        <f t="shared" si="122"/>
        <v>hardware</v>
      </c>
      <c r="S980" s="9">
        <f t="shared" si="124"/>
        <v>41351.594236111116</v>
      </c>
      <c r="T980" s="9">
        <f t="shared" si="125"/>
        <v>41381.594236111116</v>
      </c>
      <c r="U980">
        <f t="shared" si="126"/>
        <v>2013</v>
      </c>
      <c r="V980" s="9" t="str">
        <f t="shared" si="127"/>
        <v>Mar</v>
      </c>
    </row>
    <row r="981" spans="1:22" ht="45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 t="shared" si="120"/>
        <v>202.23220000000001</v>
      </c>
      <c r="P981">
        <f t="shared" si="123"/>
        <v>45.547792792792798</v>
      </c>
      <c r="Q981" t="str">
        <f t="shared" si="121"/>
        <v>technology</v>
      </c>
      <c r="R981" t="str">
        <f t="shared" si="122"/>
        <v>hardware</v>
      </c>
      <c r="S981" s="9">
        <f t="shared" si="124"/>
        <v>42396.327916666669</v>
      </c>
      <c r="T981" s="9">
        <f t="shared" si="125"/>
        <v>42426.327916666669</v>
      </c>
      <c r="U981">
        <f t="shared" si="126"/>
        <v>2016</v>
      </c>
      <c r="V981" s="9" t="str">
        <f t="shared" si="127"/>
        <v>Jan</v>
      </c>
    </row>
    <row r="982" spans="1:22" ht="30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 t="shared" si="120"/>
        <v>168.28125</v>
      </c>
      <c r="P982">
        <f t="shared" si="123"/>
        <v>10.507317073170732</v>
      </c>
      <c r="Q982" t="str">
        <f t="shared" si="121"/>
        <v>technology</v>
      </c>
      <c r="R982" t="str">
        <f t="shared" si="122"/>
        <v>hardware</v>
      </c>
      <c r="S982" s="9">
        <f t="shared" si="124"/>
        <v>42026.204050925931</v>
      </c>
      <c r="T982" s="9">
        <f t="shared" si="125"/>
        <v>42065.666666666664</v>
      </c>
      <c r="U982">
        <f t="shared" si="126"/>
        <v>2015</v>
      </c>
      <c r="V982" s="9" t="str">
        <f t="shared" si="127"/>
        <v>Jan</v>
      </c>
    </row>
    <row r="983" spans="1:22" ht="45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 t="shared" si="120"/>
        <v>143.45666666666668</v>
      </c>
      <c r="P983">
        <f t="shared" si="123"/>
        <v>114.76533333333333</v>
      </c>
      <c r="Q983" t="str">
        <f t="shared" si="121"/>
        <v>technology</v>
      </c>
      <c r="R983" t="str">
        <f t="shared" si="122"/>
        <v>hardware</v>
      </c>
      <c r="S983" s="9">
        <f t="shared" si="124"/>
        <v>42361.43581018519</v>
      </c>
      <c r="T983" s="9">
        <f t="shared" si="125"/>
        <v>42400.749305555561</v>
      </c>
      <c r="U983">
        <f t="shared" si="126"/>
        <v>2015</v>
      </c>
      <c r="V983" s="9" t="str">
        <f t="shared" si="127"/>
        <v>Dec</v>
      </c>
    </row>
    <row r="984" spans="1:22" ht="45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 t="shared" si="120"/>
        <v>196.4</v>
      </c>
      <c r="P984">
        <f t="shared" si="123"/>
        <v>35.997067448680355</v>
      </c>
      <c r="Q984" t="str">
        <f t="shared" si="121"/>
        <v>technology</v>
      </c>
      <c r="R984" t="str">
        <f t="shared" si="122"/>
        <v>hardware</v>
      </c>
      <c r="S984" s="9">
        <f t="shared" si="124"/>
        <v>41783.476273148153</v>
      </c>
      <c r="T984" s="9">
        <f t="shared" si="125"/>
        <v>41843.476273148153</v>
      </c>
      <c r="U984">
        <f t="shared" si="126"/>
        <v>2014</v>
      </c>
      <c r="V984" s="9" t="str">
        <f t="shared" si="127"/>
        <v>May</v>
      </c>
    </row>
    <row r="985" spans="1:22" ht="45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 t="shared" si="120"/>
        <v>107.91999999999999</v>
      </c>
      <c r="P985">
        <f t="shared" si="123"/>
        <v>154.17142857142858</v>
      </c>
      <c r="Q985" t="str">
        <f t="shared" si="121"/>
        <v>technology</v>
      </c>
      <c r="R985" t="str">
        <f t="shared" si="122"/>
        <v>hardware</v>
      </c>
      <c r="S985" s="9">
        <f t="shared" si="124"/>
        <v>42705.597847222227</v>
      </c>
      <c r="T985" s="9">
        <f t="shared" si="125"/>
        <v>42735.597847222227</v>
      </c>
      <c r="U985">
        <f t="shared" si="126"/>
        <v>2016</v>
      </c>
      <c r="V985" s="9" t="str">
        <f t="shared" si="127"/>
        <v>Dec</v>
      </c>
    </row>
    <row r="986" spans="1:22" ht="45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 t="shared" si="120"/>
        <v>114.97699999999999</v>
      </c>
      <c r="P986">
        <f t="shared" si="123"/>
        <v>566.38916256157631</v>
      </c>
      <c r="Q986" t="str">
        <f t="shared" si="121"/>
        <v>technology</v>
      </c>
      <c r="R986" t="str">
        <f t="shared" si="122"/>
        <v>hardware</v>
      </c>
      <c r="S986" s="9">
        <f t="shared" si="124"/>
        <v>42423.216412037036</v>
      </c>
      <c r="T986" s="9">
        <f t="shared" si="125"/>
        <v>42453.174745370372</v>
      </c>
      <c r="U986">
        <f t="shared" si="126"/>
        <v>2016</v>
      </c>
      <c r="V986" s="9" t="str">
        <f t="shared" si="127"/>
        <v>Feb</v>
      </c>
    </row>
    <row r="987" spans="1:22" ht="30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 t="shared" si="120"/>
        <v>148.04999999999998</v>
      </c>
      <c r="P987">
        <f t="shared" si="123"/>
        <v>120.85714285714286</v>
      </c>
      <c r="Q987" t="str">
        <f t="shared" si="121"/>
        <v>technology</v>
      </c>
      <c r="R987" t="str">
        <f t="shared" si="122"/>
        <v>hardware</v>
      </c>
      <c r="S987" s="9">
        <f t="shared" si="124"/>
        <v>42472.565983796296</v>
      </c>
      <c r="T987" s="9">
        <f t="shared" si="125"/>
        <v>42505.565983796296</v>
      </c>
      <c r="U987">
        <f t="shared" si="126"/>
        <v>2016</v>
      </c>
      <c r="V987" s="9" t="str">
        <f t="shared" si="127"/>
        <v>Apr</v>
      </c>
    </row>
    <row r="988" spans="1:22" ht="45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 t="shared" si="120"/>
        <v>191.16676082790633</v>
      </c>
      <c r="P988">
        <f t="shared" si="123"/>
        <v>86.163845492085343</v>
      </c>
      <c r="Q988" t="str">
        <f t="shared" si="121"/>
        <v>technology</v>
      </c>
      <c r="R988" t="str">
        <f t="shared" si="122"/>
        <v>hardware</v>
      </c>
      <c r="S988" s="9">
        <f t="shared" si="124"/>
        <v>41389.198182870372</v>
      </c>
      <c r="T988" s="9">
        <f t="shared" si="125"/>
        <v>41425.333333333336</v>
      </c>
      <c r="U988">
        <f t="shared" si="126"/>
        <v>2013</v>
      </c>
      <c r="V988" s="9" t="str">
        <f t="shared" si="127"/>
        <v>Apr</v>
      </c>
    </row>
    <row r="989" spans="1:22" ht="45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 t="shared" si="120"/>
        <v>199.215125</v>
      </c>
      <c r="P989">
        <f t="shared" si="123"/>
        <v>51.212114395886893</v>
      </c>
      <c r="Q989" t="str">
        <f t="shared" si="121"/>
        <v>technology</v>
      </c>
      <c r="R989" t="str">
        <f t="shared" si="122"/>
        <v>hardware</v>
      </c>
      <c r="S989" s="9">
        <f t="shared" si="124"/>
        <v>41603.167002314818</v>
      </c>
      <c r="T989" s="9">
        <f t="shared" si="125"/>
        <v>41633.167002314818</v>
      </c>
      <c r="U989">
        <f t="shared" si="126"/>
        <v>2013</v>
      </c>
      <c r="V989" s="9" t="str">
        <f t="shared" si="127"/>
        <v>Nov</v>
      </c>
    </row>
    <row r="990" spans="1:22" ht="45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 t="shared" si="120"/>
        <v>218.6</v>
      </c>
      <c r="P990">
        <f t="shared" si="123"/>
        <v>67.261538461538464</v>
      </c>
      <c r="Q990" t="str">
        <f t="shared" si="121"/>
        <v>technology</v>
      </c>
      <c r="R990" t="str">
        <f t="shared" si="122"/>
        <v>hardware</v>
      </c>
      <c r="S990" s="9">
        <f t="shared" si="124"/>
        <v>41844.605127314819</v>
      </c>
      <c r="T990" s="9">
        <f t="shared" si="125"/>
        <v>41874.605127314819</v>
      </c>
      <c r="U990">
        <f t="shared" si="126"/>
        <v>2014</v>
      </c>
      <c r="V990" s="9" t="str">
        <f t="shared" si="127"/>
        <v>Jul</v>
      </c>
    </row>
    <row r="991" spans="1:22" ht="30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 t="shared" si="120"/>
        <v>126.86868686868686</v>
      </c>
      <c r="P991">
        <f t="shared" si="123"/>
        <v>62.8</v>
      </c>
      <c r="Q991" t="str">
        <f t="shared" si="121"/>
        <v>technology</v>
      </c>
      <c r="R991" t="str">
        <f t="shared" si="122"/>
        <v>hardware</v>
      </c>
      <c r="S991" s="9">
        <f t="shared" si="124"/>
        <v>42115.687222222223</v>
      </c>
      <c r="T991" s="9">
        <f t="shared" si="125"/>
        <v>42148.687222222223</v>
      </c>
      <c r="U991">
        <f t="shared" si="126"/>
        <v>2015</v>
      </c>
      <c r="V991" s="9" t="str">
        <f t="shared" si="127"/>
        <v>Apr</v>
      </c>
    </row>
    <row r="992" spans="1:22" ht="45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 t="shared" si="120"/>
        <v>105.22388000000001</v>
      </c>
      <c r="P992">
        <f t="shared" si="123"/>
        <v>346.13118421052633</v>
      </c>
      <c r="Q992" t="str">
        <f t="shared" si="121"/>
        <v>technology</v>
      </c>
      <c r="R992" t="str">
        <f t="shared" si="122"/>
        <v>hardware</v>
      </c>
      <c r="S992" s="9">
        <f t="shared" si="124"/>
        <v>42633.674942129634</v>
      </c>
      <c r="T992" s="9">
        <f t="shared" si="125"/>
        <v>42663.674942129634</v>
      </c>
      <c r="U992">
        <f t="shared" si="126"/>
        <v>2016</v>
      </c>
      <c r="V992" s="9" t="str">
        <f t="shared" si="127"/>
        <v>Sep</v>
      </c>
    </row>
    <row r="993" spans="1:22" ht="45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 t="shared" si="120"/>
        <v>128.40666000000002</v>
      </c>
      <c r="P993">
        <f t="shared" si="123"/>
        <v>244.11912547528519</v>
      </c>
      <c r="Q993" t="str">
        <f t="shared" si="121"/>
        <v>technology</v>
      </c>
      <c r="R993" t="str">
        <f t="shared" si="122"/>
        <v>hardware</v>
      </c>
      <c r="S993" s="9">
        <f t="shared" si="124"/>
        <v>42340.805451388893</v>
      </c>
      <c r="T993" s="9">
        <f t="shared" si="125"/>
        <v>42371.805451388893</v>
      </c>
      <c r="U993">
        <f t="shared" si="126"/>
        <v>2015</v>
      </c>
      <c r="V993" s="9" t="str">
        <f t="shared" si="127"/>
        <v>Dec</v>
      </c>
    </row>
    <row r="994" spans="1:22" ht="45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 t="shared" si="120"/>
        <v>317.3272</v>
      </c>
      <c r="P994">
        <f t="shared" si="123"/>
        <v>259.25424836601309</v>
      </c>
      <c r="Q994" t="str">
        <f t="shared" si="121"/>
        <v>technology</v>
      </c>
      <c r="R994" t="str">
        <f t="shared" si="122"/>
        <v>hardware</v>
      </c>
      <c r="S994" s="9">
        <f t="shared" si="124"/>
        <v>42519.489849537036</v>
      </c>
      <c r="T994" s="9">
        <f t="shared" si="125"/>
        <v>42549.489849537036</v>
      </c>
      <c r="U994">
        <f t="shared" si="126"/>
        <v>2016</v>
      </c>
      <c r="V994" s="9" t="str">
        <f t="shared" si="127"/>
        <v>May</v>
      </c>
    </row>
    <row r="995" spans="1:22" ht="45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 t="shared" si="120"/>
        <v>280.73</v>
      </c>
      <c r="P995">
        <f t="shared" si="123"/>
        <v>201.96402877697841</v>
      </c>
      <c r="Q995" t="str">
        <f t="shared" si="121"/>
        <v>technology</v>
      </c>
      <c r="R995" t="str">
        <f t="shared" si="122"/>
        <v>hardware</v>
      </c>
      <c r="S995" s="9">
        <f t="shared" si="124"/>
        <v>42600.112083333333</v>
      </c>
      <c r="T995" s="9">
        <f t="shared" si="125"/>
        <v>42645.112083333333</v>
      </c>
      <c r="U995">
        <f t="shared" si="126"/>
        <v>2016</v>
      </c>
      <c r="V995" s="9" t="str">
        <f t="shared" si="127"/>
        <v>Aug</v>
      </c>
    </row>
    <row r="996" spans="1:22" ht="45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 t="shared" si="120"/>
        <v>110.73146853146854</v>
      </c>
      <c r="P996">
        <f t="shared" si="123"/>
        <v>226.20857142857142</v>
      </c>
      <c r="Q996" t="str">
        <f t="shared" si="121"/>
        <v>technology</v>
      </c>
      <c r="R996" t="str">
        <f t="shared" si="122"/>
        <v>hardware</v>
      </c>
      <c r="S996" s="9">
        <f t="shared" si="124"/>
        <v>42467.414722222224</v>
      </c>
      <c r="T996" s="9">
        <f t="shared" si="125"/>
        <v>42497.414722222224</v>
      </c>
      <c r="U996">
        <f t="shared" si="126"/>
        <v>2016</v>
      </c>
      <c r="V996" s="9" t="str">
        <f t="shared" si="127"/>
        <v>Apr</v>
      </c>
    </row>
    <row r="997" spans="1:22" ht="45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 t="shared" si="120"/>
        <v>152.60429999999999</v>
      </c>
      <c r="P997">
        <f t="shared" si="123"/>
        <v>324.69</v>
      </c>
      <c r="Q997" t="str">
        <f t="shared" si="121"/>
        <v>technology</v>
      </c>
      <c r="R997" t="str">
        <f t="shared" si="122"/>
        <v>hardware</v>
      </c>
      <c r="S997" s="9">
        <f t="shared" si="124"/>
        <v>42087.501365740747</v>
      </c>
      <c r="T997" s="9">
        <f t="shared" si="125"/>
        <v>42132.501365740747</v>
      </c>
      <c r="U997">
        <f t="shared" si="126"/>
        <v>2015</v>
      </c>
      <c r="V997" s="9" t="str">
        <f t="shared" si="127"/>
        <v>Mar</v>
      </c>
    </row>
    <row r="998" spans="1:22" ht="30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 t="shared" si="120"/>
        <v>102.49999999999999</v>
      </c>
      <c r="P998">
        <f t="shared" si="123"/>
        <v>205</v>
      </c>
      <c r="Q998" t="str">
        <f t="shared" si="121"/>
        <v>technology</v>
      </c>
      <c r="R998" t="str">
        <f t="shared" si="122"/>
        <v>hardware</v>
      </c>
      <c r="S998" s="9">
        <f t="shared" si="124"/>
        <v>42466.659513888888</v>
      </c>
      <c r="T998" s="9">
        <f t="shared" si="125"/>
        <v>42496.659513888888</v>
      </c>
      <c r="U998">
        <f t="shared" si="126"/>
        <v>2016</v>
      </c>
      <c r="V998" s="9" t="str">
        <f t="shared" si="127"/>
        <v>Apr</v>
      </c>
    </row>
    <row r="999" spans="1:22" ht="45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 t="shared" si="120"/>
        <v>1678.3738373837384</v>
      </c>
      <c r="P999">
        <f t="shared" si="123"/>
        <v>20.465926829268295</v>
      </c>
      <c r="Q999" t="str">
        <f t="shared" si="121"/>
        <v>technology</v>
      </c>
      <c r="R999" t="str">
        <f t="shared" si="122"/>
        <v>hardware</v>
      </c>
      <c r="S999" s="9">
        <f t="shared" si="124"/>
        <v>41450.514907407407</v>
      </c>
      <c r="T999" s="9">
        <f t="shared" si="125"/>
        <v>41480.514907407407</v>
      </c>
      <c r="U999">
        <f t="shared" si="126"/>
        <v>2013</v>
      </c>
      <c r="V999" s="9" t="str">
        <f t="shared" si="127"/>
        <v>Jun</v>
      </c>
    </row>
    <row r="1000" spans="1:22" ht="30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 t="shared" si="120"/>
        <v>543.349156424581</v>
      </c>
      <c r="P1000">
        <f t="shared" si="123"/>
        <v>116.35303146309367</v>
      </c>
      <c r="Q1000" t="str">
        <f t="shared" si="121"/>
        <v>technology</v>
      </c>
      <c r="R1000" t="str">
        <f t="shared" si="122"/>
        <v>hardware</v>
      </c>
      <c r="S1000" s="9">
        <f t="shared" si="124"/>
        <v>41803.713993055557</v>
      </c>
      <c r="T1000" s="9">
        <f t="shared" si="125"/>
        <v>41843.713993055557</v>
      </c>
      <c r="U1000">
        <f t="shared" si="126"/>
        <v>2014</v>
      </c>
      <c r="V1000" s="9" t="str">
        <f t="shared" si="127"/>
        <v>Jun</v>
      </c>
    </row>
    <row r="1001" spans="1:22" ht="45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 t="shared" si="120"/>
        <v>115.50800000000001</v>
      </c>
      <c r="P1001">
        <f t="shared" si="123"/>
        <v>307.20212765957444</v>
      </c>
      <c r="Q1001" t="str">
        <f t="shared" si="121"/>
        <v>technology</v>
      </c>
      <c r="R1001" t="str">
        <f t="shared" si="122"/>
        <v>hardware</v>
      </c>
      <c r="S1001" s="9">
        <f t="shared" si="124"/>
        <v>42102.875879629632</v>
      </c>
      <c r="T1001" s="9">
        <f t="shared" si="125"/>
        <v>42160.708333333336</v>
      </c>
      <c r="U1001">
        <f t="shared" si="126"/>
        <v>2015</v>
      </c>
      <c r="V1001" s="9" t="str">
        <f t="shared" si="127"/>
        <v>Apr</v>
      </c>
    </row>
    <row r="1002" spans="1:22" ht="45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 t="shared" si="120"/>
        <v>131.20499999999998</v>
      </c>
      <c r="P1002">
        <f t="shared" si="123"/>
        <v>546.6875</v>
      </c>
      <c r="Q1002" t="str">
        <f t="shared" si="121"/>
        <v>technology</v>
      </c>
      <c r="R1002" t="str">
        <f t="shared" si="122"/>
        <v>hardware</v>
      </c>
      <c r="S1002" s="9">
        <f t="shared" si="124"/>
        <v>42692.604826388888</v>
      </c>
      <c r="T1002" s="9">
        <f t="shared" si="125"/>
        <v>42722.604826388888</v>
      </c>
      <c r="U1002">
        <f t="shared" si="126"/>
        <v>2016</v>
      </c>
      <c r="V1002" s="9" t="str">
        <f t="shared" si="127"/>
        <v>Nov</v>
      </c>
    </row>
    <row r="1003" spans="1:22" ht="45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 t="shared" si="120"/>
        <v>288.17</v>
      </c>
      <c r="P1003">
        <f t="shared" si="123"/>
        <v>47.474464579901152</v>
      </c>
      <c r="Q1003" t="str">
        <f t="shared" si="121"/>
        <v>technology</v>
      </c>
      <c r="R1003" t="str">
        <f t="shared" si="122"/>
        <v>hardware</v>
      </c>
      <c r="S1003" s="9">
        <f t="shared" si="124"/>
        <v>42150.543900462966</v>
      </c>
      <c r="T1003" s="9">
        <f t="shared" si="125"/>
        <v>42180.625000000007</v>
      </c>
      <c r="U1003">
        <f t="shared" si="126"/>
        <v>2015</v>
      </c>
      <c r="V1003" s="9" t="str">
        <f t="shared" si="127"/>
        <v>May</v>
      </c>
    </row>
    <row r="1004" spans="1:22" ht="45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 t="shared" si="120"/>
        <v>507.8</v>
      </c>
      <c r="P1004">
        <f t="shared" si="123"/>
        <v>101.56</v>
      </c>
      <c r="Q1004" t="str">
        <f t="shared" si="121"/>
        <v>technology</v>
      </c>
      <c r="R1004" t="str">
        <f t="shared" si="122"/>
        <v>hardware</v>
      </c>
      <c r="S1004" s="9">
        <f t="shared" si="124"/>
        <v>42289.790509259263</v>
      </c>
      <c r="T1004" s="9">
        <f t="shared" si="125"/>
        <v>42319.832175925927</v>
      </c>
      <c r="U1004">
        <f t="shared" si="126"/>
        <v>2015</v>
      </c>
      <c r="V1004" s="9" t="str">
        <f t="shared" si="127"/>
        <v>Oct</v>
      </c>
    </row>
    <row r="1005" spans="1:22" ht="45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 t="shared" si="120"/>
        <v>114.57142857142857</v>
      </c>
      <c r="P1005">
        <f t="shared" si="123"/>
        <v>72.909090909090907</v>
      </c>
      <c r="Q1005" t="str">
        <f t="shared" si="121"/>
        <v>music</v>
      </c>
      <c r="R1005" t="str">
        <f t="shared" si="122"/>
        <v>indie rock</v>
      </c>
      <c r="S1005" s="9">
        <f t="shared" si="124"/>
        <v>41003.990219907406</v>
      </c>
      <c r="T1005" s="9">
        <f t="shared" si="125"/>
        <v>41045.040972222225</v>
      </c>
      <c r="U1005">
        <f t="shared" si="126"/>
        <v>2012</v>
      </c>
      <c r="V1005" s="9" t="str">
        <f t="shared" si="127"/>
        <v>Apr</v>
      </c>
    </row>
    <row r="1006" spans="1:22" ht="45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 t="shared" si="120"/>
        <v>110.73333333333333</v>
      </c>
      <c r="P1006">
        <f t="shared" si="123"/>
        <v>43.710526315789473</v>
      </c>
      <c r="Q1006" t="str">
        <f t="shared" si="121"/>
        <v>music</v>
      </c>
      <c r="R1006" t="str">
        <f t="shared" si="122"/>
        <v>indie rock</v>
      </c>
      <c r="S1006" s="9">
        <f t="shared" si="124"/>
        <v>40810.953657407408</v>
      </c>
      <c r="T1006" s="9">
        <f t="shared" si="125"/>
        <v>40870.99532407408</v>
      </c>
      <c r="U1006">
        <f t="shared" si="126"/>
        <v>2011</v>
      </c>
      <c r="V1006" s="9" t="str">
        <f t="shared" si="127"/>
        <v>Sep</v>
      </c>
    </row>
    <row r="1007" spans="1:22" ht="45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 t="shared" si="120"/>
        <v>113.33333333333333</v>
      </c>
      <c r="P1007">
        <f t="shared" si="123"/>
        <v>34</v>
      </c>
      <c r="Q1007" t="str">
        <f t="shared" si="121"/>
        <v>music</v>
      </c>
      <c r="R1007" t="str">
        <f t="shared" si="122"/>
        <v>indie rock</v>
      </c>
      <c r="S1007" s="9">
        <f t="shared" si="124"/>
        <v>41034.555497685185</v>
      </c>
      <c r="T1007" s="9">
        <f t="shared" si="125"/>
        <v>41064.555497685185</v>
      </c>
      <c r="U1007">
        <f t="shared" si="126"/>
        <v>2012</v>
      </c>
      <c r="V1007" s="9" t="str">
        <f t="shared" si="127"/>
        <v>May</v>
      </c>
    </row>
    <row r="1008" spans="1:22" ht="45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 t="shared" si="120"/>
        <v>108.33333333333333</v>
      </c>
      <c r="P1008">
        <f t="shared" si="123"/>
        <v>70.652173913043484</v>
      </c>
      <c r="Q1008" t="str">
        <f t="shared" si="121"/>
        <v>music</v>
      </c>
      <c r="R1008" t="str">
        <f t="shared" si="122"/>
        <v>indie rock</v>
      </c>
      <c r="S1008" s="9">
        <f t="shared" si="124"/>
        <v>41731.666458333333</v>
      </c>
      <c r="T1008" s="9">
        <f t="shared" si="125"/>
        <v>41763.124305555561</v>
      </c>
      <c r="U1008">
        <f t="shared" si="126"/>
        <v>2014</v>
      </c>
      <c r="V1008" s="9" t="str">
        <f t="shared" si="127"/>
        <v>Apr</v>
      </c>
    </row>
    <row r="1009" spans="1:22" ht="45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 t="shared" si="120"/>
        <v>123.53333333333335</v>
      </c>
      <c r="P1009">
        <f t="shared" si="123"/>
        <v>89.301204819277103</v>
      </c>
      <c r="Q1009" t="str">
        <f t="shared" si="121"/>
        <v>music</v>
      </c>
      <c r="R1009" t="str">
        <f t="shared" si="122"/>
        <v>indie rock</v>
      </c>
      <c r="S1009" s="9">
        <f t="shared" si="124"/>
        <v>41075.66883101852</v>
      </c>
      <c r="T1009" s="9">
        <f t="shared" si="125"/>
        <v>41105.66883101852</v>
      </c>
      <c r="U1009">
        <f t="shared" si="126"/>
        <v>2012</v>
      </c>
      <c r="V1009" s="9" t="str">
        <f t="shared" si="127"/>
        <v>Jun</v>
      </c>
    </row>
    <row r="1010" spans="1:22" ht="45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 t="shared" si="120"/>
        <v>100.69999999999999</v>
      </c>
      <c r="P1010">
        <f t="shared" si="123"/>
        <v>115.08571428571429</v>
      </c>
      <c r="Q1010" t="str">
        <f t="shared" si="121"/>
        <v>music</v>
      </c>
      <c r="R1010" t="str">
        <f t="shared" si="122"/>
        <v>indie rock</v>
      </c>
      <c r="S1010" s="9">
        <f t="shared" si="124"/>
        <v>40860.503842592596</v>
      </c>
      <c r="T1010" s="9">
        <f t="shared" si="125"/>
        <v>40891.040972222225</v>
      </c>
      <c r="U1010">
        <f t="shared" si="126"/>
        <v>2011</v>
      </c>
      <c r="V1010" s="9" t="str">
        <f t="shared" si="127"/>
        <v>Nov</v>
      </c>
    </row>
    <row r="1011" spans="1:22" ht="45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 t="shared" si="120"/>
        <v>103.53333333333335</v>
      </c>
      <c r="P1011">
        <f t="shared" si="123"/>
        <v>62.12</v>
      </c>
      <c r="Q1011" t="str">
        <f t="shared" si="121"/>
        <v>music</v>
      </c>
      <c r="R1011" t="str">
        <f t="shared" si="122"/>
        <v>indie rock</v>
      </c>
      <c r="S1011" s="9">
        <f t="shared" si="124"/>
        <v>40764.037708333337</v>
      </c>
      <c r="T1011" s="9">
        <f t="shared" si="125"/>
        <v>40794.037708333337</v>
      </c>
      <c r="U1011">
        <f t="shared" si="126"/>
        <v>2011</v>
      </c>
      <c r="V1011" s="9" t="str">
        <f t="shared" si="127"/>
        <v>Aug</v>
      </c>
    </row>
    <row r="1012" spans="1:22" ht="45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 t="shared" si="120"/>
        <v>115.51066666666668</v>
      </c>
      <c r="P1012">
        <f t="shared" si="123"/>
        <v>46.204266666666669</v>
      </c>
      <c r="Q1012" t="str">
        <f t="shared" si="121"/>
        <v>music</v>
      </c>
      <c r="R1012" t="str">
        <f t="shared" si="122"/>
        <v>indie rock</v>
      </c>
      <c r="S1012" s="9">
        <f t="shared" si="124"/>
        <v>40395.548055555562</v>
      </c>
      <c r="T1012" s="9">
        <f t="shared" si="125"/>
        <v>40431.999305555561</v>
      </c>
      <c r="U1012">
        <f t="shared" si="126"/>
        <v>2010</v>
      </c>
      <c r="V1012" s="9" t="str">
        <f t="shared" si="127"/>
        <v>Aug</v>
      </c>
    </row>
    <row r="1013" spans="1:22" ht="30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 t="shared" si="120"/>
        <v>120.4004</v>
      </c>
      <c r="P1013">
        <f t="shared" si="123"/>
        <v>48.54854838709678</v>
      </c>
      <c r="Q1013" t="str">
        <f t="shared" si="121"/>
        <v>music</v>
      </c>
      <c r="R1013" t="str">
        <f t="shared" si="122"/>
        <v>indie rock</v>
      </c>
      <c r="S1013" s="9">
        <f t="shared" si="124"/>
        <v>41452.90965277778</v>
      </c>
      <c r="T1013" s="9">
        <f t="shared" si="125"/>
        <v>41487.90965277778</v>
      </c>
      <c r="U1013">
        <f t="shared" si="126"/>
        <v>2013</v>
      </c>
      <c r="V1013" s="9" t="str">
        <f t="shared" si="127"/>
        <v>Jun</v>
      </c>
    </row>
    <row r="1014" spans="1:22" ht="45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 t="shared" si="120"/>
        <v>115.040375</v>
      </c>
      <c r="P1014">
        <f t="shared" si="123"/>
        <v>57.520187499999999</v>
      </c>
      <c r="Q1014" t="str">
        <f t="shared" si="121"/>
        <v>music</v>
      </c>
      <c r="R1014" t="str">
        <f t="shared" si="122"/>
        <v>indie rock</v>
      </c>
      <c r="S1014" s="9">
        <f t="shared" si="124"/>
        <v>41299.214756944442</v>
      </c>
      <c r="T1014" s="9">
        <f t="shared" si="125"/>
        <v>41329.214756944442</v>
      </c>
      <c r="U1014">
        <f t="shared" si="126"/>
        <v>2013</v>
      </c>
      <c r="V1014" s="9" t="str">
        <f t="shared" si="127"/>
        <v>Jan</v>
      </c>
    </row>
    <row r="1015" spans="1:22" ht="45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 t="shared" si="120"/>
        <v>120.46777777777777</v>
      </c>
      <c r="P1015">
        <f t="shared" si="123"/>
        <v>88.147154471544724</v>
      </c>
      <c r="Q1015" t="str">
        <f t="shared" si="121"/>
        <v>music</v>
      </c>
      <c r="R1015" t="str">
        <f t="shared" si="122"/>
        <v>indie rock</v>
      </c>
      <c r="S1015" s="9">
        <f t="shared" si="124"/>
        <v>40555.155995370376</v>
      </c>
      <c r="T1015" s="9">
        <f t="shared" si="125"/>
        <v>40603.666666666672</v>
      </c>
      <c r="U1015">
        <f t="shared" si="126"/>
        <v>2011</v>
      </c>
      <c r="V1015" s="9" t="str">
        <f t="shared" si="127"/>
        <v>Jan</v>
      </c>
    </row>
    <row r="1016" spans="1:22" ht="45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 t="shared" si="120"/>
        <v>101.28333333333333</v>
      </c>
      <c r="P1016">
        <f t="shared" si="123"/>
        <v>110.49090909090908</v>
      </c>
      <c r="Q1016" t="str">
        <f t="shared" si="121"/>
        <v>music</v>
      </c>
      <c r="R1016" t="str">
        <f t="shared" si="122"/>
        <v>indie rock</v>
      </c>
      <c r="S1016" s="9">
        <f t="shared" si="124"/>
        <v>40763.540879629632</v>
      </c>
      <c r="T1016" s="9">
        <f t="shared" si="125"/>
        <v>40823.540879629632</v>
      </c>
      <c r="U1016">
        <f t="shared" si="126"/>
        <v>2011</v>
      </c>
      <c r="V1016" s="9" t="str">
        <f t="shared" si="127"/>
        <v>Aug</v>
      </c>
    </row>
    <row r="1017" spans="1:22" ht="45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 t="shared" si="120"/>
        <v>102.46666666666667</v>
      </c>
      <c r="P1017">
        <f t="shared" si="123"/>
        <v>66.826086956521735</v>
      </c>
      <c r="Q1017" t="str">
        <f t="shared" si="121"/>
        <v>music</v>
      </c>
      <c r="R1017" t="str">
        <f t="shared" si="122"/>
        <v>indie rock</v>
      </c>
      <c r="S1017" s="9">
        <f t="shared" si="124"/>
        <v>41205.687870370377</v>
      </c>
      <c r="T1017" s="9">
        <f t="shared" si="125"/>
        <v>41265.729537037041</v>
      </c>
      <c r="U1017">
        <f t="shared" si="126"/>
        <v>2012</v>
      </c>
      <c r="V1017" s="9" t="str">
        <f t="shared" si="127"/>
        <v>Oct</v>
      </c>
    </row>
    <row r="1018" spans="1:22" ht="45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 t="shared" si="120"/>
        <v>120.54285714285714</v>
      </c>
      <c r="P1018">
        <f t="shared" si="123"/>
        <v>58.597222222222221</v>
      </c>
      <c r="Q1018" t="str">
        <f t="shared" si="121"/>
        <v>music</v>
      </c>
      <c r="R1018" t="str">
        <f t="shared" si="122"/>
        <v>indie rock</v>
      </c>
      <c r="S1018" s="9">
        <f t="shared" si="124"/>
        <v>40938.853356481486</v>
      </c>
      <c r="T1018" s="9">
        <f t="shared" si="125"/>
        <v>40972.958333333336</v>
      </c>
      <c r="U1018">
        <f t="shared" si="126"/>
        <v>2012</v>
      </c>
      <c r="V1018" s="9" t="str">
        <f t="shared" si="127"/>
        <v>Jan</v>
      </c>
    </row>
    <row r="1019" spans="1:22" ht="45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 t="shared" si="120"/>
        <v>100</v>
      </c>
      <c r="P1019">
        <f t="shared" si="123"/>
        <v>113.63636363636364</v>
      </c>
      <c r="Q1019" t="str">
        <f t="shared" si="121"/>
        <v>music</v>
      </c>
      <c r="R1019" t="str">
        <f t="shared" si="122"/>
        <v>indie rock</v>
      </c>
      <c r="S1019" s="9">
        <f t="shared" si="124"/>
        <v>40758.566817129635</v>
      </c>
      <c r="T1019" s="9">
        <f t="shared" si="125"/>
        <v>40818.566817129635</v>
      </c>
      <c r="U1019">
        <f t="shared" si="126"/>
        <v>2011</v>
      </c>
      <c r="V1019" s="9" t="str">
        <f t="shared" si="127"/>
        <v>Aug</v>
      </c>
    </row>
    <row r="1020" spans="1:22" ht="45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 t="shared" si="120"/>
        <v>101.66666666666666</v>
      </c>
      <c r="P1020">
        <f t="shared" si="123"/>
        <v>43.571428571428569</v>
      </c>
      <c r="Q1020" t="str">
        <f t="shared" si="121"/>
        <v>music</v>
      </c>
      <c r="R1020" t="str">
        <f t="shared" si="122"/>
        <v>indie rock</v>
      </c>
      <c r="S1020" s="9">
        <f t="shared" si="124"/>
        <v>41192.591840277782</v>
      </c>
      <c r="T1020" s="9">
        <f t="shared" si="125"/>
        <v>41207.999305555561</v>
      </c>
      <c r="U1020">
        <f t="shared" si="126"/>
        <v>2012</v>
      </c>
      <c r="V1020" s="9" t="str">
        <f t="shared" si="127"/>
        <v>Oct</v>
      </c>
    </row>
    <row r="1021" spans="1:22" ht="45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 t="shared" si="120"/>
        <v>100</v>
      </c>
      <c r="P1021">
        <f t="shared" si="123"/>
        <v>78.94736842105263</v>
      </c>
      <c r="Q1021" t="str">
        <f t="shared" si="121"/>
        <v>music</v>
      </c>
      <c r="R1021" t="str">
        <f t="shared" si="122"/>
        <v>indie rock</v>
      </c>
      <c r="S1021" s="9">
        <f t="shared" si="124"/>
        <v>40818.418229166673</v>
      </c>
      <c r="T1021" s="9">
        <f t="shared" si="125"/>
        <v>40878.459895833337</v>
      </c>
      <c r="U1021">
        <f t="shared" si="126"/>
        <v>2011</v>
      </c>
      <c r="V1021" s="9" t="str">
        <f t="shared" si="127"/>
        <v>Oct</v>
      </c>
    </row>
    <row r="1022" spans="1:22" ht="45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 t="shared" si="120"/>
        <v>100.33333333333334</v>
      </c>
      <c r="P1022">
        <f t="shared" si="123"/>
        <v>188.125</v>
      </c>
      <c r="Q1022" t="str">
        <f t="shared" si="121"/>
        <v>music</v>
      </c>
      <c r="R1022" t="str">
        <f t="shared" si="122"/>
        <v>indie rock</v>
      </c>
      <c r="S1022" s="9">
        <f t="shared" si="124"/>
        <v>40945.947164351855</v>
      </c>
      <c r="T1022" s="9">
        <f t="shared" si="125"/>
        <v>40975.947164351855</v>
      </c>
      <c r="U1022">
        <f t="shared" si="126"/>
        <v>2012</v>
      </c>
      <c r="V1022" s="9" t="str">
        <f t="shared" si="127"/>
        <v>Feb</v>
      </c>
    </row>
    <row r="1023" spans="1:22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 t="shared" si="120"/>
        <v>132.36666666666667</v>
      </c>
      <c r="P1023">
        <f t="shared" si="123"/>
        <v>63.031746031746032</v>
      </c>
      <c r="Q1023" t="str">
        <f t="shared" si="121"/>
        <v>music</v>
      </c>
      <c r="R1023" t="str">
        <f t="shared" si="122"/>
        <v>indie rock</v>
      </c>
      <c r="S1023" s="9">
        <f t="shared" si="124"/>
        <v>42173.579675925932</v>
      </c>
      <c r="T1023" s="9">
        <f t="shared" si="125"/>
        <v>42186.986111111117</v>
      </c>
      <c r="U1023">
        <f t="shared" si="126"/>
        <v>2015</v>
      </c>
      <c r="V1023" s="9" t="str">
        <f t="shared" si="127"/>
        <v>Jun</v>
      </c>
    </row>
    <row r="1024" spans="1:22" ht="45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 t="shared" si="120"/>
        <v>136.66666666666666</v>
      </c>
      <c r="P1024">
        <f t="shared" si="123"/>
        <v>30.37037037037037</v>
      </c>
      <c r="Q1024" t="str">
        <f t="shared" si="121"/>
        <v>music</v>
      </c>
      <c r="R1024" t="str">
        <f t="shared" si="122"/>
        <v>indie rock</v>
      </c>
      <c r="S1024" s="9">
        <f t="shared" si="124"/>
        <v>41074.668298611112</v>
      </c>
      <c r="T1024" s="9">
        <f t="shared" si="125"/>
        <v>41089.999305555561</v>
      </c>
      <c r="U1024">
        <f t="shared" si="126"/>
        <v>2012</v>
      </c>
      <c r="V1024" s="9" t="str">
        <f t="shared" si="127"/>
        <v>Jun</v>
      </c>
    </row>
    <row r="1025" spans="1:22" ht="45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 t="shared" si="120"/>
        <v>113.25</v>
      </c>
      <c r="P1025">
        <f t="shared" si="123"/>
        <v>51.477272727272727</v>
      </c>
      <c r="Q1025" t="str">
        <f t="shared" si="121"/>
        <v>music</v>
      </c>
      <c r="R1025" t="str">
        <f t="shared" si="122"/>
        <v>indie rock</v>
      </c>
      <c r="S1025" s="9">
        <f t="shared" si="124"/>
        <v>40891.982800925929</v>
      </c>
      <c r="T1025" s="9">
        <f t="shared" si="125"/>
        <v>40951.982800925929</v>
      </c>
      <c r="U1025">
        <f t="shared" si="126"/>
        <v>2011</v>
      </c>
      <c r="V1025" s="9" t="str">
        <f t="shared" si="127"/>
        <v>Dec</v>
      </c>
    </row>
    <row r="1026" spans="1:22" ht="45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 t="shared" ref="O1026:O1089" si="128">(E1026/D1026)*100</f>
        <v>136</v>
      </c>
      <c r="P1026">
        <f t="shared" si="123"/>
        <v>35.789473684210527</v>
      </c>
      <c r="Q1026" t="str">
        <f t="shared" ref="Q1026:Q1089" si="129">LEFT(N1026,SEARCH("/",N1026,1)-1)</f>
        <v>music</v>
      </c>
      <c r="R1026" t="str">
        <f t="shared" ref="R1026:R1089" si="130">RIGHT(N1026,LEN(N1026)-SEARCH("/",N1026,1))</f>
        <v>indie rock</v>
      </c>
      <c r="S1026" s="9">
        <f t="shared" si="124"/>
        <v>40638.701944444445</v>
      </c>
      <c r="T1026" s="9">
        <f t="shared" si="125"/>
        <v>40668.701944444445</v>
      </c>
      <c r="U1026">
        <f t="shared" si="126"/>
        <v>2011</v>
      </c>
      <c r="V1026" s="9" t="str">
        <f t="shared" si="127"/>
        <v>Apr</v>
      </c>
    </row>
    <row r="1027" spans="1:22" ht="30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 t="shared" si="128"/>
        <v>146.12318374694613</v>
      </c>
      <c r="P1027">
        <f t="shared" ref="P1027:P1090" si="131">IFERROR(E1027/L1027, 0)</f>
        <v>98.817391304347822</v>
      </c>
      <c r="Q1027" t="str">
        <f t="shared" si="129"/>
        <v>music</v>
      </c>
      <c r="R1027" t="str">
        <f t="shared" si="130"/>
        <v>indie rock</v>
      </c>
      <c r="S1027" s="9">
        <f t="shared" ref="S1027:S1090" si="132">((J1027/86400)+25569+(-4/24))</f>
        <v>41192.588275462964</v>
      </c>
      <c r="T1027" s="9">
        <f t="shared" ref="T1027:T1090" si="133">((I1027/86400)+25569+(-4/24))</f>
        <v>41222.629942129635</v>
      </c>
      <c r="U1027">
        <f t="shared" ref="U1027:U1090" si="134">YEAR(S1027)</f>
        <v>2012</v>
      </c>
      <c r="V1027" s="9" t="str">
        <f t="shared" ref="V1027:V1090" si="135">TEXT(S1027, "mmm")</f>
        <v>Oct</v>
      </c>
    </row>
    <row r="1028" spans="1:22" ht="45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 t="shared" si="128"/>
        <v>129.5</v>
      </c>
      <c r="P1028">
        <f t="shared" si="131"/>
        <v>28</v>
      </c>
      <c r="Q1028" t="str">
        <f t="shared" si="129"/>
        <v>music</v>
      </c>
      <c r="R1028" t="str">
        <f t="shared" si="130"/>
        <v>indie rock</v>
      </c>
      <c r="S1028" s="9">
        <f t="shared" si="132"/>
        <v>41393.907800925932</v>
      </c>
      <c r="T1028" s="9">
        <f t="shared" si="133"/>
        <v>41424.833333333336</v>
      </c>
      <c r="U1028">
        <f t="shared" si="134"/>
        <v>2013</v>
      </c>
      <c r="V1028" s="9" t="str">
        <f t="shared" si="135"/>
        <v>Apr</v>
      </c>
    </row>
    <row r="1029" spans="1:22" ht="30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 t="shared" si="128"/>
        <v>254</v>
      </c>
      <c r="P1029">
        <f t="shared" si="131"/>
        <v>51.313131313131315</v>
      </c>
      <c r="Q1029" t="str">
        <f t="shared" si="129"/>
        <v>music</v>
      </c>
      <c r="R1029" t="str">
        <f t="shared" si="130"/>
        <v>indie rock</v>
      </c>
      <c r="S1029" s="9">
        <f t="shared" si="132"/>
        <v>41951.622141203705</v>
      </c>
      <c r="T1029" s="9">
        <f t="shared" si="133"/>
        <v>41964.000000000007</v>
      </c>
      <c r="U1029">
        <f t="shared" si="134"/>
        <v>2014</v>
      </c>
      <c r="V1029" s="9" t="str">
        <f t="shared" si="135"/>
        <v>Nov</v>
      </c>
    </row>
    <row r="1030" spans="1:22" ht="45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 t="shared" si="128"/>
        <v>107.04545454545456</v>
      </c>
      <c r="P1030">
        <f t="shared" si="131"/>
        <v>53.522727272727273</v>
      </c>
      <c r="Q1030" t="str">
        <f t="shared" si="129"/>
        <v>music</v>
      </c>
      <c r="R1030" t="str">
        <f t="shared" si="130"/>
        <v>indie rock</v>
      </c>
      <c r="S1030" s="9">
        <f t="shared" si="132"/>
        <v>41270.048310185186</v>
      </c>
      <c r="T1030" s="9">
        <f t="shared" si="133"/>
        <v>41300.048310185186</v>
      </c>
      <c r="U1030">
        <f t="shared" si="134"/>
        <v>2012</v>
      </c>
      <c r="V1030" s="9" t="str">
        <f t="shared" si="135"/>
        <v>Dec</v>
      </c>
    </row>
    <row r="1031" spans="1:22" ht="45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 t="shared" si="128"/>
        <v>107.73299999999999</v>
      </c>
      <c r="P1031">
        <f t="shared" si="131"/>
        <v>37.149310344827583</v>
      </c>
      <c r="Q1031" t="str">
        <f t="shared" si="129"/>
        <v>music</v>
      </c>
      <c r="R1031" t="str">
        <f t="shared" si="130"/>
        <v>indie rock</v>
      </c>
      <c r="S1031" s="9">
        <f t="shared" si="132"/>
        <v>41934.543900462966</v>
      </c>
      <c r="T1031" s="9">
        <f t="shared" si="133"/>
        <v>41955.58556712963</v>
      </c>
      <c r="U1031">
        <f t="shared" si="134"/>
        <v>2014</v>
      </c>
      <c r="V1031" s="9" t="str">
        <f t="shared" si="135"/>
        <v>Oct</v>
      </c>
    </row>
    <row r="1032" spans="1:22" ht="45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 t="shared" si="128"/>
        <v>107.31250000000001</v>
      </c>
      <c r="P1032">
        <f t="shared" si="131"/>
        <v>89.895287958115176</v>
      </c>
      <c r="Q1032" t="str">
        <f t="shared" si="129"/>
        <v>music</v>
      </c>
      <c r="R1032" t="str">
        <f t="shared" si="130"/>
        <v>indie rock</v>
      </c>
      <c r="S1032" s="9">
        <f t="shared" si="132"/>
        <v>41135.009027777778</v>
      </c>
      <c r="T1032" s="9">
        <f t="shared" si="133"/>
        <v>41161.996527777781</v>
      </c>
      <c r="U1032">
        <f t="shared" si="134"/>
        <v>2012</v>
      </c>
      <c r="V1032" s="9" t="str">
        <f t="shared" si="135"/>
        <v>Aug</v>
      </c>
    </row>
    <row r="1033" spans="1:22" ht="30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 t="shared" si="128"/>
        <v>106.52500000000001</v>
      </c>
      <c r="P1033">
        <f t="shared" si="131"/>
        <v>106.52500000000001</v>
      </c>
      <c r="Q1033" t="str">
        <f t="shared" si="129"/>
        <v>music</v>
      </c>
      <c r="R1033" t="str">
        <f t="shared" si="130"/>
        <v>indie rock</v>
      </c>
      <c r="S1033" s="9">
        <f t="shared" si="132"/>
        <v>42160.541863425933</v>
      </c>
      <c r="T1033" s="9">
        <f t="shared" si="133"/>
        <v>42190.541863425933</v>
      </c>
      <c r="U1033">
        <f t="shared" si="134"/>
        <v>2015</v>
      </c>
      <c r="V1033" s="9" t="str">
        <f t="shared" si="135"/>
        <v>Jun</v>
      </c>
    </row>
    <row r="1034" spans="1:22" ht="30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 t="shared" si="128"/>
        <v>100.35000000000001</v>
      </c>
      <c r="P1034">
        <f t="shared" si="131"/>
        <v>52.815789473684212</v>
      </c>
      <c r="Q1034" t="str">
        <f t="shared" si="129"/>
        <v>music</v>
      </c>
      <c r="R1034" t="str">
        <f t="shared" si="130"/>
        <v>indie rock</v>
      </c>
      <c r="S1034" s="9">
        <f t="shared" si="132"/>
        <v>41759.504270833335</v>
      </c>
      <c r="T1034" s="9">
        <f t="shared" si="133"/>
        <v>41787.040972222225</v>
      </c>
      <c r="U1034">
        <f t="shared" si="134"/>
        <v>2014</v>
      </c>
      <c r="V1034" s="9" t="str">
        <f t="shared" si="135"/>
        <v>Apr</v>
      </c>
    </row>
    <row r="1035" spans="1:22" ht="45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 t="shared" si="128"/>
        <v>106.5</v>
      </c>
      <c r="P1035">
        <f t="shared" si="131"/>
        <v>54.615384615384613</v>
      </c>
      <c r="Q1035" t="str">
        <f t="shared" si="129"/>
        <v>music</v>
      </c>
      <c r="R1035" t="str">
        <f t="shared" si="130"/>
        <v>indie rock</v>
      </c>
      <c r="S1035" s="9">
        <f t="shared" si="132"/>
        <v>40703.030381944445</v>
      </c>
      <c r="T1035" s="9">
        <f t="shared" si="133"/>
        <v>40769.875</v>
      </c>
      <c r="U1035">
        <f t="shared" si="134"/>
        <v>2011</v>
      </c>
      <c r="V1035" s="9" t="str">
        <f t="shared" si="135"/>
        <v>Jun</v>
      </c>
    </row>
    <row r="1036" spans="1:22" ht="45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 t="shared" si="128"/>
        <v>100</v>
      </c>
      <c r="P1036">
        <f t="shared" si="131"/>
        <v>27.272727272727273</v>
      </c>
      <c r="Q1036" t="str">
        <f t="shared" si="129"/>
        <v>music</v>
      </c>
      <c r="R1036" t="str">
        <f t="shared" si="130"/>
        <v>indie rock</v>
      </c>
      <c r="S1036" s="9">
        <f t="shared" si="132"/>
        <v>41365.761493055557</v>
      </c>
      <c r="T1036" s="9">
        <f t="shared" si="133"/>
        <v>41379.761493055557</v>
      </c>
      <c r="U1036">
        <f t="shared" si="134"/>
        <v>2013</v>
      </c>
      <c r="V1036" s="9" t="str">
        <f t="shared" si="135"/>
        <v>Apr</v>
      </c>
    </row>
    <row r="1037" spans="1:22" ht="30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 t="shared" si="128"/>
        <v>104.85714285714285</v>
      </c>
      <c r="P1037">
        <f t="shared" si="131"/>
        <v>68.598130841121488</v>
      </c>
      <c r="Q1037" t="str">
        <f t="shared" si="129"/>
        <v>music</v>
      </c>
      <c r="R1037" t="str">
        <f t="shared" si="130"/>
        <v>indie rock</v>
      </c>
      <c r="S1037" s="9">
        <f t="shared" si="132"/>
        <v>41870.698796296296</v>
      </c>
      <c r="T1037" s="9">
        <f t="shared" si="133"/>
        <v>41905.698796296296</v>
      </c>
      <c r="U1037">
        <f t="shared" si="134"/>
        <v>2014</v>
      </c>
      <c r="V1037" s="9" t="str">
        <f t="shared" si="135"/>
        <v>Aug</v>
      </c>
    </row>
    <row r="1038" spans="1:22" ht="45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 t="shared" si="128"/>
        <v>104.69999999999999</v>
      </c>
      <c r="P1038">
        <f t="shared" si="131"/>
        <v>35.612244897959187</v>
      </c>
      <c r="Q1038" t="str">
        <f t="shared" si="129"/>
        <v>music</v>
      </c>
      <c r="R1038" t="str">
        <f t="shared" si="130"/>
        <v>indie rock</v>
      </c>
      <c r="S1038" s="9">
        <f t="shared" si="132"/>
        <v>40458.648958333339</v>
      </c>
      <c r="T1038" s="9">
        <f t="shared" si="133"/>
        <v>40521.040972222225</v>
      </c>
      <c r="U1038">
        <f t="shared" si="134"/>
        <v>2010</v>
      </c>
      <c r="V1038" s="9" t="str">
        <f t="shared" si="135"/>
        <v>Oct</v>
      </c>
    </row>
    <row r="1039" spans="1:22" ht="45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 t="shared" si="128"/>
        <v>225.66666666666669</v>
      </c>
      <c r="P1039">
        <f t="shared" si="131"/>
        <v>94.027777777777771</v>
      </c>
      <c r="Q1039" t="str">
        <f t="shared" si="129"/>
        <v>music</v>
      </c>
      <c r="R1039" t="str">
        <f t="shared" si="130"/>
        <v>indie rock</v>
      </c>
      <c r="S1039" s="9">
        <f t="shared" si="132"/>
        <v>40563.914363425931</v>
      </c>
      <c r="T1039" s="9">
        <f t="shared" si="133"/>
        <v>40593.914363425931</v>
      </c>
      <c r="U1039">
        <f t="shared" si="134"/>
        <v>2011</v>
      </c>
      <c r="V1039" s="9" t="str">
        <f t="shared" si="135"/>
        <v>Jan</v>
      </c>
    </row>
    <row r="1040" spans="1:22" ht="45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 t="shared" si="128"/>
        <v>100.90416666666667</v>
      </c>
      <c r="P1040">
        <f t="shared" si="131"/>
        <v>526.45652173913038</v>
      </c>
      <c r="Q1040" t="str">
        <f t="shared" si="129"/>
        <v>music</v>
      </c>
      <c r="R1040" t="str">
        <f t="shared" si="130"/>
        <v>indie rock</v>
      </c>
      <c r="S1040" s="9">
        <f t="shared" si="132"/>
        <v>41136.61114583334</v>
      </c>
      <c r="T1040" s="9">
        <f t="shared" si="133"/>
        <v>41184.61114583334</v>
      </c>
      <c r="U1040">
        <f t="shared" si="134"/>
        <v>2012</v>
      </c>
      <c r="V1040" s="9" t="str">
        <f t="shared" si="135"/>
        <v>Aug</v>
      </c>
    </row>
    <row r="1041" spans="1:22" ht="45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 t="shared" si="128"/>
        <v>147.75</v>
      </c>
      <c r="P1041">
        <f t="shared" si="131"/>
        <v>50.657142857142858</v>
      </c>
      <c r="Q1041" t="str">
        <f t="shared" si="129"/>
        <v>music</v>
      </c>
      <c r="R1041" t="str">
        <f t="shared" si="130"/>
        <v>indie rock</v>
      </c>
      <c r="S1041" s="9">
        <f t="shared" si="132"/>
        <v>42289.892928240741</v>
      </c>
      <c r="T1041" s="9">
        <f t="shared" si="133"/>
        <v>42304.040972222225</v>
      </c>
      <c r="U1041">
        <f t="shared" si="134"/>
        <v>2015</v>
      </c>
      <c r="V1041" s="9" t="str">
        <f t="shared" si="135"/>
        <v>Oct</v>
      </c>
    </row>
    <row r="1042" spans="1:22" ht="30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 t="shared" si="128"/>
        <v>134.61099999999999</v>
      </c>
      <c r="P1042">
        <f t="shared" si="131"/>
        <v>79.182941176470578</v>
      </c>
      <c r="Q1042" t="str">
        <f t="shared" si="129"/>
        <v>music</v>
      </c>
      <c r="R1042" t="str">
        <f t="shared" si="130"/>
        <v>indie rock</v>
      </c>
      <c r="S1042" s="9">
        <f t="shared" si="132"/>
        <v>40718.67287037037</v>
      </c>
      <c r="T1042" s="9">
        <f t="shared" si="133"/>
        <v>40748.67287037037</v>
      </c>
      <c r="U1042">
        <f t="shared" si="134"/>
        <v>2011</v>
      </c>
      <c r="V1042" s="9" t="str">
        <f t="shared" si="135"/>
        <v>Jun</v>
      </c>
    </row>
    <row r="1043" spans="1:22" ht="45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 t="shared" si="128"/>
        <v>100.75</v>
      </c>
      <c r="P1043">
        <f t="shared" si="131"/>
        <v>91.590909090909093</v>
      </c>
      <c r="Q1043" t="str">
        <f t="shared" si="129"/>
        <v>music</v>
      </c>
      <c r="R1043" t="str">
        <f t="shared" si="130"/>
        <v>indie rock</v>
      </c>
      <c r="S1043" s="9">
        <f t="shared" si="132"/>
        <v>41106.963483796302</v>
      </c>
      <c r="T1043" s="9">
        <f t="shared" si="133"/>
        <v>41136.963483796302</v>
      </c>
      <c r="U1043">
        <f t="shared" si="134"/>
        <v>2012</v>
      </c>
      <c r="V1043" s="9" t="str">
        <f t="shared" si="135"/>
        <v>Jul</v>
      </c>
    </row>
    <row r="1044" spans="1:22" ht="45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 t="shared" si="128"/>
        <v>100.880375</v>
      </c>
      <c r="P1044">
        <f t="shared" si="131"/>
        <v>116.96275362318841</v>
      </c>
      <c r="Q1044" t="str">
        <f t="shared" si="129"/>
        <v>music</v>
      </c>
      <c r="R1044" t="str">
        <f t="shared" si="130"/>
        <v>indie rock</v>
      </c>
      <c r="S1044" s="9">
        <f t="shared" si="132"/>
        <v>41591.79787037037</v>
      </c>
      <c r="T1044" s="9">
        <f t="shared" si="133"/>
        <v>41640.79787037037</v>
      </c>
      <c r="U1044">
        <f t="shared" si="134"/>
        <v>2013</v>
      </c>
      <c r="V1044" s="9" t="str">
        <f t="shared" si="135"/>
        <v>Nov</v>
      </c>
    </row>
    <row r="1045" spans="1:22" ht="30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 t="shared" si="128"/>
        <v>115.75</v>
      </c>
      <c r="P1045">
        <f t="shared" si="131"/>
        <v>35.615384615384613</v>
      </c>
      <c r="Q1045" t="str">
        <f t="shared" si="129"/>
        <v>music</v>
      </c>
      <c r="R1045" t="str">
        <f t="shared" si="130"/>
        <v>rock</v>
      </c>
      <c r="S1045" s="9">
        <f t="shared" si="132"/>
        <v>42240.68586805556</v>
      </c>
      <c r="T1045" s="9">
        <f t="shared" si="133"/>
        <v>42270.68586805556</v>
      </c>
      <c r="U1045">
        <f t="shared" si="134"/>
        <v>2015</v>
      </c>
      <c r="V1045" s="9" t="str">
        <f t="shared" si="135"/>
        <v>Aug</v>
      </c>
    </row>
    <row r="1046" spans="1:22" ht="45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 t="shared" si="128"/>
        <v>112.26666666666667</v>
      </c>
      <c r="P1046">
        <f t="shared" si="131"/>
        <v>87.103448275862064</v>
      </c>
      <c r="Q1046" t="str">
        <f t="shared" si="129"/>
        <v>music</v>
      </c>
      <c r="R1046" t="str">
        <f t="shared" si="130"/>
        <v>rock</v>
      </c>
      <c r="S1046" s="9">
        <f t="shared" si="132"/>
        <v>41813.599432870375</v>
      </c>
      <c r="T1046" s="9">
        <f t="shared" si="133"/>
        <v>41844.599432870375</v>
      </c>
      <c r="U1046">
        <f t="shared" si="134"/>
        <v>2014</v>
      </c>
      <c r="V1046" s="9" t="str">
        <f t="shared" si="135"/>
        <v>Jun</v>
      </c>
    </row>
    <row r="1047" spans="1:22" ht="45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 t="shared" si="128"/>
        <v>132.20000000000002</v>
      </c>
      <c r="P1047">
        <f t="shared" si="131"/>
        <v>75.11363636363636</v>
      </c>
      <c r="Q1047" t="str">
        <f t="shared" si="129"/>
        <v>music</v>
      </c>
      <c r="R1047" t="str">
        <f t="shared" si="130"/>
        <v>rock</v>
      </c>
      <c r="S1047" s="9">
        <f t="shared" si="132"/>
        <v>42111.732870370375</v>
      </c>
      <c r="T1047" s="9">
        <f t="shared" si="133"/>
        <v>42162.993055555555</v>
      </c>
      <c r="U1047">
        <f t="shared" si="134"/>
        <v>2015</v>
      </c>
      <c r="V1047" s="9" t="str">
        <f t="shared" si="135"/>
        <v>Apr</v>
      </c>
    </row>
    <row r="1048" spans="1:22" ht="30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 t="shared" si="128"/>
        <v>102.63636363636364</v>
      </c>
      <c r="P1048">
        <f t="shared" si="131"/>
        <v>68.01204819277109</v>
      </c>
      <c r="Q1048" t="str">
        <f t="shared" si="129"/>
        <v>music</v>
      </c>
      <c r="R1048" t="str">
        <f t="shared" si="130"/>
        <v>rock</v>
      </c>
      <c r="S1048" s="9">
        <f t="shared" si="132"/>
        <v>42515.551087962966</v>
      </c>
      <c r="T1048" s="9">
        <f t="shared" si="133"/>
        <v>42545.999305555561</v>
      </c>
      <c r="U1048">
        <f t="shared" si="134"/>
        <v>2016</v>
      </c>
      <c r="V1048" s="9" t="str">
        <f t="shared" si="135"/>
        <v>May</v>
      </c>
    </row>
    <row r="1049" spans="1:22" ht="45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 t="shared" si="128"/>
        <v>138.64000000000001</v>
      </c>
      <c r="P1049">
        <f t="shared" si="131"/>
        <v>29.623931623931625</v>
      </c>
      <c r="Q1049" t="str">
        <f t="shared" si="129"/>
        <v>music</v>
      </c>
      <c r="R1049" t="str">
        <f t="shared" si="130"/>
        <v>rock</v>
      </c>
      <c r="S1049" s="9">
        <f t="shared" si="132"/>
        <v>42438.5004050926</v>
      </c>
      <c r="T1049" s="9">
        <f t="shared" si="133"/>
        <v>42468.458738425928</v>
      </c>
      <c r="U1049">
        <f t="shared" si="134"/>
        <v>2016</v>
      </c>
      <c r="V1049" s="9" t="str">
        <f t="shared" si="135"/>
        <v>Mar</v>
      </c>
    </row>
    <row r="1050" spans="1:22" ht="45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 t="shared" si="128"/>
        <v>146.6</v>
      </c>
      <c r="P1050">
        <f t="shared" si="131"/>
        <v>91.625</v>
      </c>
      <c r="Q1050" t="str">
        <f t="shared" si="129"/>
        <v>music</v>
      </c>
      <c r="R1050" t="str">
        <f t="shared" si="130"/>
        <v>rock</v>
      </c>
      <c r="S1050" s="9">
        <f t="shared" si="132"/>
        <v>41933.67150462963</v>
      </c>
      <c r="T1050" s="9">
        <f t="shared" si="133"/>
        <v>41978.713171296295</v>
      </c>
      <c r="U1050">
        <f t="shared" si="134"/>
        <v>2014</v>
      </c>
      <c r="V1050" s="9" t="str">
        <f t="shared" si="135"/>
        <v>Oct</v>
      </c>
    </row>
    <row r="1051" spans="1:22" ht="30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 t="shared" si="128"/>
        <v>120</v>
      </c>
      <c r="P1051">
        <f t="shared" si="131"/>
        <v>22.5</v>
      </c>
      <c r="Q1051" t="str">
        <f t="shared" si="129"/>
        <v>music</v>
      </c>
      <c r="R1051" t="str">
        <f t="shared" si="130"/>
        <v>rock</v>
      </c>
      <c r="S1051" s="9">
        <f t="shared" si="132"/>
        <v>41152.899733796301</v>
      </c>
      <c r="T1051" s="9">
        <f t="shared" si="133"/>
        <v>41166.899733796301</v>
      </c>
      <c r="U1051">
        <f t="shared" si="134"/>
        <v>2012</v>
      </c>
      <c r="V1051" s="9" t="str">
        <f t="shared" si="135"/>
        <v>Aug</v>
      </c>
    </row>
    <row r="1052" spans="1:22" ht="30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 t="shared" si="128"/>
        <v>121.5816111111111</v>
      </c>
      <c r="P1052">
        <f t="shared" si="131"/>
        <v>64.366735294117646</v>
      </c>
      <c r="Q1052" t="str">
        <f t="shared" si="129"/>
        <v>music</v>
      </c>
      <c r="R1052" t="str">
        <f t="shared" si="130"/>
        <v>rock</v>
      </c>
      <c r="S1052" s="9">
        <f t="shared" si="132"/>
        <v>42745.433576388888</v>
      </c>
      <c r="T1052" s="9">
        <f t="shared" si="133"/>
        <v>42776.041666666664</v>
      </c>
      <c r="U1052">
        <f t="shared" si="134"/>
        <v>2017</v>
      </c>
      <c r="V1052" s="9" t="str">
        <f t="shared" si="135"/>
        <v>Jan</v>
      </c>
    </row>
    <row r="1053" spans="1:22" ht="45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 t="shared" si="128"/>
        <v>100</v>
      </c>
      <c r="P1053">
        <f t="shared" si="131"/>
        <v>21.857142857142858</v>
      </c>
      <c r="Q1053" t="str">
        <f t="shared" si="129"/>
        <v>music</v>
      </c>
      <c r="R1053" t="str">
        <f t="shared" si="130"/>
        <v>rock</v>
      </c>
      <c r="S1053" s="9">
        <f t="shared" si="132"/>
        <v>42793.534155092595</v>
      </c>
      <c r="T1053" s="9">
        <f t="shared" si="133"/>
        <v>42796.534155092595</v>
      </c>
      <c r="U1053">
        <f t="shared" si="134"/>
        <v>2017</v>
      </c>
      <c r="V1053" s="9" t="str">
        <f t="shared" si="135"/>
        <v>Feb</v>
      </c>
    </row>
    <row r="1054" spans="1:22" ht="45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 t="shared" si="128"/>
        <v>180.85714285714286</v>
      </c>
      <c r="P1054">
        <f t="shared" si="131"/>
        <v>33.315789473684212</v>
      </c>
      <c r="Q1054" t="str">
        <f t="shared" si="129"/>
        <v>music</v>
      </c>
      <c r="R1054" t="str">
        <f t="shared" si="130"/>
        <v>rock</v>
      </c>
      <c r="S1054" s="9">
        <f t="shared" si="132"/>
        <v>42198.583587962967</v>
      </c>
      <c r="T1054" s="9">
        <f t="shared" si="133"/>
        <v>42238.583587962967</v>
      </c>
      <c r="U1054">
        <f t="shared" si="134"/>
        <v>2015</v>
      </c>
      <c r="V1054" s="9" t="str">
        <f t="shared" si="135"/>
        <v>Jul</v>
      </c>
    </row>
    <row r="1055" spans="1:22" ht="45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 t="shared" si="128"/>
        <v>106.075</v>
      </c>
      <c r="P1055">
        <f t="shared" si="131"/>
        <v>90.276595744680847</v>
      </c>
      <c r="Q1055" t="str">
        <f t="shared" si="129"/>
        <v>music</v>
      </c>
      <c r="R1055" t="str">
        <f t="shared" si="130"/>
        <v>rock</v>
      </c>
      <c r="S1055" s="9">
        <f t="shared" si="132"/>
        <v>42141.790451388886</v>
      </c>
      <c r="T1055" s="9">
        <f t="shared" si="133"/>
        <v>42177.041666666664</v>
      </c>
      <c r="U1055">
        <f t="shared" si="134"/>
        <v>2015</v>
      </c>
      <c r="V1055" s="9" t="str">
        <f t="shared" si="135"/>
        <v>May</v>
      </c>
    </row>
    <row r="1056" spans="1:22" ht="45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 t="shared" si="128"/>
        <v>100</v>
      </c>
      <c r="P1056">
        <f t="shared" si="131"/>
        <v>76.92307692307692</v>
      </c>
      <c r="Q1056" t="str">
        <f t="shared" si="129"/>
        <v>music</v>
      </c>
      <c r="R1056" t="str">
        <f t="shared" si="130"/>
        <v>rock</v>
      </c>
      <c r="S1056" s="9">
        <f t="shared" si="132"/>
        <v>42082.41342592593</v>
      </c>
      <c r="T1056" s="9">
        <f t="shared" si="133"/>
        <v>42112.41342592593</v>
      </c>
      <c r="U1056">
        <f t="shared" si="134"/>
        <v>2015</v>
      </c>
      <c r="V1056" s="9" t="str">
        <f t="shared" si="135"/>
        <v>Mar</v>
      </c>
    </row>
    <row r="1057" spans="1:22" ht="45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 t="shared" si="128"/>
        <v>126.92857142857143</v>
      </c>
      <c r="P1057">
        <f t="shared" si="131"/>
        <v>59.233333333333334</v>
      </c>
      <c r="Q1057" t="str">
        <f t="shared" si="129"/>
        <v>music</v>
      </c>
      <c r="R1057" t="str">
        <f t="shared" si="130"/>
        <v>rock</v>
      </c>
      <c r="S1057" s="9">
        <f t="shared" si="132"/>
        <v>41495.525960648149</v>
      </c>
      <c r="T1057" s="9">
        <f t="shared" si="133"/>
        <v>41526.999305555561</v>
      </c>
      <c r="U1057">
        <f t="shared" si="134"/>
        <v>2013</v>
      </c>
      <c r="V1057" s="9" t="str">
        <f t="shared" si="135"/>
        <v>Aug</v>
      </c>
    </row>
    <row r="1058" spans="1:22" ht="45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 t="shared" si="128"/>
        <v>102.97499999999999</v>
      </c>
      <c r="P1058">
        <f t="shared" si="131"/>
        <v>65.38095238095238</v>
      </c>
      <c r="Q1058" t="str">
        <f t="shared" si="129"/>
        <v>music</v>
      </c>
      <c r="R1058" t="str">
        <f t="shared" si="130"/>
        <v>rock</v>
      </c>
      <c r="S1058" s="9">
        <f t="shared" si="132"/>
        <v>42465.376238425924</v>
      </c>
      <c r="T1058" s="9">
        <f t="shared" si="133"/>
        <v>42495.376238425924</v>
      </c>
      <c r="U1058">
        <f t="shared" si="134"/>
        <v>2016</v>
      </c>
      <c r="V1058" s="9" t="str">
        <f t="shared" si="135"/>
        <v>Apr</v>
      </c>
    </row>
    <row r="1059" spans="1:22" ht="45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 t="shared" si="128"/>
        <v>250</v>
      </c>
      <c r="P1059">
        <f t="shared" si="131"/>
        <v>67.307692307692307</v>
      </c>
      <c r="Q1059" t="str">
        <f t="shared" si="129"/>
        <v>music</v>
      </c>
      <c r="R1059" t="str">
        <f t="shared" si="130"/>
        <v>rock</v>
      </c>
      <c r="S1059" s="9">
        <f t="shared" si="132"/>
        <v>42564.84243055556</v>
      </c>
      <c r="T1059" s="9">
        <f t="shared" si="133"/>
        <v>42571.84243055556</v>
      </c>
      <c r="U1059">
        <f t="shared" si="134"/>
        <v>2016</v>
      </c>
      <c r="V1059" s="9" t="str">
        <f t="shared" si="135"/>
        <v>Jul</v>
      </c>
    </row>
    <row r="1060" spans="1:22" ht="45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 t="shared" si="128"/>
        <v>126.02</v>
      </c>
      <c r="P1060">
        <f t="shared" si="131"/>
        <v>88.74647887323944</v>
      </c>
      <c r="Q1060" t="str">
        <f t="shared" si="129"/>
        <v>music</v>
      </c>
      <c r="R1060" t="str">
        <f t="shared" si="130"/>
        <v>rock</v>
      </c>
      <c r="S1060" s="9">
        <f t="shared" si="132"/>
        <v>42096.466539351859</v>
      </c>
      <c r="T1060" s="9">
        <f t="shared" si="133"/>
        <v>42126.466539351859</v>
      </c>
      <c r="U1060">
        <f t="shared" si="134"/>
        <v>2015</v>
      </c>
      <c r="V1060" s="9" t="str">
        <f t="shared" si="135"/>
        <v>Apr</v>
      </c>
    </row>
    <row r="1061" spans="1:22" ht="45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 t="shared" si="128"/>
        <v>100.12</v>
      </c>
      <c r="P1061">
        <f t="shared" si="131"/>
        <v>65.868421052631575</v>
      </c>
      <c r="Q1061" t="str">
        <f t="shared" si="129"/>
        <v>music</v>
      </c>
      <c r="R1061" t="str">
        <f t="shared" si="130"/>
        <v>rock</v>
      </c>
      <c r="S1061" s="9">
        <f t="shared" si="132"/>
        <v>42502.084108796298</v>
      </c>
      <c r="T1061" s="9">
        <f t="shared" si="133"/>
        <v>42527.084108796298</v>
      </c>
      <c r="U1061">
        <f t="shared" si="134"/>
        <v>2016</v>
      </c>
      <c r="V1061" s="9" t="str">
        <f t="shared" si="135"/>
        <v>May</v>
      </c>
    </row>
    <row r="1062" spans="1:22" ht="45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 t="shared" si="128"/>
        <v>138.64000000000001</v>
      </c>
      <c r="P1062">
        <f t="shared" si="131"/>
        <v>40.349243306169967</v>
      </c>
      <c r="Q1062" t="str">
        <f t="shared" si="129"/>
        <v>music</v>
      </c>
      <c r="R1062" t="str">
        <f t="shared" si="130"/>
        <v>rock</v>
      </c>
      <c r="S1062" s="9">
        <f t="shared" si="132"/>
        <v>42723.469872685186</v>
      </c>
      <c r="T1062" s="9">
        <f t="shared" si="133"/>
        <v>42753.469872685186</v>
      </c>
      <c r="U1062">
        <f t="shared" si="134"/>
        <v>2016</v>
      </c>
      <c r="V1062" s="9" t="str">
        <f t="shared" si="135"/>
        <v>Dec</v>
      </c>
    </row>
    <row r="1063" spans="1:22" ht="30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 t="shared" si="128"/>
        <v>161.4</v>
      </c>
      <c r="P1063">
        <f t="shared" si="131"/>
        <v>76.857142857142861</v>
      </c>
      <c r="Q1063" t="str">
        <f t="shared" si="129"/>
        <v>music</v>
      </c>
      <c r="R1063" t="str">
        <f t="shared" si="130"/>
        <v>rock</v>
      </c>
      <c r="S1063" s="9">
        <f t="shared" si="132"/>
        <v>42075.004537037043</v>
      </c>
      <c r="T1063" s="9">
        <f t="shared" si="133"/>
        <v>42105.004537037043</v>
      </c>
      <c r="U1063">
        <f t="shared" si="134"/>
        <v>2015</v>
      </c>
      <c r="V1063" s="9" t="str">
        <f t="shared" si="135"/>
        <v>Mar</v>
      </c>
    </row>
    <row r="1064" spans="1:22" ht="30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 t="shared" si="128"/>
        <v>107.18419999999999</v>
      </c>
      <c r="P1064">
        <f t="shared" si="131"/>
        <v>68.707820512820518</v>
      </c>
      <c r="Q1064" t="str">
        <f t="shared" si="129"/>
        <v>music</v>
      </c>
      <c r="R1064" t="str">
        <f t="shared" si="130"/>
        <v>rock</v>
      </c>
      <c r="S1064" s="9">
        <f t="shared" si="132"/>
        <v>42279.503101851857</v>
      </c>
      <c r="T1064" s="9">
        <f t="shared" si="133"/>
        <v>42321.544768518521</v>
      </c>
      <c r="U1064">
        <f t="shared" si="134"/>
        <v>2015</v>
      </c>
      <c r="V1064" s="9" t="str">
        <f t="shared" si="135"/>
        <v>Oct</v>
      </c>
    </row>
    <row r="1065" spans="1:22" ht="45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 t="shared" si="128"/>
        <v>153.1</v>
      </c>
      <c r="P1065">
        <f t="shared" si="131"/>
        <v>57.773584905660378</v>
      </c>
      <c r="Q1065" t="str">
        <f t="shared" si="129"/>
        <v>games</v>
      </c>
      <c r="R1065" t="str">
        <f t="shared" si="130"/>
        <v>tabletop games</v>
      </c>
      <c r="S1065" s="9">
        <f t="shared" si="132"/>
        <v>42772.838576388887</v>
      </c>
      <c r="T1065" s="9">
        <f t="shared" si="133"/>
        <v>42786.838576388887</v>
      </c>
      <c r="U1065">
        <f t="shared" si="134"/>
        <v>2017</v>
      </c>
      <c r="V1065" s="9" t="str">
        <f t="shared" si="135"/>
        <v>Feb</v>
      </c>
    </row>
    <row r="1066" spans="1:22" ht="30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 t="shared" si="128"/>
        <v>524.16666666666663</v>
      </c>
      <c r="P1066">
        <f t="shared" si="131"/>
        <v>44.171348314606739</v>
      </c>
      <c r="Q1066" t="str">
        <f t="shared" si="129"/>
        <v>games</v>
      </c>
      <c r="R1066" t="str">
        <f t="shared" si="130"/>
        <v>tabletop games</v>
      </c>
      <c r="S1066" s="9">
        <f t="shared" si="132"/>
        <v>41879.734085648153</v>
      </c>
      <c r="T1066" s="9">
        <f t="shared" si="133"/>
        <v>41914.734085648153</v>
      </c>
      <c r="U1066">
        <f t="shared" si="134"/>
        <v>2014</v>
      </c>
      <c r="V1066" s="9" t="str">
        <f t="shared" si="135"/>
        <v>Aug</v>
      </c>
    </row>
    <row r="1067" spans="1:22" ht="45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 t="shared" si="128"/>
        <v>489.27777777777777</v>
      </c>
      <c r="P1067">
        <f t="shared" si="131"/>
        <v>31.566308243727597</v>
      </c>
      <c r="Q1067" t="str">
        <f t="shared" si="129"/>
        <v>games</v>
      </c>
      <c r="R1067" t="str">
        <f t="shared" si="130"/>
        <v>tabletop games</v>
      </c>
      <c r="S1067" s="9">
        <f t="shared" si="132"/>
        <v>42745.198807870373</v>
      </c>
      <c r="T1067" s="9">
        <f t="shared" si="133"/>
        <v>42775.041666666664</v>
      </c>
      <c r="U1067">
        <f t="shared" si="134"/>
        <v>2017</v>
      </c>
      <c r="V1067" s="9" t="str">
        <f t="shared" si="135"/>
        <v>Jan</v>
      </c>
    </row>
    <row r="1068" spans="1:22" ht="45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 t="shared" si="128"/>
        <v>284.74</v>
      </c>
      <c r="P1068">
        <f t="shared" si="131"/>
        <v>107.04511278195488</v>
      </c>
      <c r="Q1068" t="str">
        <f t="shared" si="129"/>
        <v>games</v>
      </c>
      <c r="R1068" t="str">
        <f t="shared" si="130"/>
        <v>tabletop games</v>
      </c>
      <c r="S1068" s="9">
        <f t="shared" si="132"/>
        <v>42380.523622685192</v>
      </c>
      <c r="T1068" s="9">
        <f t="shared" si="133"/>
        <v>42394.500000000007</v>
      </c>
      <c r="U1068">
        <f t="shared" si="134"/>
        <v>2016</v>
      </c>
      <c r="V1068" s="9" t="str">
        <f t="shared" si="135"/>
        <v>Jan</v>
      </c>
    </row>
    <row r="1069" spans="1:22" ht="45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 t="shared" si="128"/>
        <v>1856.97</v>
      </c>
      <c r="P1069">
        <f t="shared" si="131"/>
        <v>149.03451043338683</v>
      </c>
      <c r="Q1069" t="str">
        <f t="shared" si="129"/>
        <v>games</v>
      </c>
      <c r="R1069" t="str">
        <f t="shared" si="130"/>
        <v>tabletop games</v>
      </c>
      <c r="S1069" s="9">
        <f t="shared" si="132"/>
        <v>41319.183321759258</v>
      </c>
      <c r="T1069" s="9">
        <f t="shared" si="133"/>
        <v>41359.183321759258</v>
      </c>
      <c r="U1069">
        <f t="shared" si="134"/>
        <v>2013</v>
      </c>
      <c r="V1069" s="9" t="str">
        <f t="shared" si="135"/>
        <v>Feb</v>
      </c>
    </row>
    <row r="1070" spans="1:22" ht="30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 t="shared" si="128"/>
        <v>109.67499999999998</v>
      </c>
      <c r="P1070">
        <f t="shared" si="131"/>
        <v>55.956632653061227</v>
      </c>
      <c r="Q1070" t="str">
        <f t="shared" si="129"/>
        <v>games</v>
      </c>
      <c r="R1070" t="str">
        <f t="shared" si="130"/>
        <v>tabletop games</v>
      </c>
      <c r="S1070" s="9">
        <f t="shared" si="132"/>
        <v>42583.448414351857</v>
      </c>
      <c r="T1070" s="9">
        <f t="shared" si="133"/>
        <v>42619.916666666664</v>
      </c>
      <c r="U1070">
        <f t="shared" si="134"/>
        <v>2016</v>
      </c>
      <c r="V1070" s="9" t="str">
        <f t="shared" si="135"/>
        <v>Aug</v>
      </c>
    </row>
    <row r="1071" spans="1:22" ht="45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 t="shared" si="128"/>
        <v>1014.6425</v>
      </c>
      <c r="P1071">
        <f t="shared" si="131"/>
        <v>56.970381807973048</v>
      </c>
      <c r="Q1071" t="str">
        <f t="shared" si="129"/>
        <v>games</v>
      </c>
      <c r="R1071" t="str">
        <f t="shared" si="130"/>
        <v>tabletop games</v>
      </c>
      <c r="S1071" s="9">
        <f t="shared" si="132"/>
        <v>42068.042430555557</v>
      </c>
      <c r="T1071" s="9">
        <f t="shared" si="133"/>
        <v>42096.999305555561</v>
      </c>
      <c r="U1071">
        <f t="shared" si="134"/>
        <v>2015</v>
      </c>
      <c r="V1071" s="9" t="str">
        <f t="shared" si="135"/>
        <v>Mar</v>
      </c>
    </row>
    <row r="1072" spans="1:22" ht="45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 t="shared" si="128"/>
        <v>412.17692027666544</v>
      </c>
      <c r="P1072">
        <f t="shared" si="131"/>
        <v>44.056420233463037</v>
      </c>
      <c r="Q1072" t="str">
        <f t="shared" si="129"/>
        <v>games</v>
      </c>
      <c r="R1072" t="str">
        <f t="shared" si="130"/>
        <v>tabletop games</v>
      </c>
      <c r="S1072" s="9">
        <f t="shared" si="132"/>
        <v>42633.419456018521</v>
      </c>
      <c r="T1072" s="9">
        <f t="shared" si="133"/>
        <v>42668.541666666664</v>
      </c>
      <c r="U1072">
        <f t="shared" si="134"/>
        <v>2016</v>
      </c>
      <c r="V1072" s="9" t="str">
        <f t="shared" si="135"/>
        <v>Sep</v>
      </c>
    </row>
    <row r="1073" spans="1:22" ht="45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 t="shared" si="128"/>
        <v>503.25</v>
      </c>
      <c r="P1073">
        <f t="shared" si="131"/>
        <v>68.625</v>
      </c>
      <c r="Q1073" t="str">
        <f t="shared" si="129"/>
        <v>games</v>
      </c>
      <c r="R1073" t="str">
        <f t="shared" si="130"/>
        <v>tabletop games</v>
      </c>
      <c r="S1073" s="9">
        <f t="shared" si="132"/>
        <v>42467.621527777781</v>
      </c>
      <c r="T1073" s="9">
        <f t="shared" si="133"/>
        <v>42481.750000000007</v>
      </c>
      <c r="U1073">
        <f t="shared" si="134"/>
        <v>2016</v>
      </c>
      <c r="V1073" s="9" t="str">
        <f t="shared" si="135"/>
        <v>Apr</v>
      </c>
    </row>
    <row r="1074" spans="1:22" ht="45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 t="shared" si="128"/>
        <v>184.61052631578946</v>
      </c>
      <c r="P1074">
        <f t="shared" si="131"/>
        <v>65.318435754189949</v>
      </c>
      <c r="Q1074" t="str">
        <f t="shared" si="129"/>
        <v>games</v>
      </c>
      <c r="R1074" t="str">
        <f t="shared" si="130"/>
        <v>tabletop games</v>
      </c>
      <c r="S1074" s="9">
        <f t="shared" si="132"/>
        <v>42417.458379629628</v>
      </c>
      <c r="T1074" s="9">
        <f t="shared" si="133"/>
        <v>42452.124305555561</v>
      </c>
      <c r="U1074">
        <f t="shared" si="134"/>
        <v>2016</v>
      </c>
      <c r="V1074" s="9" t="str">
        <f t="shared" si="135"/>
        <v>Feb</v>
      </c>
    </row>
    <row r="1075" spans="1:22" ht="45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 t="shared" si="128"/>
        <v>119.73333333333333</v>
      </c>
      <c r="P1075">
        <f t="shared" si="131"/>
        <v>35.92</v>
      </c>
      <c r="Q1075" t="str">
        <f t="shared" si="129"/>
        <v>games</v>
      </c>
      <c r="R1075" t="str">
        <f t="shared" si="130"/>
        <v>tabletop games</v>
      </c>
      <c r="S1075" s="9">
        <f t="shared" si="132"/>
        <v>42768.666979166672</v>
      </c>
      <c r="T1075" s="9">
        <f t="shared" si="133"/>
        <v>42780.666979166672</v>
      </c>
      <c r="U1075">
        <f t="shared" si="134"/>
        <v>2017</v>
      </c>
      <c r="V1075" s="9" t="str">
        <f t="shared" si="135"/>
        <v>Feb</v>
      </c>
    </row>
    <row r="1076" spans="1:22" ht="45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 t="shared" si="128"/>
        <v>1081.2401666666667</v>
      </c>
      <c r="P1076">
        <f t="shared" si="131"/>
        <v>40.070667078443485</v>
      </c>
      <c r="Q1076" t="str">
        <f t="shared" si="129"/>
        <v>games</v>
      </c>
      <c r="R1076" t="str">
        <f t="shared" si="130"/>
        <v>tabletop games</v>
      </c>
      <c r="S1076" s="9">
        <f t="shared" si="132"/>
        <v>42691.684537037036</v>
      </c>
      <c r="T1076" s="9">
        <f t="shared" si="133"/>
        <v>42719.791666666664</v>
      </c>
      <c r="U1076">
        <f t="shared" si="134"/>
        <v>2016</v>
      </c>
      <c r="V1076" s="9" t="str">
        <f t="shared" si="135"/>
        <v>Nov</v>
      </c>
    </row>
    <row r="1077" spans="1:22" ht="45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 t="shared" si="128"/>
        <v>452.37333333333333</v>
      </c>
      <c r="P1077">
        <f t="shared" si="131"/>
        <v>75.647714604236342</v>
      </c>
      <c r="Q1077" t="str">
        <f t="shared" si="129"/>
        <v>games</v>
      </c>
      <c r="R1077" t="str">
        <f t="shared" si="130"/>
        <v>tabletop games</v>
      </c>
      <c r="S1077" s="9">
        <f t="shared" si="132"/>
        <v>42664.239259259259</v>
      </c>
      <c r="T1077" s="9">
        <f t="shared" si="133"/>
        <v>42695.040972222225</v>
      </c>
      <c r="U1077">
        <f t="shared" si="134"/>
        <v>2016</v>
      </c>
      <c r="V1077" s="9" t="str">
        <f t="shared" si="135"/>
        <v>Oct</v>
      </c>
    </row>
    <row r="1078" spans="1:22" ht="45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 t="shared" si="128"/>
        <v>537.37</v>
      </c>
      <c r="P1078">
        <f t="shared" si="131"/>
        <v>61.203872437357631</v>
      </c>
      <c r="Q1078" t="str">
        <f t="shared" si="129"/>
        <v>games</v>
      </c>
      <c r="R1078" t="str">
        <f t="shared" si="130"/>
        <v>tabletop games</v>
      </c>
      <c r="S1078" s="9">
        <f t="shared" si="132"/>
        <v>42425.591319444451</v>
      </c>
      <c r="T1078" s="9">
        <f t="shared" si="133"/>
        <v>42455.54965277778</v>
      </c>
      <c r="U1078">
        <f t="shared" si="134"/>
        <v>2016</v>
      </c>
      <c r="V1078" s="9" t="str">
        <f t="shared" si="135"/>
        <v>Feb</v>
      </c>
    </row>
    <row r="1079" spans="1:22" ht="30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 t="shared" si="128"/>
        <v>120.32608695652173</v>
      </c>
      <c r="P1079">
        <f t="shared" si="131"/>
        <v>48.130434782608695</v>
      </c>
      <c r="Q1079" t="str">
        <f t="shared" si="129"/>
        <v>games</v>
      </c>
      <c r="R1079" t="str">
        <f t="shared" si="130"/>
        <v>tabletop games</v>
      </c>
      <c r="S1079" s="9">
        <f t="shared" si="132"/>
        <v>42197.60532407408</v>
      </c>
      <c r="T1079" s="9">
        <f t="shared" si="133"/>
        <v>42227.60532407408</v>
      </c>
      <c r="U1079">
        <f t="shared" si="134"/>
        <v>2015</v>
      </c>
      <c r="V1079" s="9" t="str">
        <f t="shared" si="135"/>
        <v>Jul</v>
      </c>
    </row>
    <row r="1080" spans="1:22" ht="30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 t="shared" si="128"/>
        <v>113.83571428571429</v>
      </c>
      <c r="P1080">
        <f t="shared" si="131"/>
        <v>68.106837606837601</v>
      </c>
      <c r="Q1080" t="str">
        <f t="shared" si="129"/>
        <v>games</v>
      </c>
      <c r="R1080" t="str">
        <f t="shared" si="130"/>
        <v>tabletop games</v>
      </c>
      <c r="S1080" s="9">
        <f t="shared" si="132"/>
        <v>42675.320625</v>
      </c>
      <c r="T1080" s="9">
        <f t="shared" si="133"/>
        <v>42706.125000000007</v>
      </c>
      <c r="U1080">
        <f t="shared" si="134"/>
        <v>2016</v>
      </c>
      <c r="V1080" s="9" t="str">
        <f t="shared" si="135"/>
        <v>Nov</v>
      </c>
    </row>
    <row r="1081" spans="1:22" ht="45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 t="shared" si="128"/>
        <v>951.03109999999992</v>
      </c>
      <c r="P1081">
        <f t="shared" si="131"/>
        <v>65.891300230946882</v>
      </c>
      <c r="Q1081" t="str">
        <f t="shared" si="129"/>
        <v>games</v>
      </c>
      <c r="R1081" t="str">
        <f t="shared" si="130"/>
        <v>tabletop games</v>
      </c>
      <c r="S1081" s="9">
        <f t="shared" si="132"/>
        <v>42033.417349537041</v>
      </c>
      <c r="T1081" s="9">
        <f t="shared" si="133"/>
        <v>42063.417349537041</v>
      </c>
      <c r="U1081">
        <f t="shared" si="134"/>
        <v>2015</v>
      </c>
      <c r="V1081" s="9" t="str">
        <f t="shared" si="135"/>
        <v>Jan</v>
      </c>
    </row>
    <row r="1082" spans="1:22" ht="45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 t="shared" si="128"/>
        <v>132.89249999999998</v>
      </c>
      <c r="P1082">
        <f t="shared" si="131"/>
        <v>81.654377880184327</v>
      </c>
      <c r="Q1082" t="str">
        <f t="shared" si="129"/>
        <v>games</v>
      </c>
      <c r="R1082" t="str">
        <f t="shared" si="130"/>
        <v>tabletop games</v>
      </c>
      <c r="S1082" s="9">
        <f t="shared" si="132"/>
        <v>42292.347222222226</v>
      </c>
      <c r="T1082" s="9">
        <f t="shared" si="133"/>
        <v>42322.388888888891</v>
      </c>
      <c r="U1082">
        <f t="shared" si="134"/>
        <v>2015</v>
      </c>
      <c r="V1082" s="9" t="str">
        <f t="shared" si="135"/>
        <v>Oct</v>
      </c>
    </row>
    <row r="1083" spans="1:22" ht="30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 t="shared" si="128"/>
        <v>146.97777777777779</v>
      </c>
      <c r="P1083">
        <f t="shared" si="131"/>
        <v>52.701195219123505</v>
      </c>
      <c r="Q1083" t="str">
        <f t="shared" si="129"/>
        <v>games</v>
      </c>
      <c r="R1083" t="str">
        <f t="shared" si="130"/>
        <v>tabletop games</v>
      </c>
      <c r="S1083" s="9">
        <f t="shared" si="132"/>
        <v>42262.249976851854</v>
      </c>
      <c r="T1083" s="9">
        <f t="shared" si="133"/>
        <v>42292.249976851854</v>
      </c>
      <c r="U1083">
        <f t="shared" si="134"/>
        <v>2015</v>
      </c>
      <c r="V1083" s="9" t="str">
        <f t="shared" si="135"/>
        <v>Sep</v>
      </c>
    </row>
    <row r="1084" spans="1:22" ht="45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 t="shared" si="128"/>
        <v>542.15</v>
      </c>
      <c r="P1084">
        <f t="shared" si="131"/>
        <v>41.228136882129277</v>
      </c>
      <c r="Q1084" t="str">
        <f t="shared" si="129"/>
        <v>games</v>
      </c>
      <c r="R1084" t="str">
        <f t="shared" si="130"/>
        <v>tabletop games</v>
      </c>
      <c r="S1084" s="9">
        <f t="shared" si="132"/>
        <v>42163.459120370368</v>
      </c>
      <c r="T1084" s="9">
        <f t="shared" si="133"/>
        <v>42190.958333333336</v>
      </c>
      <c r="U1084">
        <f t="shared" si="134"/>
        <v>2015</v>
      </c>
      <c r="V1084" s="9" t="str">
        <f t="shared" si="135"/>
        <v>Jun</v>
      </c>
    </row>
    <row r="1085" spans="1:22" ht="45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 t="shared" si="128"/>
        <v>382.71818181818185</v>
      </c>
      <c r="P1085">
        <f t="shared" si="131"/>
        <v>15.035357142857142</v>
      </c>
      <c r="Q1085" t="str">
        <f t="shared" si="129"/>
        <v>music</v>
      </c>
      <c r="R1085" t="str">
        <f t="shared" si="130"/>
        <v>electronic music</v>
      </c>
      <c r="S1085" s="9">
        <f t="shared" si="132"/>
        <v>41276.680150462962</v>
      </c>
      <c r="T1085" s="9">
        <f t="shared" si="133"/>
        <v>41290.680150462962</v>
      </c>
      <c r="U1085">
        <f t="shared" si="134"/>
        <v>2013</v>
      </c>
      <c r="V1085" s="9" t="str">
        <f t="shared" si="135"/>
        <v>Jan</v>
      </c>
    </row>
    <row r="1086" spans="1:22" ht="30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 t="shared" si="128"/>
        <v>704.18124999999998</v>
      </c>
      <c r="P1086">
        <f t="shared" si="131"/>
        <v>39.066920943134534</v>
      </c>
      <c r="Q1086" t="str">
        <f t="shared" si="129"/>
        <v>music</v>
      </c>
      <c r="R1086" t="str">
        <f t="shared" si="130"/>
        <v>electronic music</v>
      </c>
      <c r="S1086" s="9">
        <f t="shared" si="132"/>
        <v>41184.682500000003</v>
      </c>
      <c r="T1086" s="9">
        <f t="shared" si="133"/>
        <v>41214.682500000003</v>
      </c>
      <c r="U1086">
        <f t="shared" si="134"/>
        <v>2012</v>
      </c>
      <c r="V1086" s="9" t="str">
        <f t="shared" si="135"/>
        <v>Oct</v>
      </c>
    </row>
    <row r="1087" spans="1:22" ht="45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 t="shared" si="128"/>
        <v>109.55</v>
      </c>
      <c r="P1087">
        <f t="shared" si="131"/>
        <v>43.82</v>
      </c>
      <c r="Q1087" t="str">
        <f t="shared" si="129"/>
        <v>music</v>
      </c>
      <c r="R1087" t="str">
        <f t="shared" si="130"/>
        <v>electronic music</v>
      </c>
      <c r="S1087" s="9">
        <f t="shared" si="132"/>
        <v>42241.693078703705</v>
      </c>
      <c r="T1087" s="9">
        <f t="shared" si="133"/>
        <v>42271.693078703705</v>
      </c>
      <c r="U1087">
        <f t="shared" si="134"/>
        <v>2015</v>
      </c>
      <c r="V1087" s="9" t="str">
        <f t="shared" si="135"/>
        <v>Aug</v>
      </c>
    </row>
    <row r="1088" spans="1:22" ht="45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 t="shared" si="128"/>
        <v>132.86666666666667</v>
      </c>
      <c r="P1088">
        <f t="shared" si="131"/>
        <v>27.301369863013697</v>
      </c>
      <c r="Q1088" t="str">
        <f t="shared" si="129"/>
        <v>music</v>
      </c>
      <c r="R1088" t="str">
        <f t="shared" si="130"/>
        <v>electronic music</v>
      </c>
      <c r="S1088" s="9">
        <f t="shared" si="132"/>
        <v>41312.144895833335</v>
      </c>
      <c r="T1088" s="9">
        <f t="shared" si="133"/>
        <v>41342.144895833335</v>
      </c>
      <c r="U1088">
        <f t="shared" si="134"/>
        <v>2013</v>
      </c>
      <c r="V1088" s="9" t="str">
        <f t="shared" si="135"/>
        <v>Feb</v>
      </c>
    </row>
    <row r="1089" spans="1:22" ht="45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 t="shared" si="128"/>
        <v>152</v>
      </c>
      <c r="P1089">
        <f t="shared" si="131"/>
        <v>42.222222222222221</v>
      </c>
      <c r="Q1089" t="str">
        <f t="shared" si="129"/>
        <v>music</v>
      </c>
      <c r="R1089" t="str">
        <f t="shared" si="130"/>
        <v>electronic music</v>
      </c>
      <c r="S1089" s="9">
        <f t="shared" si="132"/>
        <v>41031.654965277783</v>
      </c>
      <c r="T1089" s="9">
        <f t="shared" si="133"/>
        <v>41061.654965277783</v>
      </c>
      <c r="U1089">
        <f t="shared" si="134"/>
        <v>2012</v>
      </c>
      <c r="V1089" s="9" t="str">
        <f t="shared" si="135"/>
        <v>May</v>
      </c>
    </row>
    <row r="1090" spans="1:22" ht="45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 t="shared" ref="O1090:O1153" si="136">(E1090/D1090)*100</f>
        <v>102.72727272727273</v>
      </c>
      <c r="P1090">
        <f t="shared" si="131"/>
        <v>33.235294117647058</v>
      </c>
      <c r="Q1090" t="str">
        <f t="shared" ref="Q1090:Q1153" si="137">LEFT(N1090,SEARCH("/",N1090,1)-1)</f>
        <v>music</v>
      </c>
      <c r="R1090" t="str">
        <f t="shared" ref="R1090:R1153" si="138">RIGHT(N1090,LEN(N1090)-SEARCH("/",N1090,1))</f>
        <v>electronic music</v>
      </c>
      <c r="S1090" s="9">
        <f t="shared" si="132"/>
        <v>40997.090555555558</v>
      </c>
      <c r="T1090" s="9">
        <f t="shared" si="133"/>
        <v>41015.090555555558</v>
      </c>
      <c r="U1090">
        <f t="shared" si="134"/>
        <v>2012</v>
      </c>
      <c r="V1090" s="9" t="str">
        <f t="shared" si="135"/>
        <v>Mar</v>
      </c>
    </row>
    <row r="1091" spans="1:22" ht="45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 t="shared" si="136"/>
        <v>100</v>
      </c>
      <c r="P1091">
        <f t="shared" ref="P1091:P1154" si="139">IFERROR(E1091/L1091, 0)</f>
        <v>285.71428571428572</v>
      </c>
      <c r="Q1091" t="str">
        <f t="shared" si="137"/>
        <v>music</v>
      </c>
      <c r="R1091" t="str">
        <f t="shared" si="138"/>
        <v>electronic music</v>
      </c>
      <c r="S1091" s="9">
        <f t="shared" ref="S1091:S1154" si="140">((J1091/86400)+25569+(-4/24))</f>
        <v>41564.027465277781</v>
      </c>
      <c r="T1091" s="9">
        <f t="shared" ref="T1091:T1154" si="141">((I1091/86400)+25569+(-4/24))</f>
        <v>41594.069131944445</v>
      </c>
      <c r="U1091">
        <f t="shared" ref="U1091:U1154" si="142">YEAR(S1091)</f>
        <v>2013</v>
      </c>
      <c r="V1091" s="9" t="str">
        <f t="shared" ref="V1091:V1154" si="143">TEXT(S1091, "mmm")</f>
        <v>Oct</v>
      </c>
    </row>
    <row r="1092" spans="1:22" ht="45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 t="shared" si="136"/>
        <v>101.6</v>
      </c>
      <c r="P1092">
        <f t="shared" si="139"/>
        <v>42.333333333333336</v>
      </c>
      <c r="Q1092" t="str">
        <f t="shared" si="137"/>
        <v>music</v>
      </c>
      <c r="R1092" t="str">
        <f t="shared" si="138"/>
        <v>electronic music</v>
      </c>
      <c r="S1092" s="9">
        <f t="shared" si="140"/>
        <v>40946.715578703705</v>
      </c>
      <c r="T1092" s="9">
        <f t="shared" si="141"/>
        <v>41006</v>
      </c>
      <c r="U1092">
        <f t="shared" si="142"/>
        <v>2012</v>
      </c>
      <c r="V1092" s="9" t="str">
        <f t="shared" si="143"/>
        <v>Feb</v>
      </c>
    </row>
    <row r="1093" spans="1:22" ht="30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 t="shared" si="136"/>
        <v>150.80000000000001</v>
      </c>
      <c r="P1093">
        <f t="shared" si="139"/>
        <v>50.266666666666666</v>
      </c>
      <c r="Q1093" t="str">
        <f t="shared" si="137"/>
        <v>music</v>
      </c>
      <c r="R1093" t="str">
        <f t="shared" si="138"/>
        <v>electronic music</v>
      </c>
      <c r="S1093" s="9">
        <f t="shared" si="140"/>
        <v>41732.313009259262</v>
      </c>
      <c r="T1093" s="9">
        <f t="shared" si="141"/>
        <v>41743.791666666672</v>
      </c>
      <c r="U1093">
        <f t="shared" si="142"/>
        <v>2014</v>
      </c>
      <c r="V1093" s="9" t="str">
        <f t="shared" si="143"/>
        <v>Apr</v>
      </c>
    </row>
    <row r="1094" spans="1:22" ht="45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 t="shared" si="136"/>
        <v>111.425</v>
      </c>
      <c r="P1094">
        <f t="shared" si="139"/>
        <v>61.902777777777779</v>
      </c>
      <c r="Q1094" t="str">
        <f t="shared" si="137"/>
        <v>music</v>
      </c>
      <c r="R1094" t="str">
        <f t="shared" si="138"/>
        <v>electronic music</v>
      </c>
      <c r="S1094" s="9">
        <f t="shared" si="140"/>
        <v>40955.899421296301</v>
      </c>
      <c r="T1094" s="9">
        <f t="shared" si="141"/>
        <v>41013.566666666673</v>
      </c>
      <c r="U1094">
        <f t="shared" si="142"/>
        <v>2012</v>
      </c>
      <c r="V1094" s="9" t="str">
        <f t="shared" si="143"/>
        <v>Feb</v>
      </c>
    </row>
    <row r="1095" spans="1:22" ht="45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 t="shared" si="136"/>
        <v>195.6</v>
      </c>
      <c r="P1095">
        <f t="shared" si="139"/>
        <v>40.75</v>
      </c>
      <c r="Q1095" t="str">
        <f t="shared" si="137"/>
        <v>music</v>
      </c>
      <c r="R1095" t="str">
        <f t="shared" si="138"/>
        <v>electronic music</v>
      </c>
      <c r="S1095" s="9">
        <f t="shared" si="140"/>
        <v>41716.618344907409</v>
      </c>
      <c r="T1095" s="9">
        <f t="shared" si="141"/>
        <v>41739.124305555561</v>
      </c>
      <c r="U1095">
        <f t="shared" si="142"/>
        <v>2014</v>
      </c>
      <c r="V1095" s="9" t="str">
        <f t="shared" si="143"/>
        <v>Mar</v>
      </c>
    </row>
    <row r="1096" spans="1:22" ht="45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 t="shared" si="136"/>
        <v>114.38333333333333</v>
      </c>
      <c r="P1096">
        <f t="shared" si="139"/>
        <v>55.796747967479675</v>
      </c>
      <c r="Q1096" t="str">
        <f t="shared" si="137"/>
        <v>music</v>
      </c>
      <c r="R1096" t="str">
        <f t="shared" si="138"/>
        <v>electronic music</v>
      </c>
      <c r="S1096" s="9">
        <f t="shared" si="140"/>
        <v>41548.580752314818</v>
      </c>
      <c r="T1096" s="9">
        <f t="shared" si="141"/>
        <v>41581.875</v>
      </c>
      <c r="U1096">
        <f t="shared" si="142"/>
        <v>2013</v>
      </c>
      <c r="V1096" s="9" t="str">
        <f t="shared" si="143"/>
        <v>Oct</v>
      </c>
    </row>
    <row r="1097" spans="1:22" ht="45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 t="shared" si="136"/>
        <v>200</v>
      </c>
      <c r="P1097">
        <f t="shared" si="139"/>
        <v>10</v>
      </c>
      <c r="Q1097" t="str">
        <f t="shared" si="137"/>
        <v>music</v>
      </c>
      <c r="R1097" t="str">
        <f t="shared" si="138"/>
        <v>electronic music</v>
      </c>
      <c r="S1097" s="9">
        <f t="shared" si="140"/>
        <v>42109.659479166665</v>
      </c>
      <c r="T1097" s="9">
        <f t="shared" si="141"/>
        <v>42139.659479166665</v>
      </c>
      <c r="U1097">
        <f t="shared" si="142"/>
        <v>2015</v>
      </c>
      <c r="V1097" s="9" t="str">
        <f t="shared" si="143"/>
        <v>Apr</v>
      </c>
    </row>
    <row r="1098" spans="1:22" ht="45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 t="shared" si="136"/>
        <v>292.50166666666667</v>
      </c>
      <c r="P1098">
        <f t="shared" si="139"/>
        <v>73.125416666666666</v>
      </c>
      <c r="Q1098" t="str">
        <f t="shared" si="137"/>
        <v>music</v>
      </c>
      <c r="R1098" t="str">
        <f t="shared" si="138"/>
        <v>electronic music</v>
      </c>
      <c r="S1098" s="9">
        <f t="shared" si="140"/>
        <v>41646.625555555562</v>
      </c>
      <c r="T1098" s="9">
        <f t="shared" si="141"/>
        <v>41676.625555555562</v>
      </c>
      <c r="U1098">
        <f t="shared" si="142"/>
        <v>2014</v>
      </c>
      <c r="V1098" s="9" t="str">
        <f t="shared" si="143"/>
        <v>Jan</v>
      </c>
    </row>
    <row r="1099" spans="1:22" ht="30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 t="shared" si="136"/>
        <v>156.36363636363637</v>
      </c>
      <c r="P1099">
        <f t="shared" si="139"/>
        <v>26.060606060606062</v>
      </c>
      <c r="Q1099" t="str">
        <f t="shared" si="137"/>
        <v>music</v>
      </c>
      <c r="R1099" t="str">
        <f t="shared" si="138"/>
        <v>electronic music</v>
      </c>
      <c r="S1099" s="9">
        <f t="shared" si="140"/>
        <v>40958.550601851857</v>
      </c>
      <c r="T1099" s="9">
        <f t="shared" si="141"/>
        <v>40981.124305555561</v>
      </c>
      <c r="U1099">
        <f t="shared" si="142"/>
        <v>2012</v>
      </c>
      <c r="V1099" s="9" t="str">
        <f t="shared" si="143"/>
        <v>Feb</v>
      </c>
    </row>
    <row r="1100" spans="1:22" ht="45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 t="shared" si="136"/>
        <v>105.66666666666666</v>
      </c>
      <c r="P1100">
        <f t="shared" si="139"/>
        <v>22.642857142857142</v>
      </c>
      <c r="Q1100" t="str">
        <f t="shared" si="137"/>
        <v>music</v>
      </c>
      <c r="R1100" t="str">
        <f t="shared" si="138"/>
        <v>electronic music</v>
      </c>
      <c r="S1100" s="9">
        <f t="shared" si="140"/>
        <v>42194.585011574076</v>
      </c>
      <c r="T1100" s="9">
        <f t="shared" si="141"/>
        <v>42208.585011574076</v>
      </c>
      <c r="U1100">
        <f t="shared" si="142"/>
        <v>2015</v>
      </c>
      <c r="V1100" s="9" t="str">
        <f t="shared" si="143"/>
        <v>Jul</v>
      </c>
    </row>
    <row r="1101" spans="1:22" ht="45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 t="shared" si="136"/>
        <v>101.19047619047619</v>
      </c>
      <c r="P1101">
        <f t="shared" si="139"/>
        <v>47.222222222222221</v>
      </c>
      <c r="Q1101" t="str">
        <f t="shared" si="137"/>
        <v>music</v>
      </c>
      <c r="R1101" t="str">
        <f t="shared" si="138"/>
        <v>electronic music</v>
      </c>
      <c r="S1101" s="9">
        <f t="shared" si="140"/>
        <v>42299.61010416667</v>
      </c>
      <c r="T1101" s="9">
        <f t="shared" si="141"/>
        <v>42310.166666666664</v>
      </c>
      <c r="U1101">
        <f t="shared" si="142"/>
        <v>2015</v>
      </c>
      <c r="V1101" s="9" t="str">
        <f t="shared" si="143"/>
        <v>Oct</v>
      </c>
    </row>
    <row r="1102" spans="1:22" ht="45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 t="shared" si="136"/>
        <v>122.833</v>
      </c>
      <c r="P1102">
        <f t="shared" si="139"/>
        <v>32.324473684210524</v>
      </c>
      <c r="Q1102" t="str">
        <f t="shared" si="137"/>
        <v>music</v>
      </c>
      <c r="R1102" t="str">
        <f t="shared" si="138"/>
        <v>electronic music</v>
      </c>
      <c r="S1102" s="9">
        <f t="shared" si="140"/>
        <v>41127.645636574074</v>
      </c>
      <c r="T1102" s="9">
        <f t="shared" si="141"/>
        <v>41149.833333333336</v>
      </c>
      <c r="U1102">
        <f t="shared" si="142"/>
        <v>2012</v>
      </c>
      <c r="V1102" s="9" t="str">
        <f t="shared" si="143"/>
        <v>Aug</v>
      </c>
    </row>
    <row r="1103" spans="1:22" ht="45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 t="shared" si="136"/>
        <v>101.49999999999999</v>
      </c>
      <c r="P1103">
        <f t="shared" si="139"/>
        <v>53.421052631578945</v>
      </c>
      <c r="Q1103" t="str">
        <f t="shared" si="137"/>
        <v>music</v>
      </c>
      <c r="R1103" t="str">
        <f t="shared" si="138"/>
        <v>electronic music</v>
      </c>
      <c r="S1103" s="9">
        <f t="shared" si="140"/>
        <v>42205.552222222228</v>
      </c>
      <c r="T1103" s="9">
        <f t="shared" si="141"/>
        <v>42235.552222222228</v>
      </c>
      <c r="U1103">
        <f t="shared" si="142"/>
        <v>2015</v>
      </c>
      <c r="V1103" s="9" t="str">
        <f t="shared" si="143"/>
        <v>Jul</v>
      </c>
    </row>
    <row r="1104" spans="1:22" ht="45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 t="shared" si="136"/>
        <v>101.14285714285714</v>
      </c>
      <c r="P1104">
        <f t="shared" si="139"/>
        <v>51.304347826086953</v>
      </c>
      <c r="Q1104" t="str">
        <f t="shared" si="137"/>
        <v>music</v>
      </c>
      <c r="R1104" t="str">
        <f t="shared" si="138"/>
        <v>electronic music</v>
      </c>
      <c r="S1104" s="9">
        <f t="shared" si="140"/>
        <v>41451.893935185188</v>
      </c>
      <c r="T1104" s="9">
        <f t="shared" si="141"/>
        <v>41481.893935185188</v>
      </c>
      <c r="U1104">
        <f t="shared" si="142"/>
        <v>2013</v>
      </c>
      <c r="V1104" s="9" t="str">
        <f t="shared" si="143"/>
        <v>Jun</v>
      </c>
    </row>
    <row r="1105" spans="1:22" ht="45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 t="shared" si="136"/>
        <v>108.11999999999999</v>
      </c>
      <c r="P1105">
        <f t="shared" si="139"/>
        <v>37.197247706422019</v>
      </c>
      <c r="Q1105" t="str">
        <f t="shared" si="137"/>
        <v>games</v>
      </c>
      <c r="R1105" t="str">
        <f t="shared" si="138"/>
        <v>tabletop games</v>
      </c>
      <c r="S1105" s="9">
        <f t="shared" si="140"/>
        <v>42452.500104166669</v>
      </c>
      <c r="T1105" s="9">
        <f t="shared" si="141"/>
        <v>42482.833333333336</v>
      </c>
      <c r="U1105">
        <f t="shared" si="142"/>
        <v>2016</v>
      </c>
      <c r="V1105" s="9" t="str">
        <f t="shared" si="143"/>
        <v>Mar</v>
      </c>
    </row>
    <row r="1106" spans="1:22" ht="45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 t="shared" si="136"/>
        <v>162.6</v>
      </c>
      <c r="P1106">
        <f t="shared" si="139"/>
        <v>27.1</v>
      </c>
      <c r="Q1106" t="str">
        <f t="shared" si="137"/>
        <v>games</v>
      </c>
      <c r="R1106" t="str">
        <f t="shared" si="138"/>
        <v>tabletop games</v>
      </c>
      <c r="S1106" s="9">
        <f t="shared" si="140"/>
        <v>40906.620914351857</v>
      </c>
      <c r="T1106" s="9">
        <f t="shared" si="141"/>
        <v>40936.620914351857</v>
      </c>
      <c r="U1106">
        <f t="shared" si="142"/>
        <v>2011</v>
      </c>
      <c r="V1106" s="9" t="str">
        <f t="shared" si="143"/>
        <v>Dec</v>
      </c>
    </row>
    <row r="1107" spans="1:22" ht="45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 t="shared" si="136"/>
        <v>105.80000000000001</v>
      </c>
      <c r="P1107">
        <f t="shared" si="139"/>
        <v>206.31</v>
      </c>
      <c r="Q1107" t="str">
        <f t="shared" si="137"/>
        <v>games</v>
      </c>
      <c r="R1107" t="str">
        <f t="shared" si="138"/>
        <v>tabletop games</v>
      </c>
      <c r="S1107" s="9">
        <f t="shared" si="140"/>
        <v>42152.474166666674</v>
      </c>
      <c r="T1107" s="9">
        <f t="shared" si="141"/>
        <v>42182.474166666674</v>
      </c>
      <c r="U1107">
        <f t="shared" si="142"/>
        <v>2015</v>
      </c>
      <c r="V1107" s="9" t="str">
        <f t="shared" si="143"/>
        <v>May</v>
      </c>
    </row>
    <row r="1108" spans="1:22" ht="45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 t="shared" si="136"/>
        <v>243.15000000000003</v>
      </c>
      <c r="P1108">
        <f t="shared" si="139"/>
        <v>82.145270270270274</v>
      </c>
      <c r="Q1108" t="str">
        <f t="shared" si="137"/>
        <v>games</v>
      </c>
      <c r="R1108" t="str">
        <f t="shared" si="138"/>
        <v>tabletop games</v>
      </c>
      <c r="S1108" s="9">
        <f t="shared" si="140"/>
        <v>42644.500868055555</v>
      </c>
      <c r="T1108" s="9">
        <f t="shared" si="141"/>
        <v>42672.625000000007</v>
      </c>
      <c r="U1108">
        <f t="shared" si="142"/>
        <v>2016</v>
      </c>
      <c r="V1108" s="9" t="str">
        <f t="shared" si="143"/>
        <v>Oct</v>
      </c>
    </row>
    <row r="1109" spans="1:22" ht="45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 t="shared" si="136"/>
        <v>944.83338095238094</v>
      </c>
      <c r="P1109">
        <f t="shared" si="139"/>
        <v>164.79651993355483</v>
      </c>
      <c r="Q1109" t="str">
        <f t="shared" si="137"/>
        <v>games</v>
      </c>
      <c r="R1109" t="str">
        <f t="shared" si="138"/>
        <v>tabletop games</v>
      </c>
      <c r="S1109" s="9">
        <f t="shared" si="140"/>
        <v>41873.625173611115</v>
      </c>
      <c r="T1109" s="9">
        <f t="shared" si="141"/>
        <v>41903.625173611115</v>
      </c>
      <c r="U1109">
        <f t="shared" si="142"/>
        <v>2014</v>
      </c>
      <c r="V1109" s="9" t="str">
        <f t="shared" si="143"/>
        <v>Aug</v>
      </c>
    </row>
    <row r="1110" spans="1:22" ht="45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 t="shared" si="136"/>
        <v>108.46283333333334</v>
      </c>
      <c r="P1110">
        <f t="shared" si="139"/>
        <v>60.820280373831778</v>
      </c>
      <c r="Q1110" t="str">
        <f t="shared" si="137"/>
        <v>games</v>
      </c>
      <c r="R1110" t="str">
        <f t="shared" si="138"/>
        <v>tabletop games</v>
      </c>
      <c r="S1110" s="9">
        <f t="shared" si="140"/>
        <v>42381.632199074076</v>
      </c>
      <c r="T1110" s="9">
        <f t="shared" si="141"/>
        <v>42412.040972222225</v>
      </c>
      <c r="U1110">
        <f t="shared" si="142"/>
        <v>2016</v>
      </c>
      <c r="V1110" s="9" t="str">
        <f t="shared" si="143"/>
        <v>Jan</v>
      </c>
    </row>
    <row r="1111" spans="1:22" ht="45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 t="shared" si="136"/>
        <v>157.37692307692308</v>
      </c>
      <c r="P1111">
        <f t="shared" si="139"/>
        <v>67.970099667774093</v>
      </c>
      <c r="Q1111" t="str">
        <f t="shared" si="137"/>
        <v>games</v>
      </c>
      <c r="R1111" t="str">
        <f t="shared" si="138"/>
        <v>tabletop games</v>
      </c>
      <c r="S1111" s="9">
        <f t="shared" si="140"/>
        <v>41561.640682870369</v>
      </c>
      <c r="T1111" s="9">
        <f t="shared" si="141"/>
        <v>41591.682349537041</v>
      </c>
      <c r="U1111">
        <f t="shared" si="142"/>
        <v>2013</v>
      </c>
      <c r="V1111" s="9" t="str">
        <f t="shared" si="143"/>
        <v>Oct</v>
      </c>
    </row>
    <row r="1112" spans="1:22" ht="45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 t="shared" si="136"/>
        <v>1174.49</v>
      </c>
      <c r="P1112">
        <f t="shared" si="139"/>
        <v>81.561805555555551</v>
      </c>
      <c r="Q1112" t="str">
        <f t="shared" si="137"/>
        <v>games</v>
      </c>
      <c r="R1112" t="str">
        <f t="shared" si="138"/>
        <v>tabletop games</v>
      </c>
      <c r="S1112" s="9">
        <f t="shared" si="140"/>
        <v>42202.111527777779</v>
      </c>
      <c r="T1112" s="9">
        <f t="shared" si="141"/>
        <v>42232.111527777779</v>
      </c>
      <c r="U1112">
        <f t="shared" si="142"/>
        <v>2015</v>
      </c>
      <c r="V1112" s="9" t="str">
        <f t="shared" si="143"/>
        <v>Jul</v>
      </c>
    </row>
    <row r="1113" spans="1:22" ht="45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 t="shared" si="136"/>
        <v>171.04755366949576</v>
      </c>
      <c r="P1113">
        <f t="shared" si="139"/>
        <v>25.42547309833024</v>
      </c>
      <c r="Q1113" t="str">
        <f t="shared" si="137"/>
        <v>games</v>
      </c>
      <c r="R1113" t="str">
        <f t="shared" si="138"/>
        <v>tabletop games</v>
      </c>
      <c r="S1113" s="9">
        <f t="shared" si="140"/>
        <v>41484.497581018521</v>
      </c>
      <c r="T1113" s="9">
        <f t="shared" si="141"/>
        <v>41520</v>
      </c>
      <c r="U1113">
        <f t="shared" si="142"/>
        <v>2013</v>
      </c>
      <c r="V1113" s="9" t="str">
        <f t="shared" si="143"/>
        <v>Jul</v>
      </c>
    </row>
    <row r="1114" spans="1:22" ht="45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 t="shared" si="136"/>
        <v>125.95294117647057</v>
      </c>
      <c r="P1114">
        <f t="shared" si="139"/>
        <v>21.497991967871485</v>
      </c>
      <c r="Q1114" t="str">
        <f t="shared" si="137"/>
        <v>games</v>
      </c>
      <c r="R1114" t="str">
        <f t="shared" si="138"/>
        <v>tabletop games</v>
      </c>
      <c r="S1114" s="9">
        <f t="shared" si="140"/>
        <v>41724.714432870373</v>
      </c>
      <c r="T1114" s="9">
        <f t="shared" si="141"/>
        <v>41754.714432870373</v>
      </c>
      <c r="U1114">
        <f t="shared" si="142"/>
        <v>2014</v>
      </c>
      <c r="V1114" s="9" t="str">
        <f t="shared" si="143"/>
        <v>Mar</v>
      </c>
    </row>
    <row r="1115" spans="1:22" ht="45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 t="shared" si="136"/>
        <v>1212.1296000000002</v>
      </c>
      <c r="P1115">
        <f t="shared" si="139"/>
        <v>27.226630727762803</v>
      </c>
      <c r="Q1115" t="str">
        <f t="shared" si="137"/>
        <v>games</v>
      </c>
      <c r="R1115" t="str">
        <f t="shared" si="138"/>
        <v>tabletop games</v>
      </c>
      <c r="S1115" s="9">
        <f t="shared" si="140"/>
        <v>41423.74422453704</v>
      </c>
      <c r="T1115" s="9">
        <f t="shared" si="141"/>
        <v>41450.041666666672</v>
      </c>
      <c r="U1115">
        <f t="shared" si="142"/>
        <v>2013</v>
      </c>
      <c r="V1115" s="9" t="str">
        <f t="shared" si="143"/>
        <v>May</v>
      </c>
    </row>
    <row r="1116" spans="1:22" ht="45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 t="shared" si="136"/>
        <v>495.8</v>
      </c>
      <c r="P1116">
        <f t="shared" si="139"/>
        <v>25.091093117408906</v>
      </c>
      <c r="Q1116" t="str">
        <f t="shared" si="137"/>
        <v>games</v>
      </c>
      <c r="R1116" t="str">
        <f t="shared" si="138"/>
        <v>tabletop games</v>
      </c>
      <c r="S1116" s="9">
        <f t="shared" si="140"/>
        <v>41806.62740740741</v>
      </c>
      <c r="T1116" s="9">
        <f t="shared" si="141"/>
        <v>41838.958333333336</v>
      </c>
      <c r="U1116">
        <f t="shared" si="142"/>
        <v>2014</v>
      </c>
      <c r="V1116" s="9" t="str">
        <f t="shared" si="143"/>
        <v>Jun</v>
      </c>
    </row>
    <row r="1117" spans="1:22" ht="45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 t="shared" si="136"/>
        <v>332.03999999999996</v>
      </c>
      <c r="P1117">
        <f t="shared" si="139"/>
        <v>21.230179028132991</v>
      </c>
      <c r="Q1117" t="str">
        <f t="shared" si="137"/>
        <v>games</v>
      </c>
      <c r="R1117" t="str">
        <f t="shared" si="138"/>
        <v>tabletop games</v>
      </c>
      <c r="S1117" s="9">
        <f t="shared" si="140"/>
        <v>42331.212256944447</v>
      </c>
      <c r="T1117" s="9">
        <f t="shared" si="141"/>
        <v>42351.833333333336</v>
      </c>
      <c r="U1117">
        <f t="shared" si="142"/>
        <v>2015</v>
      </c>
      <c r="V1117" s="9" t="str">
        <f t="shared" si="143"/>
        <v>Nov</v>
      </c>
    </row>
    <row r="1118" spans="1:22" ht="45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 t="shared" si="136"/>
        <v>1165</v>
      </c>
      <c r="P1118">
        <f t="shared" si="139"/>
        <v>41.607142857142854</v>
      </c>
      <c r="Q1118" t="str">
        <f t="shared" si="137"/>
        <v>games</v>
      </c>
      <c r="R1118" t="str">
        <f t="shared" si="138"/>
        <v>tabletop games</v>
      </c>
      <c r="S1118" s="9">
        <f t="shared" si="140"/>
        <v>42710.657951388894</v>
      </c>
      <c r="T1118" s="9">
        <f t="shared" si="141"/>
        <v>42740.657951388894</v>
      </c>
      <c r="U1118">
        <f t="shared" si="142"/>
        <v>2016</v>
      </c>
      <c r="V1118" s="9" t="str">
        <f t="shared" si="143"/>
        <v>Dec</v>
      </c>
    </row>
    <row r="1119" spans="1:22" ht="30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 t="shared" si="136"/>
        <v>153.3153846153846</v>
      </c>
      <c r="P1119">
        <f t="shared" si="139"/>
        <v>135.58503401360545</v>
      </c>
      <c r="Q1119" t="str">
        <f t="shared" si="137"/>
        <v>games</v>
      </c>
      <c r="R1119" t="str">
        <f t="shared" si="138"/>
        <v>tabletop games</v>
      </c>
      <c r="S1119" s="9">
        <f t="shared" si="140"/>
        <v>42061.855451388888</v>
      </c>
      <c r="T1119" s="9">
        <f t="shared" si="141"/>
        <v>42091.813784722224</v>
      </c>
      <c r="U1119">
        <f t="shared" si="142"/>
        <v>2015</v>
      </c>
      <c r="V1119" s="9" t="str">
        <f t="shared" si="143"/>
        <v>Feb</v>
      </c>
    </row>
    <row r="1120" spans="1:22" ht="30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 t="shared" si="136"/>
        <v>537.10714285714289</v>
      </c>
      <c r="P1120">
        <f t="shared" si="139"/>
        <v>22.116176470588236</v>
      </c>
      <c r="Q1120" t="str">
        <f t="shared" si="137"/>
        <v>games</v>
      </c>
      <c r="R1120" t="str">
        <f t="shared" si="138"/>
        <v>tabletop games</v>
      </c>
      <c r="S1120" s="9">
        <f t="shared" si="140"/>
        <v>42371.450497685182</v>
      </c>
      <c r="T1120" s="9">
        <f t="shared" si="141"/>
        <v>42401.450497685182</v>
      </c>
      <c r="U1120">
        <f t="shared" si="142"/>
        <v>2016</v>
      </c>
      <c r="V1120" s="9" t="str">
        <f t="shared" si="143"/>
        <v>Jan</v>
      </c>
    </row>
    <row r="1121" spans="1:22" ht="45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 t="shared" si="136"/>
        <v>352.92777777777775</v>
      </c>
      <c r="P1121">
        <f t="shared" si="139"/>
        <v>64.625635808748726</v>
      </c>
      <c r="Q1121" t="str">
        <f t="shared" si="137"/>
        <v>games</v>
      </c>
      <c r="R1121" t="str">
        <f t="shared" si="138"/>
        <v>tabletop games</v>
      </c>
      <c r="S1121" s="9">
        <f t="shared" si="140"/>
        <v>41914.8366087963</v>
      </c>
      <c r="T1121" s="9">
        <f t="shared" si="141"/>
        <v>41955.165972222225</v>
      </c>
      <c r="U1121">
        <f t="shared" si="142"/>
        <v>2014</v>
      </c>
      <c r="V1121" s="9" t="str">
        <f t="shared" si="143"/>
        <v>Oct</v>
      </c>
    </row>
    <row r="1122" spans="1:22" ht="30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 t="shared" si="136"/>
        <v>137.4</v>
      </c>
      <c r="P1122">
        <f t="shared" si="139"/>
        <v>69.569620253164558</v>
      </c>
      <c r="Q1122" t="str">
        <f t="shared" si="137"/>
        <v>games</v>
      </c>
      <c r="R1122" t="str">
        <f t="shared" si="138"/>
        <v>tabletop games</v>
      </c>
      <c r="S1122" s="9">
        <f t="shared" si="140"/>
        <v>42774.455046296302</v>
      </c>
      <c r="T1122" s="9">
        <f t="shared" si="141"/>
        <v>42804.455046296302</v>
      </c>
      <c r="U1122">
        <f t="shared" si="142"/>
        <v>2017</v>
      </c>
      <c r="V1122" s="9" t="str">
        <f t="shared" si="143"/>
        <v>Feb</v>
      </c>
    </row>
    <row r="1123" spans="1:22" ht="30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 t="shared" si="136"/>
        <v>128.02668</v>
      </c>
      <c r="P1123">
        <f t="shared" si="139"/>
        <v>75.133028169014082</v>
      </c>
      <c r="Q1123" t="str">
        <f t="shared" si="137"/>
        <v>games</v>
      </c>
      <c r="R1123" t="str">
        <f t="shared" si="138"/>
        <v>tabletop games</v>
      </c>
      <c r="S1123" s="9">
        <f t="shared" si="140"/>
        <v>41572.79182870371</v>
      </c>
      <c r="T1123" s="9">
        <f t="shared" si="141"/>
        <v>41609.001388888893</v>
      </c>
      <c r="U1123">
        <f t="shared" si="142"/>
        <v>2013</v>
      </c>
      <c r="V1123" s="9" t="str">
        <f t="shared" si="143"/>
        <v>Oct</v>
      </c>
    </row>
    <row r="1124" spans="1:22" ht="45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 t="shared" si="136"/>
        <v>270.68</v>
      </c>
      <c r="P1124">
        <f t="shared" si="139"/>
        <v>140.97916666666666</v>
      </c>
      <c r="Q1124" t="str">
        <f t="shared" si="137"/>
        <v>games</v>
      </c>
      <c r="R1124" t="str">
        <f t="shared" si="138"/>
        <v>tabletop games</v>
      </c>
      <c r="S1124" s="9">
        <f t="shared" si="140"/>
        <v>42452.659074074072</v>
      </c>
      <c r="T1124" s="9">
        <f t="shared" si="141"/>
        <v>42482.659074074072</v>
      </c>
      <c r="U1124">
        <f t="shared" si="142"/>
        <v>2016</v>
      </c>
      <c r="V1124" s="9" t="str">
        <f t="shared" si="143"/>
        <v>Mar</v>
      </c>
    </row>
    <row r="1125" spans="1:22" ht="45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 t="shared" si="136"/>
        <v>806.4</v>
      </c>
      <c r="P1125">
        <f t="shared" si="139"/>
        <v>49.472392638036808</v>
      </c>
      <c r="Q1125" t="str">
        <f t="shared" si="137"/>
        <v>games</v>
      </c>
      <c r="R1125" t="str">
        <f t="shared" si="138"/>
        <v>tabletop games</v>
      </c>
      <c r="S1125" s="9">
        <f t="shared" si="140"/>
        <v>42766.660879629628</v>
      </c>
      <c r="T1125" s="9">
        <f t="shared" si="141"/>
        <v>42796.660879629628</v>
      </c>
      <c r="U1125">
        <f t="shared" si="142"/>
        <v>2017</v>
      </c>
      <c r="V1125" s="9" t="str">
        <f t="shared" si="143"/>
        <v>Jan</v>
      </c>
    </row>
    <row r="1126" spans="1:22" ht="30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 t="shared" si="136"/>
        <v>1360.0976000000001</v>
      </c>
      <c r="P1126">
        <f t="shared" si="139"/>
        <v>53.865251485148519</v>
      </c>
      <c r="Q1126" t="str">
        <f t="shared" si="137"/>
        <v>games</v>
      </c>
      <c r="R1126" t="str">
        <f t="shared" si="138"/>
        <v>tabletop games</v>
      </c>
      <c r="S1126" s="9">
        <f t="shared" si="140"/>
        <v>41569.408946759264</v>
      </c>
      <c r="T1126" s="9">
        <f t="shared" si="141"/>
        <v>41604.959722222229</v>
      </c>
      <c r="U1126">
        <f t="shared" si="142"/>
        <v>2013</v>
      </c>
      <c r="V1126" s="9" t="str">
        <f t="shared" si="143"/>
        <v>Oct</v>
      </c>
    </row>
    <row r="1127" spans="1:22" ht="45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 t="shared" si="136"/>
        <v>930250</v>
      </c>
      <c r="P1127">
        <f t="shared" si="139"/>
        <v>4.5712530712530715</v>
      </c>
      <c r="Q1127" t="str">
        <f t="shared" si="137"/>
        <v>games</v>
      </c>
      <c r="R1127" t="str">
        <f t="shared" si="138"/>
        <v>tabletop games</v>
      </c>
      <c r="S1127" s="9">
        <f t="shared" si="140"/>
        <v>42800.584374999999</v>
      </c>
      <c r="T1127" s="9">
        <f t="shared" si="141"/>
        <v>42806.958333333336</v>
      </c>
      <c r="U1127">
        <f t="shared" si="142"/>
        <v>2017</v>
      </c>
      <c r="V1127" s="9" t="str">
        <f t="shared" si="143"/>
        <v>Mar</v>
      </c>
    </row>
    <row r="1128" spans="1:22" ht="45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 t="shared" si="136"/>
        <v>377.02</v>
      </c>
      <c r="P1128">
        <f t="shared" si="139"/>
        <v>65.00344827586207</v>
      </c>
      <c r="Q1128" t="str">
        <f t="shared" si="137"/>
        <v>games</v>
      </c>
      <c r="R1128" t="str">
        <f t="shared" si="138"/>
        <v>tabletop games</v>
      </c>
      <c r="S1128" s="9">
        <f t="shared" si="140"/>
        <v>42647.65215277778</v>
      </c>
      <c r="T1128" s="9">
        <f t="shared" si="141"/>
        <v>42659.687500000007</v>
      </c>
      <c r="U1128">
        <f t="shared" si="142"/>
        <v>2016</v>
      </c>
      <c r="V1128" s="9" t="str">
        <f t="shared" si="143"/>
        <v>Oct</v>
      </c>
    </row>
    <row r="1129" spans="1:22" ht="45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 t="shared" si="136"/>
        <v>2647.0250000000001</v>
      </c>
      <c r="P1129">
        <f t="shared" si="139"/>
        <v>53.475252525252522</v>
      </c>
      <c r="Q1129" t="str">
        <f t="shared" si="137"/>
        <v>games</v>
      </c>
      <c r="R1129" t="str">
        <f t="shared" si="138"/>
        <v>tabletop games</v>
      </c>
      <c r="S1129" s="9">
        <f t="shared" si="140"/>
        <v>41660.541863425926</v>
      </c>
      <c r="T1129" s="9">
        <f t="shared" si="141"/>
        <v>41691.583333333336</v>
      </c>
      <c r="U1129">
        <f t="shared" si="142"/>
        <v>2014</v>
      </c>
      <c r="V1129" s="9" t="str">
        <f t="shared" si="143"/>
        <v>Jan</v>
      </c>
    </row>
    <row r="1130" spans="1:22" ht="45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 t="shared" si="136"/>
        <v>100.12</v>
      </c>
      <c r="P1130">
        <f t="shared" si="139"/>
        <v>43.912280701754383</v>
      </c>
      <c r="Q1130" t="str">
        <f t="shared" si="137"/>
        <v>games</v>
      </c>
      <c r="R1130" t="str">
        <f t="shared" si="138"/>
        <v>tabletop games</v>
      </c>
      <c r="S1130" s="9">
        <f t="shared" si="140"/>
        <v>42221.625115740746</v>
      </c>
      <c r="T1130" s="9">
        <f t="shared" si="141"/>
        <v>42251.625115740746</v>
      </c>
      <c r="U1130">
        <f t="shared" si="142"/>
        <v>2015</v>
      </c>
      <c r="V1130" s="9" t="str">
        <f t="shared" si="143"/>
        <v>Aug</v>
      </c>
    </row>
    <row r="1131" spans="1:22" ht="30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 t="shared" si="136"/>
        <v>104.45405405405405</v>
      </c>
      <c r="P1131">
        <f t="shared" si="139"/>
        <v>50.852631578947367</v>
      </c>
      <c r="Q1131" t="str">
        <f t="shared" si="137"/>
        <v>games</v>
      </c>
      <c r="R1131" t="str">
        <f t="shared" si="138"/>
        <v>tabletop games</v>
      </c>
      <c r="S1131" s="9">
        <f t="shared" si="140"/>
        <v>42200.499594907415</v>
      </c>
      <c r="T1131" s="9">
        <f t="shared" si="141"/>
        <v>42214.499594907415</v>
      </c>
      <c r="U1131">
        <f t="shared" si="142"/>
        <v>2015</v>
      </c>
      <c r="V1131" s="9" t="str">
        <f t="shared" si="143"/>
        <v>Jul</v>
      </c>
    </row>
    <row r="1132" spans="1:22" ht="45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 t="shared" si="136"/>
        <v>107.21428571428571</v>
      </c>
      <c r="P1132">
        <f t="shared" si="139"/>
        <v>58.6328125</v>
      </c>
      <c r="Q1132" t="str">
        <f t="shared" si="137"/>
        <v>games</v>
      </c>
      <c r="R1132" t="str">
        <f t="shared" si="138"/>
        <v>tabletop games</v>
      </c>
      <c r="S1132" s="9">
        <f t="shared" si="140"/>
        <v>42688.709236111114</v>
      </c>
      <c r="T1132" s="9">
        <f t="shared" si="141"/>
        <v>42718.709236111114</v>
      </c>
      <c r="U1132">
        <f t="shared" si="142"/>
        <v>2016</v>
      </c>
      <c r="V1132" s="9" t="str">
        <f t="shared" si="143"/>
        <v>Nov</v>
      </c>
    </row>
    <row r="1133" spans="1:22" ht="30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 t="shared" si="136"/>
        <v>168.77142857142857</v>
      </c>
      <c r="P1133">
        <f t="shared" si="139"/>
        <v>32.81666666666667</v>
      </c>
      <c r="Q1133" t="str">
        <f t="shared" si="137"/>
        <v>games</v>
      </c>
      <c r="R1133" t="str">
        <f t="shared" si="138"/>
        <v>tabletop games</v>
      </c>
      <c r="S1133" s="9">
        <f t="shared" si="140"/>
        <v>41336.536631944451</v>
      </c>
      <c r="T1133" s="9">
        <f t="shared" si="141"/>
        <v>41366.49496527778</v>
      </c>
      <c r="U1133">
        <f t="shared" si="142"/>
        <v>2013</v>
      </c>
      <c r="V1133" s="9" t="str">
        <f t="shared" si="143"/>
        <v>Mar</v>
      </c>
    </row>
    <row r="1134" spans="1:22" ht="45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 t="shared" si="136"/>
        <v>975.11200000000008</v>
      </c>
      <c r="P1134">
        <f t="shared" si="139"/>
        <v>426.93169877408059</v>
      </c>
      <c r="Q1134" t="str">
        <f t="shared" si="137"/>
        <v>games</v>
      </c>
      <c r="R1134" t="str">
        <f t="shared" si="138"/>
        <v>tabletop games</v>
      </c>
      <c r="S1134" s="9">
        <f t="shared" si="140"/>
        <v>42676.838807870372</v>
      </c>
      <c r="T1134" s="9">
        <f t="shared" si="141"/>
        <v>42706.880474537036</v>
      </c>
      <c r="U1134">
        <f t="shared" si="142"/>
        <v>2016</v>
      </c>
      <c r="V1134" s="9" t="str">
        <f t="shared" si="143"/>
        <v>Nov</v>
      </c>
    </row>
    <row r="1135" spans="1:22" ht="45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 t="shared" si="136"/>
        <v>134.44929411764704</v>
      </c>
      <c r="P1135">
        <f t="shared" si="139"/>
        <v>23.808729166666669</v>
      </c>
      <c r="Q1135" t="str">
        <f t="shared" si="137"/>
        <v>games</v>
      </c>
      <c r="R1135" t="str">
        <f t="shared" si="138"/>
        <v>tabletop games</v>
      </c>
      <c r="S1135" s="9">
        <f t="shared" si="140"/>
        <v>41846.179131944446</v>
      </c>
      <c r="T1135" s="9">
        <f t="shared" si="141"/>
        <v>41867.179131944446</v>
      </c>
      <c r="U1135">
        <f t="shared" si="142"/>
        <v>2014</v>
      </c>
      <c r="V1135" s="9" t="str">
        <f t="shared" si="143"/>
        <v>Jul</v>
      </c>
    </row>
    <row r="1136" spans="1:22" ht="45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 t="shared" si="136"/>
        <v>272.27777777777777</v>
      </c>
      <c r="P1136">
        <f t="shared" si="139"/>
        <v>98.413654618473899</v>
      </c>
      <c r="Q1136" t="str">
        <f t="shared" si="137"/>
        <v>games</v>
      </c>
      <c r="R1136" t="str">
        <f t="shared" si="138"/>
        <v>tabletop games</v>
      </c>
      <c r="S1136" s="9">
        <f t="shared" si="140"/>
        <v>42573.161319444444</v>
      </c>
      <c r="T1136" s="9">
        <f t="shared" si="141"/>
        <v>42588.161319444444</v>
      </c>
      <c r="U1136">
        <f t="shared" si="142"/>
        <v>2016</v>
      </c>
      <c r="V1136" s="9" t="str">
        <f t="shared" si="143"/>
        <v>Jul</v>
      </c>
    </row>
    <row r="1137" spans="1:22" ht="45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 t="shared" si="136"/>
        <v>112.6875</v>
      </c>
      <c r="P1137">
        <f t="shared" si="139"/>
        <v>107.32142857142857</v>
      </c>
      <c r="Q1137" t="str">
        <f t="shared" si="137"/>
        <v>games</v>
      </c>
      <c r="R1137" t="str">
        <f t="shared" si="138"/>
        <v>tabletop games</v>
      </c>
      <c r="S1137" s="9">
        <f t="shared" si="140"/>
        <v>42296.464664351857</v>
      </c>
      <c r="T1137" s="9">
        <f t="shared" si="141"/>
        <v>42326.506331018521</v>
      </c>
      <c r="U1137">
        <f t="shared" si="142"/>
        <v>2015</v>
      </c>
      <c r="V1137" s="9" t="str">
        <f t="shared" si="143"/>
        <v>Oct</v>
      </c>
    </row>
    <row r="1138" spans="1:22" ht="30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 t="shared" si="136"/>
        <v>459.8</v>
      </c>
      <c r="P1138">
        <f t="shared" si="139"/>
        <v>11.67005076142132</v>
      </c>
      <c r="Q1138" t="str">
        <f t="shared" si="137"/>
        <v>games</v>
      </c>
      <c r="R1138" t="str">
        <f t="shared" si="138"/>
        <v>tabletop games</v>
      </c>
      <c r="S1138" s="9">
        <f t="shared" si="140"/>
        <v>42752.481111111112</v>
      </c>
      <c r="T1138" s="9">
        <f t="shared" si="141"/>
        <v>42759.481111111112</v>
      </c>
      <c r="U1138">
        <f t="shared" si="142"/>
        <v>2017</v>
      </c>
      <c r="V1138" s="9" t="str">
        <f t="shared" si="143"/>
        <v>Jan</v>
      </c>
    </row>
    <row r="1139" spans="1:22" ht="30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 t="shared" si="136"/>
        <v>286.65822784810126</v>
      </c>
      <c r="P1139">
        <f t="shared" si="139"/>
        <v>41.782287822878232</v>
      </c>
      <c r="Q1139" t="str">
        <f t="shared" si="137"/>
        <v>games</v>
      </c>
      <c r="R1139" t="str">
        <f t="shared" si="138"/>
        <v>tabletop games</v>
      </c>
      <c r="S1139" s="9">
        <f t="shared" si="140"/>
        <v>42467.785312500004</v>
      </c>
      <c r="T1139" s="9">
        <f t="shared" si="141"/>
        <v>42497.785312500004</v>
      </c>
      <c r="U1139">
        <f t="shared" si="142"/>
        <v>2016</v>
      </c>
      <c r="V1139" s="9" t="str">
        <f t="shared" si="143"/>
        <v>Apr</v>
      </c>
    </row>
    <row r="1140" spans="1:22" ht="45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 t="shared" si="136"/>
        <v>222.70833333333334</v>
      </c>
      <c r="P1140">
        <f t="shared" si="139"/>
        <v>21.38</v>
      </c>
      <c r="Q1140" t="str">
        <f t="shared" si="137"/>
        <v>games</v>
      </c>
      <c r="R1140" t="str">
        <f t="shared" si="138"/>
        <v>tabletop games</v>
      </c>
      <c r="S1140" s="9">
        <f t="shared" si="140"/>
        <v>42682.285254629627</v>
      </c>
      <c r="T1140" s="9">
        <f t="shared" si="141"/>
        <v>42696.285254629627</v>
      </c>
      <c r="U1140">
        <f t="shared" si="142"/>
        <v>2016</v>
      </c>
      <c r="V1140" s="9" t="str">
        <f t="shared" si="143"/>
        <v>Nov</v>
      </c>
    </row>
    <row r="1141" spans="1:22" ht="45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 t="shared" si="136"/>
        <v>636.14</v>
      </c>
      <c r="P1141">
        <f t="shared" si="139"/>
        <v>94.103550295857985</v>
      </c>
      <c r="Q1141" t="str">
        <f t="shared" si="137"/>
        <v>games</v>
      </c>
      <c r="R1141" t="str">
        <f t="shared" si="138"/>
        <v>tabletop games</v>
      </c>
      <c r="S1141" s="9">
        <f t="shared" si="140"/>
        <v>42505.770011574081</v>
      </c>
      <c r="T1141" s="9">
        <f t="shared" si="141"/>
        <v>42540.791666666664</v>
      </c>
      <c r="U1141">
        <f t="shared" si="142"/>
        <v>2016</v>
      </c>
      <c r="V1141" s="9" t="str">
        <f t="shared" si="143"/>
        <v>May</v>
      </c>
    </row>
    <row r="1142" spans="1:22" ht="30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 t="shared" si="136"/>
        <v>146.5</v>
      </c>
      <c r="P1142">
        <f t="shared" si="139"/>
        <v>15.721951219512196</v>
      </c>
      <c r="Q1142" t="str">
        <f t="shared" si="137"/>
        <v>games</v>
      </c>
      <c r="R1142" t="str">
        <f t="shared" si="138"/>
        <v>tabletop games</v>
      </c>
      <c r="S1142" s="9">
        <f t="shared" si="140"/>
        <v>42136.584340277775</v>
      </c>
      <c r="T1142" s="9">
        <f t="shared" si="141"/>
        <v>42166.584340277775</v>
      </c>
      <c r="U1142">
        <f t="shared" si="142"/>
        <v>2015</v>
      </c>
      <c r="V1142" s="9" t="str">
        <f t="shared" si="143"/>
        <v>May</v>
      </c>
    </row>
    <row r="1143" spans="1:22" ht="45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 t="shared" si="136"/>
        <v>1867.1</v>
      </c>
      <c r="P1143">
        <f t="shared" si="139"/>
        <v>90.635922330097088</v>
      </c>
      <c r="Q1143" t="str">
        <f t="shared" si="137"/>
        <v>games</v>
      </c>
      <c r="R1143" t="str">
        <f t="shared" si="138"/>
        <v>tabletop games</v>
      </c>
      <c r="S1143" s="9">
        <f t="shared" si="140"/>
        <v>42702.638148148151</v>
      </c>
      <c r="T1143" s="9">
        <f t="shared" si="141"/>
        <v>42712.638148148151</v>
      </c>
      <c r="U1143">
        <f t="shared" si="142"/>
        <v>2016</v>
      </c>
      <c r="V1143" s="9" t="str">
        <f t="shared" si="143"/>
        <v>Nov</v>
      </c>
    </row>
    <row r="1144" spans="1:22" ht="45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 t="shared" si="136"/>
        <v>326.92</v>
      </c>
      <c r="P1144">
        <f t="shared" si="139"/>
        <v>97.297619047619051</v>
      </c>
      <c r="Q1144" t="str">
        <f t="shared" si="137"/>
        <v>games</v>
      </c>
      <c r="R1144" t="str">
        <f t="shared" si="138"/>
        <v>tabletop games</v>
      </c>
      <c r="S1144" s="9">
        <f t="shared" si="140"/>
        <v>41694.850115740745</v>
      </c>
      <c r="T1144" s="9">
        <f t="shared" si="141"/>
        <v>41724.80844907408</v>
      </c>
      <c r="U1144">
        <f t="shared" si="142"/>
        <v>2014</v>
      </c>
      <c r="V1144" s="9" t="str">
        <f t="shared" si="143"/>
        <v>Feb</v>
      </c>
    </row>
    <row r="1145" spans="1:22" ht="45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 t="shared" si="136"/>
        <v>779.5</v>
      </c>
      <c r="P1145">
        <f t="shared" si="139"/>
        <v>37.11904761904762</v>
      </c>
      <c r="Q1145" t="str">
        <f t="shared" si="137"/>
        <v>games</v>
      </c>
      <c r="R1145" t="str">
        <f t="shared" si="138"/>
        <v>tabletop games</v>
      </c>
      <c r="S1145" s="9">
        <f t="shared" si="140"/>
        <v>42759.55810185185</v>
      </c>
      <c r="T1145" s="9">
        <f t="shared" si="141"/>
        <v>42780.55810185185</v>
      </c>
      <c r="U1145">
        <f t="shared" si="142"/>
        <v>2017</v>
      </c>
      <c r="V1145" s="9" t="str">
        <f t="shared" si="143"/>
        <v>Jan</v>
      </c>
    </row>
    <row r="1146" spans="1:22" ht="30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 t="shared" si="136"/>
        <v>154.15151515151516</v>
      </c>
      <c r="P1146">
        <f t="shared" si="139"/>
        <v>28.104972375690608</v>
      </c>
      <c r="Q1146" t="str">
        <f t="shared" si="137"/>
        <v>games</v>
      </c>
      <c r="R1146" t="str">
        <f t="shared" si="138"/>
        <v>tabletop games</v>
      </c>
      <c r="S1146" s="9">
        <f t="shared" si="140"/>
        <v>41926.418495370373</v>
      </c>
      <c r="T1146" s="9">
        <f t="shared" si="141"/>
        <v>41960.833333333336</v>
      </c>
      <c r="U1146">
        <f t="shared" si="142"/>
        <v>2014</v>
      </c>
      <c r="V1146" s="9" t="str">
        <f t="shared" si="143"/>
        <v>Oct</v>
      </c>
    </row>
    <row r="1147" spans="1:22" ht="45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 t="shared" si="136"/>
        <v>115.54666666666667</v>
      </c>
      <c r="P1147">
        <f t="shared" si="139"/>
        <v>144.43333333333334</v>
      </c>
      <c r="Q1147" t="str">
        <f t="shared" si="137"/>
        <v>games</v>
      </c>
      <c r="R1147" t="str">
        <f t="shared" si="138"/>
        <v>tabletop games</v>
      </c>
      <c r="S1147" s="9">
        <f t="shared" si="140"/>
        <v>42014.665659722225</v>
      </c>
      <c r="T1147" s="9">
        <f t="shared" si="141"/>
        <v>42035.665659722225</v>
      </c>
      <c r="U1147">
        <f t="shared" si="142"/>
        <v>2015</v>
      </c>
      <c r="V1147" s="9" t="str">
        <f t="shared" si="143"/>
        <v>Jan</v>
      </c>
    </row>
    <row r="1148" spans="1:22" ht="45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 t="shared" si="136"/>
        <v>180.03333333333333</v>
      </c>
      <c r="P1148">
        <f t="shared" si="139"/>
        <v>24.274157303370785</v>
      </c>
      <c r="Q1148" t="str">
        <f t="shared" si="137"/>
        <v>games</v>
      </c>
      <c r="R1148" t="str">
        <f t="shared" si="138"/>
        <v>tabletop games</v>
      </c>
      <c r="S1148" s="9">
        <f t="shared" si="140"/>
        <v>42496.415671296294</v>
      </c>
      <c r="T1148" s="9">
        <f t="shared" si="141"/>
        <v>42512.958333333336</v>
      </c>
      <c r="U1148">
        <f t="shared" si="142"/>
        <v>2016</v>
      </c>
      <c r="V1148" s="9" t="str">
        <f t="shared" si="143"/>
        <v>May</v>
      </c>
    </row>
    <row r="1149" spans="1:22" ht="45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 t="shared" si="136"/>
        <v>298.5</v>
      </c>
      <c r="P1149">
        <f t="shared" si="139"/>
        <v>35.117647058823529</v>
      </c>
      <c r="Q1149" t="str">
        <f t="shared" si="137"/>
        <v>games</v>
      </c>
      <c r="R1149" t="str">
        <f t="shared" si="138"/>
        <v>tabletop games</v>
      </c>
      <c r="S1149" s="9">
        <f t="shared" si="140"/>
        <v>42689.686423611114</v>
      </c>
      <c r="T1149" s="9">
        <f t="shared" si="141"/>
        <v>42696.686423611114</v>
      </c>
      <c r="U1149">
        <f t="shared" si="142"/>
        <v>2016</v>
      </c>
      <c r="V1149" s="9" t="str">
        <f t="shared" si="143"/>
        <v>Nov</v>
      </c>
    </row>
    <row r="1150" spans="1:22" ht="45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 t="shared" si="136"/>
        <v>320.26666666666665</v>
      </c>
      <c r="P1150">
        <f t="shared" si="139"/>
        <v>24.762886597938145</v>
      </c>
      <c r="Q1150" t="str">
        <f t="shared" si="137"/>
        <v>games</v>
      </c>
      <c r="R1150" t="str">
        <f t="shared" si="138"/>
        <v>tabletop games</v>
      </c>
      <c r="S1150" s="9">
        <f t="shared" si="140"/>
        <v>42469.708240740743</v>
      </c>
      <c r="T1150" s="9">
        <f t="shared" si="141"/>
        <v>42486.916666666664</v>
      </c>
      <c r="U1150">
        <f t="shared" si="142"/>
        <v>2016</v>
      </c>
      <c r="V1150" s="9" t="str">
        <f t="shared" si="143"/>
        <v>Apr</v>
      </c>
    </row>
    <row r="1151" spans="1:22" ht="45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 t="shared" si="136"/>
        <v>380.52499999999998</v>
      </c>
      <c r="P1151">
        <f t="shared" si="139"/>
        <v>188.37871287128712</v>
      </c>
      <c r="Q1151" t="str">
        <f t="shared" si="137"/>
        <v>games</v>
      </c>
      <c r="R1151" t="str">
        <f t="shared" si="138"/>
        <v>tabletop games</v>
      </c>
      <c r="S1151" s="9">
        <f t="shared" si="140"/>
        <v>41968.663159722222</v>
      </c>
      <c r="T1151" s="9">
        <f t="shared" si="141"/>
        <v>41993.875000000007</v>
      </c>
      <c r="U1151">
        <f t="shared" si="142"/>
        <v>2014</v>
      </c>
      <c r="V1151" s="9" t="str">
        <f t="shared" si="143"/>
        <v>Nov</v>
      </c>
    </row>
    <row r="1152" spans="1:22" ht="45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 t="shared" si="136"/>
        <v>102.60000000000001</v>
      </c>
      <c r="P1152">
        <f t="shared" si="139"/>
        <v>148.08247422680412</v>
      </c>
      <c r="Q1152" t="str">
        <f t="shared" si="137"/>
        <v>games</v>
      </c>
      <c r="R1152" t="str">
        <f t="shared" si="138"/>
        <v>tabletop games</v>
      </c>
      <c r="S1152" s="9">
        <f t="shared" si="140"/>
        <v>42775.915682870378</v>
      </c>
      <c r="T1152" s="9">
        <f t="shared" si="141"/>
        <v>42805.915682870378</v>
      </c>
      <c r="U1152">
        <f t="shared" si="142"/>
        <v>2017</v>
      </c>
      <c r="V1152" s="9" t="str">
        <f t="shared" si="143"/>
        <v>Feb</v>
      </c>
    </row>
    <row r="1153" spans="1:22" ht="45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 t="shared" si="136"/>
        <v>1801.64</v>
      </c>
      <c r="P1153">
        <f t="shared" si="139"/>
        <v>49.934589800443462</v>
      </c>
      <c r="Q1153" t="str">
        <f t="shared" si="137"/>
        <v>games</v>
      </c>
      <c r="R1153" t="str">
        <f t="shared" si="138"/>
        <v>tabletop games</v>
      </c>
      <c r="S1153" s="9">
        <f t="shared" si="140"/>
        <v>42776.537766203706</v>
      </c>
      <c r="T1153" s="9">
        <f t="shared" si="141"/>
        <v>42801.041666666664</v>
      </c>
      <c r="U1153">
        <f t="shared" si="142"/>
        <v>2017</v>
      </c>
      <c r="V1153" s="9" t="str">
        <f t="shared" si="143"/>
        <v>Feb</v>
      </c>
    </row>
    <row r="1154" spans="1:22" ht="45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 t="shared" ref="O1154:O1217" si="144">(E1154/D1154)*100</f>
        <v>720.24800000000005</v>
      </c>
      <c r="P1154">
        <f t="shared" si="139"/>
        <v>107.82155688622754</v>
      </c>
      <c r="Q1154" t="str">
        <f t="shared" ref="Q1154:Q1217" si="145">LEFT(N1154,SEARCH("/",N1154,1)-1)</f>
        <v>games</v>
      </c>
      <c r="R1154" t="str">
        <f t="shared" ref="R1154:R1217" si="146">RIGHT(N1154,LEN(N1154)-SEARCH("/",N1154,1))</f>
        <v>tabletop games</v>
      </c>
      <c r="S1154" s="9">
        <f t="shared" si="140"/>
        <v>42725.702696759261</v>
      </c>
      <c r="T1154" s="9">
        <f t="shared" si="141"/>
        <v>42745.749305555561</v>
      </c>
      <c r="U1154">
        <f t="shared" si="142"/>
        <v>2016</v>
      </c>
      <c r="V1154" s="9" t="str">
        <f t="shared" si="143"/>
        <v>Dec</v>
      </c>
    </row>
    <row r="1155" spans="1:22" ht="45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 t="shared" si="144"/>
        <v>283.09000000000003</v>
      </c>
      <c r="P1155">
        <f t="shared" ref="P1155:P1218" si="147">IFERROR(E1155/L1155, 0)</f>
        <v>42.63403614457831</v>
      </c>
      <c r="Q1155" t="str">
        <f t="shared" si="145"/>
        <v>games</v>
      </c>
      <c r="R1155" t="str">
        <f t="shared" si="146"/>
        <v>tabletop games</v>
      </c>
      <c r="S1155" s="9">
        <f t="shared" ref="S1155:S1218" si="148">((J1155/86400)+25569+(-4/24))</f>
        <v>42683.833379629628</v>
      </c>
      <c r="T1155" s="9">
        <f t="shared" ref="T1155:T1218" si="149">((I1155/86400)+25569+(-4/24))</f>
        <v>42713.833379629628</v>
      </c>
      <c r="U1155">
        <f t="shared" ref="U1155:U1218" si="150">YEAR(S1155)</f>
        <v>2016</v>
      </c>
      <c r="V1155" s="9" t="str">
        <f t="shared" ref="V1155:V1218" si="151">TEXT(S1155, "mmm")</f>
        <v>Nov</v>
      </c>
    </row>
    <row r="1156" spans="1:22" ht="45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 t="shared" si="144"/>
        <v>1356.6000000000001</v>
      </c>
      <c r="P1156">
        <f t="shared" si="147"/>
        <v>14.370762711864407</v>
      </c>
      <c r="Q1156" t="str">
        <f t="shared" si="145"/>
        <v>games</v>
      </c>
      <c r="R1156" t="str">
        <f t="shared" si="146"/>
        <v>tabletop games</v>
      </c>
      <c r="S1156" s="9">
        <f t="shared" si="148"/>
        <v>42315.532824074078</v>
      </c>
      <c r="T1156" s="9">
        <f t="shared" si="149"/>
        <v>42345.532824074078</v>
      </c>
      <c r="U1156">
        <f t="shared" si="150"/>
        <v>2015</v>
      </c>
      <c r="V1156" s="9" t="str">
        <f t="shared" si="151"/>
        <v>Nov</v>
      </c>
    </row>
    <row r="1157" spans="1:22" ht="45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 t="shared" si="144"/>
        <v>220.35999999999999</v>
      </c>
      <c r="P1157">
        <f t="shared" si="147"/>
        <v>37.476190476190474</v>
      </c>
      <c r="Q1157" t="str">
        <f t="shared" si="145"/>
        <v>games</v>
      </c>
      <c r="R1157" t="str">
        <f t="shared" si="146"/>
        <v>tabletop games</v>
      </c>
      <c r="S1157" s="9">
        <f t="shared" si="148"/>
        <v>42781.382430555554</v>
      </c>
      <c r="T1157" s="9">
        <f t="shared" si="149"/>
        <v>42806.340763888897</v>
      </c>
      <c r="U1157">
        <f t="shared" si="150"/>
        <v>2017</v>
      </c>
      <c r="V1157" s="9" t="str">
        <f t="shared" si="151"/>
        <v>Feb</v>
      </c>
    </row>
    <row r="1158" spans="1:22" ht="45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 t="shared" si="144"/>
        <v>119.6</v>
      </c>
      <c r="P1158">
        <f t="shared" si="147"/>
        <v>30.202020202020201</v>
      </c>
      <c r="Q1158" t="str">
        <f t="shared" si="145"/>
        <v>games</v>
      </c>
      <c r="R1158" t="str">
        <f t="shared" si="146"/>
        <v>tabletop games</v>
      </c>
      <c r="S1158" s="9">
        <f t="shared" si="148"/>
        <v>41663.333993055559</v>
      </c>
      <c r="T1158" s="9">
        <f t="shared" si="149"/>
        <v>41693.333993055559</v>
      </c>
      <c r="U1158">
        <f t="shared" si="150"/>
        <v>2014</v>
      </c>
      <c r="V1158" s="9" t="str">
        <f t="shared" si="151"/>
        <v>Jan</v>
      </c>
    </row>
    <row r="1159" spans="1:22" ht="45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 t="shared" si="144"/>
        <v>407.76923076923077</v>
      </c>
      <c r="P1159">
        <f t="shared" si="147"/>
        <v>33.550632911392405</v>
      </c>
      <c r="Q1159" t="str">
        <f t="shared" si="145"/>
        <v>games</v>
      </c>
      <c r="R1159" t="str">
        <f t="shared" si="146"/>
        <v>tabletop games</v>
      </c>
      <c r="S1159" s="9">
        <f t="shared" si="148"/>
        <v>41965.449988425928</v>
      </c>
      <c r="T1159" s="9">
        <f t="shared" si="149"/>
        <v>41995.449988425928</v>
      </c>
      <c r="U1159">
        <f t="shared" si="150"/>
        <v>2014</v>
      </c>
      <c r="V1159" s="9" t="str">
        <f t="shared" si="151"/>
        <v>Nov</v>
      </c>
    </row>
    <row r="1160" spans="1:22" ht="45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 t="shared" si="144"/>
        <v>105.81826105905425</v>
      </c>
      <c r="P1160">
        <f t="shared" si="147"/>
        <v>64.74666666666667</v>
      </c>
      <c r="Q1160" t="str">
        <f t="shared" si="145"/>
        <v>games</v>
      </c>
      <c r="R1160" t="str">
        <f t="shared" si="146"/>
        <v>tabletop games</v>
      </c>
      <c r="S1160" s="9">
        <f t="shared" si="148"/>
        <v>41614.484826388893</v>
      </c>
      <c r="T1160" s="9">
        <f t="shared" si="149"/>
        <v>41644.484826388893</v>
      </c>
      <c r="U1160">
        <f t="shared" si="150"/>
        <v>2013</v>
      </c>
      <c r="V1160" s="9" t="str">
        <f t="shared" si="151"/>
        <v>Dec</v>
      </c>
    </row>
    <row r="1161" spans="1:22" ht="45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 t="shared" si="144"/>
        <v>141.08235294117648</v>
      </c>
      <c r="P1161">
        <f t="shared" si="147"/>
        <v>57.932367149758456</v>
      </c>
      <c r="Q1161" t="str">
        <f t="shared" si="145"/>
        <v>games</v>
      </c>
      <c r="R1161" t="str">
        <f t="shared" si="146"/>
        <v>tabletop games</v>
      </c>
      <c r="S1161" s="9">
        <f t="shared" si="148"/>
        <v>40936.511840277781</v>
      </c>
      <c r="T1161" s="9">
        <f t="shared" si="149"/>
        <v>40966.511840277781</v>
      </c>
      <c r="U1161">
        <f t="shared" si="150"/>
        <v>2012</v>
      </c>
      <c r="V1161" s="9" t="str">
        <f t="shared" si="151"/>
        <v>Jan</v>
      </c>
    </row>
    <row r="1162" spans="1:22" ht="30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 t="shared" si="144"/>
        <v>270.7</v>
      </c>
      <c r="P1162">
        <f t="shared" si="147"/>
        <v>53.078431372549019</v>
      </c>
      <c r="Q1162" t="str">
        <f t="shared" si="145"/>
        <v>games</v>
      </c>
      <c r="R1162" t="str">
        <f t="shared" si="146"/>
        <v>tabletop games</v>
      </c>
      <c r="S1162" s="9">
        <f t="shared" si="148"/>
        <v>42338.542442129634</v>
      </c>
      <c r="T1162" s="9">
        <f t="shared" si="149"/>
        <v>42372.790972222225</v>
      </c>
      <c r="U1162">
        <f t="shared" si="150"/>
        <v>2015</v>
      </c>
      <c r="V1162" s="9" t="str">
        <f t="shared" si="151"/>
        <v>Nov</v>
      </c>
    </row>
    <row r="1163" spans="1:22" ht="45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 t="shared" si="144"/>
        <v>153.80000000000001</v>
      </c>
      <c r="P1163">
        <f t="shared" si="147"/>
        <v>48.0625</v>
      </c>
      <c r="Q1163" t="str">
        <f t="shared" si="145"/>
        <v>games</v>
      </c>
      <c r="R1163" t="str">
        <f t="shared" si="146"/>
        <v>tabletop games</v>
      </c>
      <c r="S1163" s="9">
        <f t="shared" si="148"/>
        <v>42020.64003472223</v>
      </c>
      <c r="T1163" s="9">
        <f t="shared" si="149"/>
        <v>42039.000000000007</v>
      </c>
      <c r="U1163">
        <f t="shared" si="150"/>
        <v>2015</v>
      </c>
      <c r="V1163" s="9" t="str">
        <f t="shared" si="151"/>
        <v>Jan</v>
      </c>
    </row>
    <row r="1164" spans="1:22" ht="45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 t="shared" si="144"/>
        <v>403.57653061224488</v>
      </c>
      <c r="P1164">
        <f t="shared" si="147"/>
        <v>82.396874999999994</v>
      </c>
      <c r="Q1164" t="str">
        <f t="shared" si="145"/>
        <v>games</v>
      </c>
      <c r="R1164" t="str">
        <f t="shared" si="146"/>
        <v>tabletop games</v>
      </c>
      <c r="S1164" s="9">
        <f t="shared" si="148"/>
        <v>42234.458229166667</v>
      </c>
      <c r="T1164" s="9">
        <f t="shared" si="149"/>
        <v>42264.458229166667</v>
      </c>
      <c r="U1164">
        <f t="shared" si="150"/>
        <v>2015</v>
      </c>
      <c r="V1164" s="9" t="str">
        <f t="shared" si="151"/>
        <v>Aug</v>
      </c>
    </row>
    <row r="1165" spans="1:22" ht="45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 t="shared" si="144"/>
        <v>185</v>
      </c>
      <c r="P1165">
        <f t="shared" si="147"/>
        <v>50.454545454545453</v>
      </c>
      <c r="Q1165" t="str">
        <f t="shared" si="145"/>
        <v>music</v>
      </c>
      <c r="R1165" t="str">
        <f t="shared" si="146"/>
        <v>rock</v>
      </c>
      <c r="S1165" s="9">
        <f t="shared" si="148"/>
        <v>40687.11917824074</v>
      </c>
      <c r="T1165" s="9">
        <f t="shared" si="149"/>
        <v>40749.118055555555</v>
      </c>
      <c r="U1165">
        <f t="shared" si="150"/>
        <v>2011</v>
      </c>
      <c r="V1165" s="9" t="str">
        <f t="shared" si="151"/>
        <v>May</v>
      </c>
    </row>
    <row r="1166" spans="1:22" ht="30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 t="shared" si="144"/>
        <v>185.33333333333331</v>
      </c>
      <c r="P1166">
        <f t="shared" si="147"/>
        <v>115.83333333333333</v>
      </c>
      <c r="Q1166" t="str">
        <f t="shared" si="145"/>
        <v>music</v>
      </c>
      <c r="R1166" t="str">
        <f t="shared" si="146"/>
        <v>rock</v>
      </c>
      <c r="S1166" s="9">
        <f t="shared" si="148"/>
        <v>42323.007939814815</v>
      </c>
      <c r="T1166" s="9">
        <f t="shared" si="149"/>
        <v>42383.007939814815</v>
      </c>
      <c r="U1166">
        <f t="shared" si="150"/>
        <v>2015</v>
      </c>
      <c r="V1166" s="9" t="str">
        <f t="shared" si="151"/>
        <v>Nov</v>
      </c>
    </row>
    <row r="1167" spans="1:22" ht="45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 t="shared" si="144"/>
        <v>100.85533333333332</v>
      </c>
      <c r="P1167">
        <f t="shared" si="147"/>
        <v>63.03458333333333</v>
      </c>
      <c r="Q1167" t="str">
        <f t="shared" si="145"/>
        <v>music</v>
      </c>
      <c r="R1167" t="str">
        <f t="shared" si="146"/>
        <v>rock</v>
      </c>
      <c r="S1167" s="9">
        <f t="shared" si="148"/>
        <v>40977.958379629628</v>
      </c>
      <c r="T1167" s="9">
        <f t="shared" si="149"/>
        <v>41037.916712962964</v>
      </c>
      <c r="U1167">
        <f t="shared" si="150"/>
        <v>2012</v>
      </c>
      <c r="V1167" s="9" t="str">
        <f t="shared" si="151"/>
        <v>Mar</v>
      </c>
    </row>
    <row r="1168" spans="1:22" ht="30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 t="shared" si="144"/>
        <v>106.22116666666668</v>
      </c>
      <c r="P1168">
        <f t="shared" si="147"/>
        <v>108.02152542372882</v>
      </c>
      <c r="Q1168" t="str">
        <f t="shared" si="145"/>
        <v>music</v>
      </c>
      <c r="R1168" t="str">
        <f t="shared" si="146"/>
        <v>rock</v>
      </c>
      <c r="S1168" s="9">
        <f t="shared" si="148"/>
        <v>40585.630150462966</v>
      </c>
      <c r="T1168" s="9">
        <f t="shared" si="149"/>
        <v>40614</v>
      </c>
      <c r="U1168">
        <f t="shared" si="150"/>
        <v>2011</v>
      </c>
      <c r="V1168" s="9" t="str">
        <f t="shared" si="151"/>
        <v>Feb</v>
      </c>
    </row>
    <row r="1169" spans="1:22" ht="45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 t="shared" si="144"/>
        <v>121.36666666666667</v>
      </c>
      <c r="P1169">
        <f t="shared" si="147"/>
        <v>46.088607594936711</v>
      </c>
      <c r="Q1169" t="str">
        <f t="shared" si="145"/>
        <v>music</v>
      </c>
      <c r="R1169" t="str">
        <f t="shared" si="146"/>
        <v>rock</v>
      </c>
      <c r="S1169" s="9">
        <f t="shared" si="148"/>
        <v>41059.019016203711</v>
      </c>
      <c r="T1169" s="9">
        <f t="shared" si="149"/>
        <v>41089.019016203711</v>
      </c>
      <c r="U1169">
        <f t="shared" si="150"/>
        <v>2012</v>
      </c>
      <c r="V1169" s="9" t="str">
        <f t="shared" si="151"/>
        <v>May</v>
      </c>
    </row>
    <row r="1170" spans="1:22" ht="45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 t="shared" si="144"/>
        <v>100.06666666666666</v>
      </c>
      <c r="P1170">
        <f t="shared" si="147"/>
        <v>107.21428571428571</v>
      </c>
      <c r="Q1170" t="str">
        <f t="shared" si="145"/>
        <v>music</v>
      </c>
      <c r="R1170" t="str">
        <f t="shared" si="146"/>
        <v>rock</v>
      </c>
      <c r="S1170" s="9">
        <f t="shared" si="148"/>
        <v>41494.7969212963</v>
      </c>
      <c r="T1170" s="9">
        <f t="shared" si="149"/>
        <v>41522.999305555561</v>
      </c>
      <c r="U1170">
        <f t="shared" si="150"/>
        <v>2013</v>
      </c>
      <c r="V1170" s="9" t="str">
        <f t="shared" si="151"/>
        <v>Aug</v>
      </c>
    </row>
    <row r="1171" spans="1:22" ht="45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 t="shared" si="144"/>
        <v>119.97755555555555</v>
      </c>
      <c r="P1171">
        <f t="shared" si="147"/>
        <v>50.9338679245283</v>
      </c>
      <c r="Q1171" t="str">
        <f t="shared" si="145"/>
        <v>music</v>
      </c>
      <c r="R1171" t="str">
        <f t="shared" si="146"/>
        <v>rock</v>
      </c>
      <c r="S1171" s="9">
        <f t="shared" si="148"/>
        <v>41792.500694444447</v>
      </c>
      <c r="T1171" s="9">
        <f t="shared" si="149"/>
        <v>41813.500694444447</v>
      </c>
      <c r="U1171">
        <f t="shared" si="150"/>
        <v>2014</v>
      </c>
      <c r="V1171" s="9" t="str">
        <f t="shared" si="151"/>
        <v>Jun</v>
      </c>
    </row>
    <row r="1172" spans="1:22" ht="45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 t="shared" si="144"/>
        <v>100.1</v>
      </c>
      <c r="P1172">
        <f t="shared" si="147"/>
        <v>40.04</v>
      </c>
      <c r="Q1172" t="str">
        <f t="shared" si="145"/>
        <v>music</v>
      </c>
      <c r="R1172" t="str">
        <f t="shared" si="146"/>
        <v>rock</v>
      </c>
      <c r="S1172" s="9">
        <f t="shared" si="148"/>
        <v>41067.66075231482</v>
      </c>
      <c r="T1172" s="9">
        <f t="shared" si="149"/>
        <v>41086.583333333336</v>
      </c>
      <c r="U1172">
        <f t="shared" si="150"/>
        <v>2012</v>
      </c>
      <c r="V1172" s="9" t="str">
        <f t="shared" si="151"/>
        <v>Jun</v>
      </c>
    </row>
    <row r="1173" spans="1:22" ht="45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 t="shared" si="144"/>
        <v>107.4</v>
      </c>
      <c r="P1173">
        <f t="shared" si="147"/>
        <v>64.44</v>
      </c>
      <c r="Q1173" t="str">
        <f t="shared" si="145"/>
        <v>music</v>
      </c>
      <c r="R1173" t="str">
        <f t="shared" si="146"/>
        <v>rock</v>
      </c>
      <c r="S1173" s="9">
        <f t="shared" si="148"/>
        <v>41571.831712962965</v>
      </c>
      <c r="T1173" s="9">
        <f t="shared" si="149"/>
        <v>41614.806944444448</v>
      </c>
      <c r="U1173">
        <f t="shared" si="150"/>
        <v>2013</v>
      </c>
      <c r="V1173" s="9" t="str">
        <f t="shared" si="151"/>
        <v>Oct</v>
      </c>
    </row>
    <row r="1174" spans="1:22" ht="45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 t="shared" si="144"/>
        <v>104.06666666666666</v>
      </c>
      <c r="P1174">
        <f t="shared" si="147"/>
        <v>53.827586206896555</v>
      </c>
      <c r="Q1174" t="str">
        <f t="shared" si="145"/>
        <v>music</v>
      </c>
      <c r="R1174" t="str">
        <f t="shared" si="146"/>
        <v>rock</v>
      </c>
      <c r="S1174" s="9">
        <f t="shared" si="148"/>
        <v>40070.087152777778</v>
      </c>
      <c r="T1174" s="9">
        <f t="shared" si="149"/>
        <v>40148.541666666672</v>
      </c>
      <c r="U1174">
        <f t="shared" si="150"/>
        <v>2009</v>
      </c>
      <c r="V1174" s="9" t="str">
        <f t="shared" si="151"/>
        <v>Sep</v>
      </c>
    </row>
    <row r="1175" spans="1:22" ht="45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 t="shared" si="144"/>
        <v>172.8</v>
      </c>
      <c r="P1175">
        <f t="shared" si="147"/>
        <v>100.46511627906976</v>
      </c>
      <c r="Q1175" t="str">
        <f t="shared" si="145"/>
        <v>music</v>
      </c>
      <c r="R1175" t="str">
        <f t="shared" si="146"/>
        <v>rock</v>
      </c>
      <c r="S1175" s="9">
        <f t="shared" si="148"/>
        <v>40987.810393518521</v>
      </c>
      <c r="T1175" s="9">
        <f t="shared" si="149"/>
        <v>41022</v>
      </c>
      <c r="U1175">
        <f t="shared" si="150"/>
        <v>2012</v>
      </c>
      <c r="V1175" s="9" t="str">
        <f t="shared" si="151"/>
        <v>Mar</v>
      </c>
    </row>
    <row r="1176" spans="1:22" ht="45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 t="shared" si="144"/>
        <v>107.2505</v>
      </c>
      <c r="P1176">
        <f t="shared" si="147"/>
        <v>46.630652173913049</v>
      </c>
      <c r="Q1176" t="str">
        <f t="shared" si="145"/>
        <v>music</v>
      </c>
      <c r="R1176" t="str">
        <f t="shared" si="146"/>
        <v>rock</v>
      </c>
      <c r="S1176" s="9">
        <f t="shared" si="148"/>
        <v>40987.530972222223</v>
      </c>
      <c r="T1176" s="9">
        <f t="shared" si="149"/>
        <v>41017.530972222223</v>
      </c>
      <c r="U1176">
        <f t="shared" si="150"/>
        <v>2012</v>
      </c>
      <c r="V1176" s="9" t="str">
        <f t="shared" si="151"/>
        <v>Mar</v>
      </c>
    </row>
    <row r="1177" spans="1:22" ht="30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 t="shared" si="144"/>
        <v>108.23529411764706</v>
      </c>
      <c r="P1177">
        <f t="shared" si="147"/>
        <v>34.074074074074076</v>
      </c>
      <c r="Q1177" t="str">
        <f t="shared" si="145"/>
        <v>music</v>
      </c>
      <c r="R1177" t="str">
        <f t="shared" si="146"/>
        <v>rock</v>
      </c>
      <c r="S1177" s="9">
        <f t="shared" si="148"/>
        <v>41151.541655092595</v>
      </c>
      <c r="T1177" s="9">
        <f t="shared" si="149"/>
        <v>41176.999305555561</v>
      </c>
      <c r="U1177">
        <f t="shared" si="150"/>
        <v>2012</v>
      </c>
      <c r="V1177" s="9" t="str">
        <f t="shared" si="151"/>
        <v>Aug</v>
      </c>
    </row>
    <row r="1178" spans="1:22" ht="45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 t="shared" si="144"/>
        <v>146.08079999999998</v>
      </c>
      <c r="P1178">
        <f t="shared" si="147"/>
        <v>65.214642857142863</v>
      </c>
      <c r="Q1178" t="str">
        <f t="shared" si="145"/>
        <v>music</v>
      </c>
      <c r="R1178" t="str">
        <f t="shared" si="146"/>
        <v>rock</v>
      </c>
      <c r="S1178" s="9">
        <f t="shared" si="148"/>
        <v>41264.556481481486</v>
      </c>
      <c r="T1178" s="9">
        <f t="shared" si="149"/>
        <v>41294.556481481486</v>
      </c>
      <c r="U1178">
        <f t="shared" si="150"/>
        <v>2012</v>
      </c>
      <c r="V1178" s="9" t="str">
        <f t="shared" si="151"/>
        <v>Dec</v>
      </c>
    </row>
    <row r="1179" spans="1:22" ht="45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 t="shared" si="144"/>
        <v>125.25</v>
      </c>
      <c r="P1179">
        <f t="shared" si="147"/>
        <v>44.205882352941174</v>
      </c>
      <c r="Q1179" t="str">
        <f t="shared" si="145"/>
        <v>music</v>
      </c>
      <c r="R1179" t="str">
        <f t="shared" si="146"/>
        <v>rock</v>
      </c>
      <c r="S1179" s="9">
        <f t="shared" si="148"/>
        <v>41270.787685185183</v>
      </c>
      <c r="T1179" s="9">
        <f t="shared" si="149"/>
        <v>41300.787685185183</v>
      </c>
      <c r="U1179">
        <f t="shared" si="150"/>
        <v>2012</v>
      </c>
      <c r="V1179" s="9" t="str">
        <f t="shared" si="151"/>
        <v>Dec</v>
      </c>
    </row>
    <row r="1180" spans="1:22" ht="45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 t="shared" si="144"/>
        <v>149.07142857142856</v>
      </c>
      <c r="P1180">
        <f t="shared" si="147"/>
        <v>71.965517241379317</v>
      </c>
      <c r="Q1180" t="str">
        <f t="shared" si="145"/>
        <v>music</v>
      </c>
      <c r="R1180" t="str">
        <f t="shared" si="146"/>
        <v>rock</v>
      </c>
      <c r="S1180" s="9">
        <f t="shared" si="148"/>
        <v>40927.565115740741</v>
      </c>
      <c r="T1180" s="9">
        <f t="shared" si="149"/>
        <v>40962.565115740741</v>
      </c>
      <c r="U1180">
        <f t="shared" si="150"/>
        <v>2012</v>
      </c>
      <c r="V1180" s="9" t="str">
        <f t="shared" si="151"/>
        <v>Jan</v>
      </c>
    </row>
    <row r="1181" spans="1:22" ht="30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 t="shared" si="144"/>
        <v>100.6</v>
      </c>
      <c r="P1181">
        <f t="shared" si="147"/>
        <v>52.94736842105263</v>
      </c>
      <c r="Q1181" t="str">
        <f t="shared" si="145"/>
        <v>music</v>
      </c>
      <c r="R1181" t="str">
        <f t="shared" si="146"/>
        <v>rock</v>
      </c>
      <c r="S1181" s="9">
        <f t="shared" si="148"/>
        <v>40947.875567129631</v>
      </c>
      <c r="T1181" s="9">
        <f t="shared" si="149"/>
        <v>40981.999305555561</v>
      </c>
      <c r="U1181">
        <f t="shared" si="150"/>
        <v>2012</v>
      </c>
      <c r="V1181" s="9" t="str">
        <f t="shared" si="151"/>
        <v>Feb</v>
      </c>
    </row>
    <row r="1182" spans="1:22" ht="30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 t="shared" si="144"/>
        <v>105.07333333333332</v>
      </c>
      <c r="P1182">
        <f t="shared" si="147"/>
        <v>109.45138888888889</v>
      </c>
      <c r="Q1182" t="str">
        <f t="shared" si="145"/>
        <v>music</v>
      </c>
      <c r="R1182" t="str">
        <f t="shared" si="146"/>
        <v>rock</v>
      </c>
      <c r="S1182" s="9">
        <f t="shared" si="148"/>
        <v>41694.673993055556</v>
      </c>
      <c r="T1182" s="9">
        <f t="shared" si="149"/>
        <v>41724.632326388892</v>
      </c>
      <c r="U1182">
        <f t="shared" si="150"/>
        <v>2014</v>
      </c>
      <c r="V1182" s="9" t="str">
        <f t="shared" si="151"/>
        <v>Feb</v>
      </c>
    </row>
    <row r="1183" spans="1:22" ht="30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 t="shared" si="144"/>
        <v>350.16666666666663</v>
      </c>
      <c r="P1183">
        <f t="shared" si="147"/>
        <v>75.035714285714292</v>
      </c>
      <c r="Q1183" t="str">
        <f t="shared" si="145"/>
        <v>music</v>
      </c>
      <c r="R1183" t="str">
        <f t="shared" si="146"/>
        <v>rock</v>
      </c>
      <c r="S1183" s="9">
        <f t="shared" si="148"/>
        <v>40564.865844907406</v>
      </c>
      <c r="T1183" s="9">
        <f t="shared" si="149"/>
        <v>40579.865844907406</v>
      </c>
      <c r="U1183">
        <f t="shared" si="150"/>
        <v>2011</v>
      </c>
      <c r="V1183" s="9" t="str">
        <f t="shared" si="151"/>
        <v>Jan</v>
      </c>
    </row>
    <row r="1184" spans="1:22" ht="45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 t="shared" si="144"/>
        <v>101.25</v>
      </c>
      <c r="P1184">
        <f t="shared" si="147"/>
        <v>115.71428571428571</v>
      </c>
      <c r="Q1184" t="str">
        <f t="shared" si="145"/>
        <v>music</v>
      </c>
      <c r="R1184" t="str">
        <f t="shared" si="146"/>
        <v>rock</v>
      </c>
      <c r="S1184" s="9">
        <f t="shared" si="148"/>
        <v>41074.560370370375</v>
      </c>
      <c r="T1184" s="9">
        <f t="shared" si="149"/>
        <v>41088.560370370375</v>
      </c>
      <c r="U1184">
        <f t="shared" si="150"/>
        <v>2012</v>
      </c>
      <c r="V1184" s="9" t="str">
        <f t="shared" si="151"/>
        <v>Jun</v>
      </c>
    </row>
    <row r="1185" spans="1:22" ht="30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 t="shared" si="144"/>
        <v>133.6044</v>
      </c>
      <c r="P1185">
        <f t="shared" si="147"/>
        <v>31.659810426540286</v>
      </c>
      <c r="Q1185" t="str">
        <f t="shared" si="145"/>
        <v>music</v>
      </c>
      <c r="R1185" t="str">
        <f t="shared" si="146"/>
        <v>indie rock</v>
      </c>
      <c r="S1185" s="9">
        <f t="shared" si="148"/>
        <v>41415.98027777778</v>
      </c>
      <c r="T1185" s="9">
        <f t="shared" si="149"/>
        <v>41445.98027777778</v>
      </c>
      <c r="U1185">
        <f t="shared" si="150"/>
        <v>2013</v>
      </c>
      <c r="V1185" s="9" t="str">
        <f t="shared" si="151"/>
        <v>May</v>
      </c>
    </row>
    <row r="1186" spans="1:22" ht="45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 t="shared" si="144"/>
        <v>170.65217391304347</v>
      </c>
      <c r="P1186">
        <f t="shared" si="147"/>
        <v>46.176470588235297</v>
      </c>
      <c r="Q1186" t="str">
        <f t="shared" si="145"/>
        <v>music</v>
      </c>
      <c r="R1186" t="str">
        <f t="shared" si="146"/>
        <v>indie rock</v>
      </c>
      <c r="S1186" s="9">
        <f t="shared" si="148"/>
        <v>41605.701782407406</v>
      </c>
      <c r="T1186" s="9">
        <f t="shared" si="149"/>
        <v>41639.125</v>
      </c>
      <c r="U1186">
        <f t="shared" si="150"/>
        <v>2013</v>
      </c>
      <c r="V1186" s="9" t="str">
        <f t="shared" si="151"/>
        <v>Nov</v>
      </c>
    </row>
    <row r="1187" spans="1:22" ht="45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 t="shared" si="144"/>
        <v>109.35829457364341</v>
      </c>
      <c r="P1187">
        <f t="shared" si="147"/>
        <v>68.481650485436887</v>
      </c>
      <c r="Q1187" t="str">
        <f t="shared" si="145"/>
        <v>music</v>
      </c>
      <c r="R1187" t="str">
        <f t="shared" si="146"/>
        <v>indie rock</v>
      </c>
      <c r="S1187" s="9">
        <f t="shared" si="148"/>
        <v>40849.944398148153</v>
      </c>
      <c r="T1187" s="9">
        <f t="shared" si="149"/>
        <v>40889.986064814817</v>
      </c>
      <c r="U1187">
        <f t="shared" si="150"/>
        <v>2011</v>
      </c>
      <c r="V1187" s="9" t="str">
        <f t="shared" si="151"/>
        <v>Nov</v>
      </c>
    </row>
    <row r="1188" spans="1:22" ht="45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 t="shared" si="144"/>
        <v>100.70033333333335</v>
      </c>
      <c r="P1188">
        <f t="shared" si="147"/>
        <v>53.469203539823013</v>
      </c>
      <c r="Q1188" t="str">
        <f t="shared" si="145"/>
        <v>music</v>
      </c>
      <c r="R1188" t="str">
        <f t="shared" si="146"/>
        <v>indie rock</v>
      </c>
      <c r="S1188" s="9">
        <f t="shared" si="148"/>
        <v>40502.649201388893</v>
      </c>
      <c r="T1188" s="9">
        <f t="shared" si="149"/>
        <v>40544.040972222225</v>
      </c>
      <c r="U1188">
        <f t="shared" si="150"/>
        <v>2010</v>
      </c>
      <c r="V1188" s="9" t="str">
        <f t="shared" si="151"/>
        <v>Nov</v>
      </c>
    </row>
    <row r="1189" spans="1:22" ht="45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 t="shared" si="144"/>
        <v>101.22777777777779</v>
      </c>
      <c r="P1189">
        <f t="shared" si="147"/>
        <v>109.10778443113773</v>
      </c>
      <c r="Q1189" t="str">
        <f t="shared" si="145"/>
        <v>music</v>
      </c>
      <c r="R1189" t="str">
        <f t="shared" si="146"/>
        <v>indie rock</v>
      </c>
      <c r="S1189" s="9">
        <f t="shared" si="148"/>
        <v>41834.528611111113</v>
      </c>
      <c r="T1189" s="9">
        <f t="shared" si="149"/>
        <v>41859.583333333336</v>
      </c>
      <c r="U1189">
        <f t="shared" si="150"/>
        <v>2014</v>
      </c>
      <c r="V1189" s="9" t="str">
        <f t="shared" si="151"/>
        <v>Jul</v>
      </c>
    </row>
    <row r="1190" spans="1:22" ht="45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 t="shared" si="144"/>
        <v>106.75857142857143</v>
      </c>
      <c r="P1190">
        <f t="shared" si="147"/>
        <v>51.185616438356163</v>
      </c>
      <c r="Q1190" t="str">
        <f t="shared" si="145"/>
        <v>music</v>
      </c>
      <c r="R1190" t="str">
        <f t="shared" si="146"/>
        <v>indie rock</v>
      </c>
      <c r="S1190" s="9">
        <f t="shared" si="148"/>
        <v>40948.001493055555</v>
      </c>
      <c r="T1190" s="9">
        <f t="shared" si="149"/>
        <v>40978.001493055555</v>
      </c>
      <c r="U1190">
        <f t="shared" si="150"/>
        <v>2012</v>
      </c>
      <c r="V1190" s="9" t="str">
        <f t="shared" si="151"/>
        <v>Feb</v>
      </c>
    </row>
    <row r="1191" spans="1:22" ht="45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 t="shared" si="144"/>
        <v>106.65777537961894</v>
      </c>
      <c r="P1191">
        <f t="shared" si="147"/>
        <v>27.936800000000002</v>
      </c>
      <c r="Q1191" t="str">
        <f t="shared" si="145"/>
        <v>music</v>
      </c>
      <c r="R1191" t="str">
        <f t="shared" si="146"/>
        <v>indie rock</v>
      </c>
      <c r="S1191" s="9">
        <f t="shared" si="148"/>
        <v>41004.635798611118</v>
      </c>
      <c r="T1191" s="9">
        <f t="shared" si="149"/>
        <v>41034.635740740741</v>
      </c>
      <c r="U1191">
        <f t="shared" si="150"/>
        <v>2012</v>
      </c>
      <c r="V1191" s="9" t="str">
        <f t="shared" si="151"/>
        <v>Apr</v>
      </c>
    </row>
    <row r="1192" spans="1:22" ht="45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 t="shared" si="144"/>
        <v>101.30622</v>
      </c>
      <c r="P1192">
        <f t="shared" si="147"/>
        <v>82.496921824104234</v>
      </c>
      <c r="Q1192" t="str">
        <f t="shared" si="145"/>
        <v>music</v>
      </c>
      <c r="R1192" t="str">
        <f t="shared" si="146"/>
        <v>indie rock</v>
      </c>
      <c r="S1192" s="9">
        <f t="shared" si="148"/>
        <v>41851.796250000007</v>
      </c>
      <c r="T1192" s="9">
        <f t="shared" si="149"/>
        <v>41879.875</v>
      </c>
      <c r="U1192">
        <f t="shared" si="150"/>
        <v>2014</v>
      </c>
      <c r="V1192" s="9" t="str">
        <f t="shared" si="151"/>
        <v>Jul</v>
      </c>
    </row>
    <row r="1193" spans="1:22" ht="45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 t="shared" si="144"/>
        <v>106.67450000000001</v>
      </c>
      <c r="P1193">
        <f t="shared" si="147"/>
        <v>59.817476635514019</v>
      </c>
      <c r="Q1193" t="str">
        <f t="shared" si="145"/>
        <v>music</v>
      </c>
      <c r="R1193" t="str">
        <f t="shared" si="146"/>
        <v>indie rock</v>
      </c>
      <c r="S1193" s="9">
        <f t="shared" si="148"/>
        <v>41307.821030092593</v>
      </c>
      <c r="T1193" s="9">
        <f t="shared" si="149"/>
        <v>41342.821030092593</v>
      </c>
      <c r="U1193">
        <f t="shared" si="150"/>
        <v>2013</v>
      </c>
      <c r="V1193" s="9" t="str">
        <f t="shared" si="151"/>
        <v>Feb</v>
      </c>
    </row>
    <row r="1194" spans="1:22" ht="45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 t="shared" si="144"/>
        <v>428.83978378378379</v>
      </c>
      <c r="P1194">
        <f t="shared" si="147"/>
        <v>64.816470588235291</v>
      </c>
      <c r="Q1194" t="str">
        <f t="shared" si="145"/>
        <v>music</v>
      </c>
      <c r="R1194" t="str">
        <f t="shared" si="146"/>
        <v>indie rock</v>
      </c>
      <c r="S1194" s="9">
        <f t="shared" si="148"/>
        <v>41324.627488425926</v>
      </c>
      <c r="T1194" s="9">
        <f t="shared" si="149"/>
        <v>41354.585821759261</v>
      </c>
      <c r="U1194">
        <f t="shared" si="150"/>
        <v>2013</v>
      </c>
      <c r="V1194" s="9" t="str">
        <f t="shared" si="151"/>
        <v>Feb</v>
      </c>
    </row>
    <row r="1195" spans="1:22" ht="45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 t="shared" si="144"/>
        <v>104.11111111111111</v>
      </c>
      <c r="P1195">
        <f t="shared" si="147"/>
        <v>90.09615384615384</v>
      </c>
      <c r="Q1195" t="str">
        <f t="shared" si="145"/>
        <v>music</v>
      </c>
      <c r="R1195" t="str">
        <f t="shared" si="146"/>
        <v>indie rock</v>
      </c>
      <c r="S1195" s="9">
        <f t="shared" si="148"/>
        <v>41735.837835648148</v>
      </c>
      <c r="T1195" s="9">
        <f t="shared" si="149"/>
        <v>41765.837835648148</v>
      </c>
      <c r="U1195">
        <f t="shared" si="150"/>
        <v>2014</v>
      </c>
      <c r="V1195" s="9" t="str">
        <f t="shared" si="151"/>
        <v>Apr</v>
      </c>
    </row>
    <row r="1196" spans="1:22" ht="45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 t="shared" si="144"/>
        <v>107.86666666666666</v>
      </c>
      <c r="P1196">
        <f t="shared" si="147"/>
        <v>40.962025316455694</v>
      </c>
      <c r="Q1196" t="str">
        <f t="shared" si="145"/>
        <v>music</v>
      </c>
      <c r="R1196" t="str">
        <f t="shared" si="146"/>
        <v>indie rock</v>
      </c>
      <c r="S1196" s="9">
        <f t="shared" si="148"/>
        <v>41716.466180555559</v>
      </c>
      <c r="T1196" s="9">
        <f t="shared" si="149"/>
        <v>41747.791666666672</v>
      </c>
      <c r="U1196">
        <f t="shared" si="150"/>
        <v>2014</v>
      </c>
      <c r="V1196" s="9" t="str">
        <f t="shared" si="151"/>
        <v>Mar</v>
      </c>
    </row>
    <row r="1197" spans="1:22" ht="30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 t="shared" si="144"/>
        <v>175.84040000000002</v>
      </c>
      <c r="P1197">
        <f t="shared" si="147"/>
        <v>56.000127388535034</v>
      </c>
      <c r="Q1197" t="str">
        <f t="shared" si="145"/>
        <v>music</v>
      </c>
      <c r="R1197" t="str">
        <f t="shared" si="146"/>
        <v>indie rock</v>
      </c>
      <c r="S1197" s="9">
        <f t="shared" si="148"/>
        <v>41002.791967592595</v>
      </c>
      <c r="T1197" s="9">
        <f t="shared" si="149"/>
        <v>41032.791967592595</v>
      </c>
      <c r="U1197">
        <f t="shared" si="150"/>
        <v>2012</v>
      </c>
      <c r="V1197" s="9" t="str">
        <f t="shared" si="151"/>
        <v>Apr</v>
      </c>
    </row>
    <row r="1198" spans="1:22" ht="45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 t="shared" si="144"/>
        <v>156.97</v>
      </c>
      <c r="P1198">
        <f t="shared" si="147"/>
        <v>37.672800000000002</v>
      </c>
      <c r="Q1198" t="str">
        <f t="shared" si="145"/>
        <v>music</v>
      </c>
      <c r="R1198" t="str">
        <f t="shared" si="146"/>
        <v>indie rock</v>
      </c>
      <c r="S1198" s="9">
        <f t="shared" si="148"/>
        <v>41037.384918981486</v>
      </c>
      <c r="T1198" s="9">
        <f t="shared" si="149"/>
        <v>41067.384918981486</v>
      </c>
      <c r="U1198">
        <f t="shared" si="150"/>
        <v>2012</v>
      </c>
      <c r="V1198" s="9" t="str">
        <f t="shared" si="151"/>
        <v>May</v>
      </c>
    </row>
    <row r="1199" spans="1:22" ht="30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 t="shared" si="144"/>
        <v>102.60000000000001</v>
      </c>
      <c r="P1199">
        <f t="shared" si="147"/>
        <v>40.078125</v>
      </c>
      <c r="Q1199" t="str">
        <f t="shared" si="145"/>
        <v>music</v>
      </c>
      <c r="R1199" t="str">
        <f t="shared" si="146"/>
        <v>indie rock</v>
      </c>
      <c r="S1199" s="9">
        <f t="shared" si="148"/>
        <v>41004.559525462966</v>
      </c>
      <c r="T1199" s="9">
        <f t="shared" si="149"/>
        <v>41034.559525462966</v>
      </c>
      <c r="U1199">
        <f t="shared" si="150"/>
        <v>2012</v>
      </c>
      <c r="V1199" s="9" t="str">
        <f t="shared" si="151"/>
        <v>Apr</v>
      </c>
    </row>
    <row r="1200" spans="1:22" ht="45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 t="shared" si="144"/>
        <v>104.04266666666666</v>
      </c>
      <c r="P1200">
        <f t="shared" si="147"/>
        <v>78.031999999999996</v>
      </c>
      <c r="Q1200" t="str">
        <f t="shared" si="145"/>
        <v>music</v>
      </c>
      <c r="R1200" t="str">
        <f t="shared" si="146"/>
        <v>indie rock</v>
      </c>
      <c r="S1200" s="9">
        <f t="shared" si="148"/>
        <v>40079.55844907408</v>
      </c>
      <c r="T1200" s="9">
        <f t="shared" si="149"/>
        <v>40156.6</v>
      </c>
      <c r="U1200">
        <f t="shared" si="150"/>
        <v>2009</v>
      </c>
      <c r="V1200" s="9" t="str">
        <f t="shared" si="151"/>
        <v>Sep</v>
      </c>
    </row>
    <row r="1201" spans="1:22" ht="45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 t="shared" si="144"/>
        <v>104</v>
      </c>
      <c r="P1201">
        <f t="shared" si="147"/>
        <v>18.90909090909091</v>
      </c>
      <c r="Q1201" t="str">
        <f t="shared" si="145"/>
        <v>music</v>
      </c>
      <c r="R1201" t="str">
        <f t="shared" si="146"/>
        <v>indie rock</v>
      </c>
      <c r="S1201" s="9">
        <f t="shared" si="148"/>
        <v>40192.375567129631</v>
      </c>
      <c r="T1201" s="9">
        <f t="shared" si="149"/>
        <v>40224.041666666672</v>
      </c>
      <c r="U1201">
        <f t="shared" si="150"/>
        <v>2010</v>
      </c>
      <c r="V1201" s="9" t="str">
        <f t="shared" si="151"/>
        <v>Jan</v>
      </c>
    </row>
    <row r="1202" spans="1:22" ht="60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 t="shared" si="144"/>
        <v>121.05999999999999</v>
      </c>
      <c r="P1202">
        <f t="shared" si="147"/>
        <v>37.134969325153371</v>
      </c>
      <c r="Q1202" t="str">
        <f t="shared" si="145"/>
        <v>music</v>
      </c>
      <c r="R1202" t="str">
        <f t="shared" si="146"/>
        <v>indie rock</v>
      </c>
      <c r="S1202" s="9">
        <f t="shared" si="148"/>
        <v>40050.477013888893</v>
      </c>
      <c r="T1202" s="9">
        <f t="shared" si="149"/>
        <v>40081.999305555561</v>
      </c>
      <c r="U1202">
        <f t="shared" si="150"/>
        <v>2009</v>
      </c>
      <c r="V1202" s="9" t="str">
        <f t="shared" si="151"/>
        <v>Aug</v>
      </c>
    </row>
    <row r="1203" spans="1:22" ht="45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 t="shared" si="144"/>
        <v>107.69999999999999</v>
      </c>
      <c r="P1203">
        <f t="shared" si="147"/>
        <v>41.961038961038959</v>
      </c>
      <c r="Q1203" t="str">
        <f t="shared" si="145"/>
        <v>music</v>
      </c>
      <c r="R1203" t="str">
        <f t="shared" si="146"/>
        <v>indie rock</v>
      </c>
      <c r="S1203" s="9">
        <f t="shared" si="148"/>
        <v>41592.915335648147</v>
      </c>
      <c r="T1203" s="9">
        <f t="shared" si="149"/>
        <v>41622.915335648147</v>
      </c>
      <c r="U1203">
        <f t="shared" si="150"/>
        <v>2013</v>
      </c>
      <c r="V1203" s="9" t="str">
        <f t="shared" si="151"/>
        <v>Nov</v>
      </c>
    </row>
    <row r="1204" spans="1:22" ht="45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 t="shared" si="144"/>
        <v>108.66</v>
      </c>
      <c r="P1204">
        <f t="shared" si="147"/>
        <v>61.044943820224717</v>
      </c>
      <c r="Q1204" t="str">
        <f t="shared" si="145"/>
        <v>music</v>
      </c>
      <c r="R1204" t="str">
        <f t="shared" si="146"/>
        <v>indie rock</v>
      </c>
      <c r="S1204" s="9">
        <f t="shared" si="148"/>
        <v>41696.650462962964</v>
      </c>
      <c r="T1204" s="9">
        <f t="shared" si="149"/>
        <v>41731.608796296299</v>
      </c>
      <c r="U1204">
        <f t="shared" si="150"/>
        <v>2014</v>
      </c>
      <c r="V1204" s="9" t="str">
        <f t="shared" si="151"/>
        <v>Feb</v>
      </c>
    </row>
    <row r="1205" spans="1:22" ht="30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 t="shared" si="144"/>
        <v>526.09431428571429</v>
      </c>
      <c r="P1205">
        <f t="shared" si="147"/>
        <v>54.883162444113267</v>
      </c>
      <c r="Q1205" t="str">
        <f t="shared" si="145"/>
        <v>food</v>
      </c>
      <c r="R1205" t="str">
        <f t="shared" si="146"/>
        <v>small batch</v>
      </c>
      <c r="S1205" s="9">
        <f t="shared" si="148"/>
        <v>41842.750462962962</v>
      </c>
      <c r="T1205" s="9">
        <f t="shared" si="149"/>
        <v>41877.750462962962</v>
      </c>
      <c r="U1205">
        <f t="shared" si="150"/>
        <v>2014</v>
      </c>
      <c r="V1205" s="9" t="str">
        <f t="shared" si="151"/>
        <v>Jul</v>
      </c>
    </row>
    <row r="1206" spans="1:22" ht="60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 t="shared" si="144"/>
        <v>254.45000000000002</v>
      </c>
      <c r="P1206">
        <f t="shared" si="147"/>
        <v>47.383612662942269</v>
      </c>
      <c r="Q1206" t="str">
        <f t="shared" si="145"/>
        <v>food</v>
      </c>
      <c r="R1206" t="str">
        <f t="shared" si="146"/>
        <v>small batch</v>
      </c>
      <c r="S1206" s="9">
        <f t="shared" si="148"/>
        <v>42139.615011574075</v>
      </c>
      <c r="T1206" s="9">
        <f t="shared" si="149"/>
        <v>42169.615011574075</v>
      </c>
      <c r="U1206">
        <f t="shared" si="150"/>
        <v>2015</v>
      </c>
      <c r="V1206" s="9" t="str">
        <f t="shared" si="151"/>
        <v>May</v>
      </c>
    </row>
    <row r="1207" spans="1:22" ht="45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 t="shared" si="144"/>
        <v>105.91999999999999</v>
      </c>
      <c r="P1207">
        <f t="shared" si="147"/>
        <v>211.84</v>
      </c>
      <c r="Q1207" t="str">
        <f t="shared" si="145"/>
        <v>food</v>
      </c>
      <c r="R1207" t="str">
        <f t="shared" si="146"/>
        <v>small batch</v>
      </c>
      <c r="S1207" s="9">
        <f t="shared" si="148"/>
        <v>41807.457708333335</v>
      </c>
      <c r="T1207" s="9">
        <f t="shared" si="149"/>
        <v>41837.457708333335</v>
      </c>
      <c r="U1207">
        <f t="shared" si="150"/>
        <v>2014</v>
      </c>
      <c r="V1207" s="9" t="str">
        <f t="shared" si="151"/>
        <v>Jun</v>
      </c>
    </row>
    <row r="1208" spans="1:22" ht="45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 t="shared" si="144"/>
        <v>102.42285714285715</v>
      </c>
      <c r="P1208">
        <f t="shared" si="147"/>
        <v>219.92638036809817</v>
      </c>
      <c r="Q1208" t="str">
        <f t="shared" si="145"/>
        <v>food</v>
      </c>
      <c r="R1208" t="str">
        <f t="shared" si="146"/>
        <v>small batch</v>
      </c>
      <c r="S1208" s="9">
        <f t="shared" si="148"/>
        <v>42332.733136574076</v>
      </c>
      <c r="T1208" s="9">
        <f t="shared" si="149"/>
        <v>42362.833333333336</v>
      </c>
      <c r="U1208">
        <f t="shared" si="150"/>
        <v>2015</v>
      </c>
      <c r="V1208" s="9" t="str">
        <f t="shared" si="151"/>
        <v>Nov</v>
      </c>
    </row>
    <row r="1209" spans="1:22" ht="45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 t="shared" si="144"/>
        <v>144.31375</v>
      </c>
      <c r="P1209">
        <f t="shared" si="147"/>
        <v>40.795406360424032</v>
      </c>
      <c r="Q1209" t="str">
        <f t="shared" si="145"/>
        <v>food</v>
      </c>
      <c r="R1209" t="str">
        <f t="shared" si="146"/>
        <v>small batch</v>
      </c>
      <c r="S1209" s="9">
        <f t="shared" si="148"/>
        <v>41838.839004629634</v>
      </c>
      <c r="T1209" s="9">
        <f t="shared" si="149"/>
        <v>41868.839004629634</v>
      </c>
      <c r="U1209">
        <f t="shared" si="150"/>
        <v>2014</v>
      </c>
      <c r="V1209" s="9" t="str">
        <f t="shared" si="151"/>
        <v>Jul</v>
      </c>
    </row>
    <row r="1210" spans="1:22" ht="45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 t="shared" si="144"/>
        <v>106.30800000000001</v>
      </c>
      <c r="P1210">
        <f t="shared" si="147"/>
        <v>75.502840909090907</v>
      </c>
      <c r="Q1210" t="str">
        <f t="shared" si="145"/>
        <v>food</v>
      </c>
      <c r="R1210" t="str">
        <f t="shared" si="146"/>
        <v>small batch</v>
      </c>
      <c r="S1210" s="9">
        <f t="shared" si="148"/>
        <v>42011.461469907408</v>
      </c>
      <c r="T1210" s="9">
        <f t="shared" si="149"/>
        <v>42041.461469907408</v>
      </c>
      <c r="U1210">
        <f t="shared" si="150"/>
        <v>2015</v>
      </c>
      <c r="V1210" s="9" t="str">
        <f t="shared" si="151"/>
        <v>Jan</v>
      </c>
    </row>
    <row r="1211" spans="1:22" ht="45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 t="shared" si="144"/>
        <v>212.16666666666666</v>
      </c>
      <c r="P1211">
        <f t="shared" si="147"/>
        <v>13.542553191489361</v>
      </c>
      <c r="Q1211" t="str">
        <f t="shared" si="145"/>
        <v>food</v>
      </c>
      <c r="R1211" t="str">
        <f t="shared" si="146"/>
        <v>small batch</v>
      </c>
      <c r="S1211" s="9">
        <f t="shared" si="148"/>
        <v>41767.483680555561</v>
      </c>
      <c r="T1211" s="9">
        <f t="shared" si="149"/>
        <v>41788.576388888891</v>
      </c>
      <c r="U1211">
        <f t="shared" si="150"/>
        <v>2014</v>
      </c>
      <c r="V1211" s="9" t="str">
        <f t="shared" si="151"/>
        <v>May</v>
      </c>
    </row>
    <row r="1212" spans="1:22" ht="45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 t="shared" si="144"/>
        <v>101.95</v>
      </c>
      <c r="P1212">
        <f t="shared" si="147"/>
        <v>60.865671641791046</v>
      </c>
      <c r="Q1212" t="str">
        <f t="shared" si="145"/>
        <v>food</v>
      </c>
      <c r="R1212" t="str">
        <f t="shared" si="146"/>
        <v>small batch</v>
      </c>
      <c r="S1212" s="9">
        <f t="shared" si="148"/>
        <v>41918.503449074073</v>
      </c>
      <c r="T1212" s="9">
        <f t="shared" si="149"/>
        <v>41948.56527777778</v>
      </c>
      <c r="U1212">
        <f t="shared" si="150"/>
        <v>2014</v>
      </c>
      <c r="V1212" s="9" t="str">
        <f t="shared" si="151"/>
        <v>Oct</v>
      </c>
    </row>
    <row r="1213" spans="1:22" ht="45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 t="shared" si="144"/>
        <v>102.27200000000001</v>
      </c>
      <c r="P1213">
        <f t="shared" si="147"/>
        <v>115.69230769230769</v>
      </c>
      <c r="Q1213" t="str">
        <f t="shared" si="145"/>
        <v>food</v>
      </c>
      <c r="R1213" t="str">
        <f t="shared" si="146"/>
        <v>small batch</v>
      </c>
      <c r="S1213" s="9">
        <f t="shared" si="148"/>
        <v>41771.405590277784</v>
      </c>
      <c r="T1213" s="9">
        <f t="shared" si="149"/>
        <v>41801.405590277784</v>
      </c>
      <c r="U1213">
        <f t="shared" si="150"/>
        <v>2014</v>
      </c>
      <c r="V1213" s="9" t="str">
        <f t="shared" si="151"/>
        <v>May</v>
      </c>
    </row>
    <row r="1214" spans="1:22" ht="45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 t="shared" si="144"/>
        <v>520.73254999999995</v>
      </c>
      <c r="P1214">
        <f t="shared" si="147"/>
        <v>48.104623556581984</v>
      </c>
      <c r="Q1214" t="str">
        <f t="shared" si="145"/>
        <v>food</v>
      </c>
      <c r="R1214" t="str">
        <f t="shared" si="146"/>
        <v>small batch</v>
      </c>
      <c r="S1214" s="9">
        <f t="shared" si="148"/>
        <v>41666.758043981485</v>
      </c>
      <c r="T1214" s="9">
        <f t="shared" si="149"/>
        <v>41706.758043981485</v>
      </c>
      <c r="U1214">
        <f t="shared" si="150"/>
        <v>2014</v>
      </c>
      <c r="V1214" s="9" t="str">
        <f t="shared" si="151"/>
        <v>Jan</v>
      </c>
    </row>
    <row r="1215" spans="1:22" ht="30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 t="shared" si="144"/>
        <v>110.65833333333333</v>
      </c>
      <c r="P1215">
        <f t="shared" si="147"/>
        <v>74.184357541899445</v>
      </c>
      <c r="Q1215" t="str">
        <f t="shared" si="145"/>
        <v>food</v>
      </c>
      <c r="R1215" t="str">
        <f t="shared" si="146"/>
        <v>small batch</v>
      </c>
      <c r="S1215" s="9">
        <f t="shared" si="148"/>
        <v>41786.47387731482</v>
      </c>
      <c r="T1215" s="9">
        <f t="shared" si="149"/>
        <v>41816.47387731482</v>
      </c>
      <c r="U1215">
        <f t="shared" si="150"/>
        <v>2014</v>
      </c>
      <c r="V1215" s="9" t="str">
        <f t="shared" si="151"/>
        <v>May</v>
      </c>
    </row>
    <row r="1216" spans="1:22" ht="45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 t="shared" si="144"/>
        <v>101.14333333333335</v>
      </c>
      <c r="P1216">
        <f t="shared" si="147"/>
        <v>123.34552845528455</v>
      </c>
      <c r="Q1216" t="str">
        <f t="shared" si="145"/>
        <v>food</v>
      </c>
      <c r="R1216" t="str">
        <f t="shared" si="146"/>
        <v>small batch</v>
      </c>
      <c r="S1216" s="9">
        <f t="shared" si="148"/>
        <v>41789.730138888895</v>
      </c>
      <c r="T1216" s="9">
        <f t="shared" si="149"/>
        <v>41819.730138888895</v>
      </c>
      <c r="U1216">
        <f t="shared" si="150"/>
        <v>2014</v>
      </c>
      <c r="V1216" s="9" t="str">
        <f t="shared" si="151"/>
        <v>May</v>
      </c>
    </row>
    <row r="1217" spans="1:22" ht="45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 t="shared" si="144"/>
        <v>294.20799999999997</v>
      </c>
      <c r="P1217">
        <f t="shared" si="147"/>
        <v>66.623188405797094</v>
      </c>
      <c r="Q1217" t="str">
        <f t="shared" si="145"/>
        <v>food</v>
      </c>
      <c r="R1217" t="str">
        <f t="shared" si="146"/>
        <v>small batch</v>
      </c>
      <c r="S1217" s="9">
        <f t="shared" si="148"/>
        <v>42692.633206018516</v>
      </c>
      <c r="T1217" s="9">
        <f t="shared" si="149"/>
        <v>42723.165972222225</v>
      </c>
      <c r="U1217">
        <f t="shared" si="150"/>
        <v>2016</v>
      </c>
      <c r="V1217" s="9" t="str">
        <f t="shared" si="151"/>
        <v>Nov</v>
      </c>
    </row>
    <row r="1218" spans="1:22" ht="45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 t="shared" ref="O1218:O1281" si="152">(E1218/D1218)*100</f>
        <v>105.77749999999999</v>
      </c>
      <c r="P1218">
        <f t="shared" si="147"/>
        <v>104.99007444168734</v>
      </c>
      <c r="Q1218" t="str">
        <f t="shared" ref="Q1218:Q1281" si="153">LEFT(N1218,SEARCH("/",N1218,1)-1)</f>
        <v>food</v>
      </c>
      <c r="R1218" t="str">
        <f t="shared" ref="R1218:R1281" si="154">RIGHT(N1218,LEN(N1218)-SEARCH("/",N1218,1))</f>
        <v>small batch</v>
      </c>
      <c r="S1218" s="9">
        <f t="shared" si="148"/>
        <v>42643.476134259261</v>
      </c>
      <c r="T1218" s="9">
        <f t="shared" si="149"/>
        <v>42673.476134259261</v>
      </c>
      <c r="U1218">
        <f t="shared" si="150"/>
        <v>2016</v>
      </c>
      <c r="V1218" s="9" t="str">
        <f t="shared" si="151"/>
        <v>Sep</v>
      </c>
    </row>
    <row r="1219" spans="1:22" ht="30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 t="shared" si="152"/>
        <v>107.88</v>
      </c>
      <c r="P1219">
        <f t="shared" ref="P1219:P1282" si="155">IFERROR(E1219/L1219, 0)</f>
        <v>74.22935779816514</v>
      </c>
      <c r="Q1219" t="str">
        <f t="shared" si="153"/>
        <v>food</v>
      </c>
      <c r="R1219" t="str">
        <f t="shared" si="154"/>
        <v>small batch</v>
      </c>
      <c r="S1219" s="9">
        <f t="shared" ref="S1219:S1282" si="156">((J1219/86400)+25569+(-4/24))</f>
        <v>42186.958958333336</v>
      </c>
      <c r="T1219" s="9">
        <f t="shared" ref="T1219:T1282" si="157">((I1219/86400)+25569+(-4/24))</f>
        <v>42208.040972222225</v>
      </c>
      <c r="U1219">
        <f t="shared" ref="U1219:U1282" si="158">YEAR(S1219)</f>
        <v>2015</v>
      </c>
      <c r="V1219" s="9" t="str">
        <f t="shared" ref="V1219:V1282" si="159">TEXT(S1219, "mmm")</f>
        <v>Jul</v>
      </c>
    </row>
    <row r="1220" spans="1:22" ht="30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 t="shared" si="152"/>
        <v>125.94166666666666</v>
      </c>
      <c r="P1220">
        <f t="shared" si="155"/>
        <v>81.252688172043008</v>
      </c>
      <c r="Q1220" t="str">
        <f t="shared" si="153"/>
        <v>food</v>
      </c>
      <c r="R1220" t="str">
        <f t="shared" si="154"/>
        <v>small batch</v>
      </c>
      <c r="S1220" s="9">
        <f t="shared" si="156"/>
        <v>42052.500324074077</v>
      </c>
      <c r="T1220" s="9">
        <f t="shared" si="157"/>
        <v>42082.458657407413</v>
      </c>
      <c r="U1220">
        <f t="shared" si="158"/>
        <v>2015</v>
      </c>
      <c r="V1220" s="9" t="str">
        <f t="shared" si="159"/>
        <v>Feb</v>
      </c>
    </row>
    <row r="1221" spans="1:22" ht="45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 t="shared" si="152"/>
        <v>202.51495</v>
      </c>
      <c r="P1221">
        <f t="shared" si="155"/>
        <v>130.23469453376205</v>
      </c>
      <c r="Q1221" t="str">
        <f t="shared" si="153"/>
        <v>food</v>
      </c>
      <c r="R1221" t="str">
        <f t="shared" si="154"/>
        <v>small batch</v>
      </c>
      <c r="S1221" s="9">
        <f t="shared" si="156"/>
        <v>41836.458587962967</v>
      </c>
      <c r="T1221" s="9">
        <f t="shared" si="157"/>
        <v>41866.458587962967</v>
      </c>
      <c r="U1221">
        <f t="shared" si="158"/>
        <v>2014</v>
      </c>
      <c r="V1221" s="9" t="str">
        <f t="shared" si="159"/>
        <v>Jul</v>
      </c>
    </row>
    <row r="1222" spans="1:22" ht="45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 t="shared" si="152"/>
        <v>108.60000000000001</v>
      </c>
      <c r="P1222">
        <f t="shared" si="155"/>
        <v>53.409836065573771</v>
      </c>
      <c r="Q1222" t="str">
        <f t="shared" si="153"/>
        <v>food</v>
      </c>
      <c r="R1222" t="str">
        <f t="shared" si="154"/>
        <v>small batch</v>
      </c>
      <c r="S1222" s="9">
        <f t="shared" si="156"/>
        <v>42485.587858796302</v>
      </c>
      <c r="T1222" s="9">
        <f t="shared" si="157"/>
        <v>42515.587858796302</v>
      </c>
      <c r="U1222">
        <f t="shared" si="158"/>
        <v>2016</v>
      </c>
      <c r="V1222" s="9" t="str">
        <f t="shared" si="159"/>
        <v>Apr</v>
      </c>
    </row>
    <row r="1223" spans="1:22" ht="60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 t="shared" si="152"/>
        <v>172.8</v>
      </c>
      <c r="P1223">
        <f t="shared" si="155"/>
        <v>75.130434782608702</v>
      </c>
      <c r="Q1223" t="str">
        <f t="shared" si="153"/>
        <v>food</v>
      </c>
      <c r="R1223" t="str">
        <f t="shared" si="154"/>
        <v>small batch</v>
      </c>
      <c r="S1223" s="9">
        <f t="shared" si="156"/>
        <v>42243.023391203707</v>
      </c>
      <c r="T1223" s="9">
        <f t="shared" si="157"/>
        <v>42273.023391203707</v>
      </c>
      <c r="U1223">
        <f t="shared" si="158"/>
        <v>2015</v>
      </c>
      <c r="V1223" s="9" t="str">
        <f t="shared" si="159"/>
        <v>Aug</v>
      </c>
    </row>
    <row r="1224" spans="1:22" ht="45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 t="shared" si="152"/>
        <v>167.98</v>
      </c>
      <c r="P1224">
        <f t="shared" si="155"/>
        <v>75.666666666666671</v>
      </c>
      <c r="Q1224" t="str">
        <f t="shared" si="153"/>
        <v>food</v>
      </c>
      <c r="R1224" t="str">
        <f t="shared" si="154"/>
        <v>small batch</v>
      </c>
      <c r="S1224" s="9">
        <f t="shared" si="156"/>
        <v>42670.436006944445</v>
      </c>
      <c r="T1224" s="9">
        <f t="shared" si="157"/>
        <v>42700.477673611116</v>
      </c>
      <c r="U1224">
        <f t="shared" si="158"/>
        <v>2016</v>
      </c>
      <c r="V1224" s="9" t="str">
        <f t="shared" si="159"/>
        <v>Oct</v>
      </c>
    </row>
    <row r="1225" spans="1:22" ht="45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 t="shared" si="152"/>
        <v>427.20000000000005</v>
      </c>
      <c r="P1225">
        <f t="shared" si="155"/>
        <v>31.691394658753708</v>
      </c>
      <c r="Q1225" t="str">
        <f t="shared" si="153"/>
        <v>food</v>
      </c>
      <c r="R1225" t="str">
        <f t="shared" si="154"/>
        <v>small batch</v>
      </c>
      <c r="S1225" s="9">
        <f t="shared" si="156"/>
        <v>42654.303159722222</v>
      </c>
      <c r="T1225" s="9">
        <f t="shared" si="157"/>
        <v>42686.000000000007</v>
      </c>
      <c r="U1225">
        <f t="shared" si="158"/>
        <v>2016</v>
      </c>
      <c r="V1225" s="9" t="str">
        <f t="shared" si="159"/>
        <v>Oct</v>
      </c>
    </row>
    <row r="1226" spans="1:22" ht="45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 t="shared" si="152"/>
        <v>107.5</v>
      </c>
      <c r="P1226">
        <f t="shared" si="155"/>
        <v>47.777777777777779</v>
      </c>
      <c r="Q1226" t="str">
        <f t="shared" si="153"/>
        <v>food</v>
      </c>
      <c r="R1226" t="str">
        <f t="shared" si="154"/>
        <v>small batch</v>
      </c>
      <c r="S1226" s="9">
        <f t="shared" si="156"/>
        <v>42607.149456018517</v>
      </c>
      <c r="T1226" s="9">
        <f t="shared" si="157"/>
        <v>42613.066666666673</v>
      </c>
      <c r="U1226">
        <f t="shared" si="158"/>
        <v>2016</v>
      </c>
      <c r="V1226" s="9" t="str">
        <f t="shared" si="159"/>
        <v>Aug</v>
      </c>
    </row>
    <row r="1227" spans="1:22" ht="45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 t="shared" si="152"/>
        <v>108</v>
      </c>
      <c r="P1227">
        <f t="shared" si="155"/>
        <v>90</v>
      </c>
      <c r="Q1227" t="str">
        <f t="shared" si="153"/>
        <v>food</v>
      </c>
      <c r="R1227" t="str">
        <f t="shared" si="154"/>
        <v>small batch</v>
      </c>
      <c r="S1227" s="9">
        <f t="shared" si="156"/>
        <v>41942.975868055561</v>
      </c>
      <c r="T1227" s="9">
        <f t="shared" si="157"/>
        <v>41973.017534722225</v>
      </c>
      <c r="U1227">
        <f t="shared" si="158"/>
        <v>2014</v>
      </c>
      <c r="V1227" s="9" t="str">
        <f t="shared" si="159"/>
        <v>Oct</v>
      </c>
    </row>
    <row r="1228" spans="1:22" ht="45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 t="shared" si="152"/>
        <v>101.53353333333335</v>
      </c>
      <c r="P1228">
        <f t="shared" si="155"/>
        <v>149.31401960784314</v>
      </c>
      <c r="Q1228" t="str">
        <f t="shared" si="153"/>
        <v>food</v>
      </c>
      <c r="R1228" t="str">
        <f t="shared" si="154"/>
        <v>small batch</v>
      </c>
      <c r="S1228" s="9">
        <f t="shared" si="156"/>
        <v>41901.905740740745</v>
      </c>
      <c r="T1228" s="9">
        <f t="shared" si="157"/>
        <v>41939.96597222222</v>
      </c>
      <c r="U1228">
        <f t="shared" si="158"/>
        <v>2014</v>
      </c>
      <c r="V1228" s="9" t="str">
        <f t="shared" si="159"/>
        <v>Sep</v>
      </c>
    </row>
    <row r="1229" spans="1:22" ht="45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 t="shared" si="152"/>
        <v>115.45</v>
      </c>
      <c r="P1229">
        <f t="shared" si="155"/>
        <v>62.06989247311828</v>
      </c>
      <c r="Q1229" t="str">
        <f t="shared" si="153"/>
        <v>food</v>
      </c>
      <c r="R1229" t="str">
        <f t="shared" si="154"/>
        <v>small batch</v>
      </c>
      <c r="S1229" s="9">
        <f t="shared" si="156"/>
        <v>42779.741782407415</v>
      </c>
      <c r="T1229" s="9">
        <f t="shared" si="157"/>
        <v>42799.741782407415</v>
      </c>
      <c r="U1229">
        <f t="shared" si="158"/>
        <v>2017</v>
      </c>
      <c r="V1229" s="9" t="str">
        <f t="shared" si="159"/>
        <v>Feb</v>
      </c>
    </row>
    <row r="1230" spans="1:22" ht="45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 t="shared" si="152"/>
        <v>133.5</v>
      </c>
      <c r="P1230">
        <f t="shared" si="155"/>
        <v>53.4</v>
      </c>
      <c r="Q1230" t="str">
        <f t="shared" si="153"/>
        <v>food</v>
      </c>
      <c r="R1230" t="str">
        <f t="shared" si="154"/>
        <v>small batch</v>
      </c>
      <c r="S1230" s="9">
        <f t="shared" si="156"/>
        <v>42338.677083333336</v>
      </c>
      <c r="T1230" s="9">
        <f t="shared" si="157"/>
        <v>42367.791666666664</v>
      </c>
      <c r="U1230">
        <f t="shared" si="158"/>
        <v>2015</v>
      </c>
      <c r="V1230" s="9" t="str">
        <f t="shared" si="159"/>
        <v>Nov</v>
      </c>
    </row>
    <row r="1231" spans="1:22" ht="45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 t="shared" si="152"/>
        <v>154.69999999999999</v>
      </c>
      <c r="P1231">
        <f t="shared" si="155"/>
        <v>69.268656716417908</v>
      </c>
      <c r="Q1231" t="str">
        <f t="shared" si="153"/>
        <v>food</v>
      </c>
      <c r="R1231" t="str">
        <f t="shared" si="154"/>
        <v>small batch</v>
      </c>
      <c r="S1231" s="9">
        <f t="shared" si="156"/>
        <v>42738.525567129633</v>
      </c>
      <c r="T1231" s="9">
        <f t="shared" si="157"/>
        <v>42768.525567129633</v>
      </c>
      <c r="U1231">
        <f t="shared" si="158"/>
        <v>2017</v>
      </c>
      <c r="V1231" s="9" t="str">
        <f t="shared" si="159"/>
        <v>Jan</v>
      </c>
    </row>
    <row r="1232" spans="1:22" ht="45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 t="shared" si="152"/>
        <v>100.84571428571429</v>
      </c>
      <c r="P1232">
        <f t="shared" si="155"/>
        <v>271.50769230769231</v>
      </c>
      <c r="Q1232" t="str">
        <f t="shared" si="153"/>
        <v>food</v>
      </c>
      <c r="R1232" t="str">
        <f t="shared" si="154"/>
        <v>small batch</v>
      </c>
      <c r="S1232" s="9">
        <f t="shared" si="156"/>
        <v>42770.034814814819</v>
      </c>
      <c r="T1232" s="9">
        <f t="shared" si="157"/>
        <v>42805.034814814819</v>
      </c>
      <c r="U1232">
        <f t="shared" si="158"/>
        <v>2017</v>
      </c>
      <c r="V1232" s="9" t="str">
        <f t="shared" si="159"/>
        <v>Feb</v>
      </c>
    </row>
    <row r="1233" spans="1:22" ht="45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 t="shared" si="152"/>
        <v>182</v>
      </c>
      <c r="P1233">
        <f t="shared" si="155"/>
        <v>34.125</v>
      </c>
      <c r="Q1233" t="str">
        <f t="shared" si="153"/>
        <v>food</v>
      </c>
      <c r="R1233" t="str">
        <f t="shared" si="154"/>
        <v>small batch</v>
      </c>
      <c r="S1233" s="9">
        <f t="shared" si="156"/>
        <v>42452.615162037044</v>
      </c>
      <c r="T1233" s="9">
        <f t="shared" si="157"/>
        <v>42480.615162037044</v>
      </c>
      <c r="U1233">
        <f t="shared" si="158"/>
        <v>2016</v>
      </c>
      <c r="V1233" s="9" t="str">
        <f t="shared" si="159"/>
        <v>Mar</v>
      </c>
    </row>
    <row r="1234" spans="1:22" ht="45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 t="shared" si="152"/>
        <v>180.86666666666667</v>
      </c>
      <c r="P1234">
        <f t="shared" si="155"/>
        <v>40.492537313432834</v>
      </c>
      <c r="Q1234" t="str">
        <f t="shared" si="153"/>
        <v>food</v>
      </c>
      <c r="R1234" t="str">
        <f t="shared" si="154"/>
        <v>small batch</v>
      </c>
      <c r="S1234" s="9">
        <f t="shared" si="156"/>
        <v>42761.794432870374</v>
      </c>
      <c r="T1234" s="9">
        <f t="shared" si="157"/>
        <v>42791.794432870374</v>
      </c>
      <c r="U1234">
        <f t="shared" si="158"/>
        <v>2017</v>
      </c>
      <c r="V1234" s="9" t="str">
        <f t="shared" si="159"/>
        <v>Jan</v>
      </c>
    </row>
    <row r="1235" spans="1:22" ht="45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 t="shared" si="152"/>
        <v>102.30434782608695</v>
      </c>
      <c r="P1235">
        <f t="shared" si="155"/>
        <v>189.75806451612902</v>
      </c>
      <c r="Q1235" t="str">
        <f t="shared" si="153"/>
        <v>food</v>
      </c>
      <c r="R1235" t="str">
        <f t="shared" si="154"/>
        <v>small batch</v>
      </c>
      <c r="S1235" s="9">
        <f t="shared" si="156"/>
        <v>42423.435833333337</v>
      </c>
      <c r="T1235" s="9">
        <f t="shared" si="157"/>
        <v>42453.394166666672</v>
      </c>
      <c r="U1235">
        <f t="shared" si="158"/>
        <v>2016</v>
      </c>
      <c r="V1235" s="9" t="str">
        <f t="shared" si="159"/>
        <v>Feb</v>
      </c>
    </row>
    <row r="1236" spans="1:22" ht="45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 t="shared" si="152"/>
        <v>110.17999999999999</v>
      </c>
      <c r="P1236">
        <f t="shared" si="155"/>
        <v>68.862499999999997</v>
      </c>
      <c r="Q1236" t="str">
        <f t="shared" si="153"/>
        <v>food</v>
      </c>
      <c r="R1236" t="str">
        <f t="shared" si="154"/>
        <v>small batch</v>
      </c>
      <c r="S1236" s="9">
        <f t="shared" si="156"/>
        <v>42495.705069444448</v>
      </c>
      <c r="T1236" s="9">
        <f t="shared" si="157"/>
        <v>42530.625000000007</v>
      </c>
      <c r="U1236">
        <f t="shared" si="158"/>
        <v>2016</v>
      </c>
      <c r="V1236" s="9" t="str">
        <f t="shared" si="159"/>
        <v>May</v>
      </c>
    </row>
    <row r="1237" spans="1:22" ht="45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 t="shared" si="152"/>
        <v>102.25</v>
      </c>
      <c r="P1237">
        <f t="shared" si="155"/>
        <v>108.77659574468085</v>
      </c>
      <c r="Q1237" t="str">
        <f t="shared" si="153"/>
        <v>food</v>
      </c>
      <c r="R1237" t="str">
        <f t="shared" si="154"/>
        <v>small batch</v>
      </c>
      <c r="S1237" s="9">
        <f t="shared" si="156"/>
        <v>42407.470891203709</v>
      </c>
      <c r="T1237" s="9">
        <f t="shared" si="157"/>
        <v>42452.429224537038</v>
      </c>
      <c r="U1237">
        <f t="shared" si="158"/>
        <v>2016</v>
      </c>
      <c r="V1237" s="9" t="str">
        <f t="shared" si="159"/>
        <v>Feb</v>
      </c>
    </row>
    <row r="1238" spans="1:22" ht="45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 t="shared" si="152"/>
        <v>100.78823529411764</v>
      </c>
      <c r="P1238">
        <f t="shared" si="155"/>
        <v>125.98529411764706</v>
      </c>
      <c r="Q1238" t="str">
        <f t="shared" si="153"/>
        <v>food</v>
      </c>
      <c r="R1238" t="str">
        <f t="shared" si="154"/>
        <v>small batch</v>
      </c>
      <c r="S1238" s="9">
        <f t="shared" si="156"/>
        <v>42704.020451388897</v>
      </c>
      <c r="T1238" s="9">
        <f t="shared" si="157"/>
        <v>42738.011805555558</v>
      </c>
      <c r="U1238">
        <f t="shared" si="158"/>
        <v>2016</v>
      </c>
      <c r="V1238" s="9" t="str">
        <f t="shared" si="159"/>
        <v>Nov</v>
      </c>
    </row>
    <row r="1239" spans="1:22" ht="45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 t="shared" si="152"/>
        <v>103.8</v>
      </c>
      <c r="P1239">
        <f t="shared" si="155"/>
        <v>90.523255813953483</v>
      </c>
      <c r="Q1239" t="str">
        <f t="shared" si="153"/>
        <v>music</v>
      </c>
      <c r="R1239" t="str">
        <f t="shared" si="154"/>
        <v>indie rock</v>
      </c>
      <c r="S1239" s="9">
        <f t="shared" si="156"/>
        <v>40783.846030092594</v>
      </c>
      <c r="T1239" s="9">
        <f t="shared" si="157"/>
        <v>40816.958333333336</v>
      </c>
      <c r="U1239">
        <f t="shared" si="158"/>
        <v>2011</v>
      </c>
      <c r="V1239" s="9" t="str">
        <f t="shared" si="159"/>
        <v>Aug</v>
      </c>
    </row>
    <row r="1240" spans="1:22" ht="45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 t="shared" si="152"/>
        <v>110.70833333333334</v>
      </c>
      <c r="P1240">
        <f t="shared" si="155"/>
        <v>28.880434782608695</v>
      </c>
      <c r="Q1240" t="str">
        <f t="shared" si="153"/>
        <v>music</v>
      </c>
      <c r="R1240" t="str">
        <f t="shared" si="154"/>
        <v>indie rock</v>
      </c>
      <c r="S1240" s="9">
        <f t="shared" si="156"/>
        <v>41089.019629629634</v>
      </c>
      <c r="T1240" s="9">
        <f t="shared" si="157"/>
        <v>41109.019629629634</v>
      </c>
      <c r="U1240">
        <f t="shared" si="158"/>
        <v>2012</v>
      </c>
      <c r="V1240" s="9" t="str">
        <f t="shared" si="159"/>
        <v>Jun</v>
      </c>
    </row>
    <row r="1241" spans="1:22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 t="shared" si="152"/>
        <v>116.25000000000001</v>
      </c>
      <c r="P1241">
        <f t="shared" si="155"/>
        <v>31</v>
      </c>
      <c r="Q1241" t="str">
        <f t="shared" si="153"/>
        <v>music</v>
      </c>
      <c r="R1241" t="str">
        <f t="shared" si="154"/>
        <v>indie rock</v>
      </c>
      <c r="S1241" s="9">
        <f t="shared" si="156"/>
        <v>41340.944733796299</v>
      </c>
      <c r="T1241" s="9">
        <f t="shared" si="157"/>
        <v>41380.625</v>
      </c>
      <c r="U1241">
        <f t="shared" si="158"/>
        <v>2013</v>
      </c>
      <c r="V1241" s="9" t="str">
        <f t="shared" si="159"/>
        <v>Mar</v>
      </c>
    </row>
    <row r="1242" spans="1:22" ht="45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 t="shared" si="152"/>
        <v>111.1</v>
      </c>
      <c r="P1242">
        <f t="shared" si="155"/>
        <v>51.674418604651166</v>
      </c>
      <c r="Q1242" t="str">
        <f t="shared" si="153"/>
        <v>music</v>
      </c>
      <c r="R1242" t="str">
        <f t="shared" si="154"/>
        <v>indie rock</v>
      </c>
      <c r="S1242" s="9">
        <f t="shared" si="156"/>
        <v>42248.733761574076</v>
      </c>
      <c r="T1242" s="9">
        <f t="shared" si="157"/>
        <v>42277.645138888889</v>
      </c>
      <c r="U1242">
        <f t="shared" si="158"/>
        <v>2015</v>
      </c>
      <c r="V1242" s="9" t="str">
        <f t="shared" si="159"/>
        <v>Sep</v>
      </c>
    </row>
    <row r="1243" spans="1:22" ht="30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 t="shared" si="152"/>
        <v>180.14285714285714</v>
      </c>
      <c r="P1243">
        <f t="shared" si="155"/>
        <v>26.270833333333332</v>
      </c>
      <c r="Q1243" t="str">
        <f t="shared" si="153"/>
        <v>music</v>
      </c>
      <c r="R1243" t="str">
        <f t="shared" si="154"/>
        <v>indie rock</v>
      </c>
      <c r="S1243" s="9">
        <f t="shared" si="156"/>
        <v>41145.55263888889</v>
      </c>
      <c r="T1243" s="9">
        <f t="shared" si="157"/>
        <v>41175.55263888889</v>
      </c>
      <c r="U1243">
        <f t="shared" si="158"/>
        <v>2012</v>
      </c>
      <c r="V1243" s="9" t="str">
        <f t="shared" si="159"/>
        <v>Aug</v>
      </c>
    </row>
    <row r="1244" spans="1:22" ht="45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 t="shared" si="152"/>
        <v>100</v>
      </c>
      <c r="P1244">
        <f t="shared" si="155"/>
        <v>48.07692307692308</v>
      </c>
      <c r="Q1244" t="str">
        <f t="shared" si="153"/>
        <v>music</v>
      </c>
      <c r="R1244" t="str">
        <f t="shared" si="154"/>
        <v>indie rock</v>
      </c>
      <c r="S1244" s="9">
        <f t="shared" si="156"/>
        <v>41372.935798611114</v>
      </c>
      <c r="T1244" s="9">
        <f t="shared" si="157"/>
        <v>41402.935798611114</v>
      </c>
      <c r="U1244">
        <f t="shared" si="158"/>
        <v>2013</v>
      </c>
      <c r="V1244" s="9" t="str">
        <f t="shared" si="159"/>
        <v>Apr</v>
      </c>
    </row>
    <row r="1245" spans="1:22" ht="30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 t="shared" si="152"/>
        <v>118.5</v>
      </c>
      <c r="P1245">
        <f t="shared" si="155"/>
        <v>27.558139534883722</v>
      </c>
      <c r="Q1245" t="str">
        <f t="shared" si="153"/>
        <v>music</v>
      </c>
      <c r="R1245" t="str">
        <f t="shared" si="154"/>
        <v>indie rock</v>
      </c>
      <c r="S1245" s="9">
        <f t="shared" si="156"/>
        <v>41025.707534722227</v>
      </c>
      <c r="T1245" s="9">
        <f t="shared" si="157"/>
        <v>41039.541666666672</v>
      </c>
      <c r="U1245">
        <f t="shared" si="158"/>
        <v>2012</v>
      </c>
      <c r="V1245" s="9" t="str">
        <f t="shared" si="159"/>
        <v>Apr</v>
      </c>
    </row>
    <row r="1246" spans="1:22" ht="30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 t="shared" si="152"/>
        <v>107.21700000000001</v>
      </c>
      <c r="P1246">
        <f t="shared" si="155"/>
        <v>36.97137931034483</v>
      </c>
      <c r="Q1246" t="str">
        <f t="shared" si="153"/>
        <v>music</v>
      </c>
      <c r="R1246" t="str">
        <f t="shared" si="154"/>
        <v>indie rock</v>
      </c>
      <c r="S1246" s="9">
        <f t="shared" si="156"/>
        <v>41173.98751157408</v>
      </c>
      <c r="T1246" s="9">
        <f t="shared" si="157"/>
        <v>41210.041666666672</v>
      </c>
      <c r="U1246">
        <f t="shared" si="158"/>
        <v>2012</v>
      </c>
      <c r="V1246" s="9" t="str">
        <f t="shared" si="159"/>
        <v>Sep</v>
      </c>
    </row>
    <row r="1247" spans="1:22" ht="45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 t="shared" si="152"/>
        <v>113.66666666666667</v>
      </c>
      <c r="P1247">
        <f t="shared" si="155"/>
        <v>29.021276595744681</v>
      </c>
      <c r="Q1247" t="str">
        <f t="shared" si="153"/>
        <v>music</v>
      </c>
      <c r="R1247" t="str">
        <f t="shared" si="154"/>
        <v>indie rock</v>
      </c>
      <c r="S1247" s="9">
        <f t="shared" si="156"/>
        <v>40557.263067129628</v>
      </c>
      <c r="T1247" s="9">
        <f t="shared" si="157"/>
        <v>40582.263067129628</v>
      </c>
      <c r="U1247">
        <f t="shared" si="158"/>
        <v>2011</v>
      </c>
      <c r="V1247" s="9" t="str">
        <f t="shared" si="159"/>
        <v>Jan</v>
      </c>
    </row>
    <row r="1248" spans="1:22" ht="45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 t="shared" si="152"/>
        <v>103.16400000000002</v>
      </c>
      <c r="P1248">
        <f t="shared" si="155"/>
        <v>28.65666666666667</v>
      </c>
      <c r="Q1248" t="str">
        <f t="shared" si="153"/>
        <v>music</v>
      </c>
      <c r="R1248" t="str">
        <f t="shared" si="154"/>
        <v>indie rock</v>
      </c>
      <c r="S1248" s="9">
        <f t="shared" si="156"/>
        <v>41022.908043981486</v>
      </c>
      <c r="T1248" s="9">
        <f t="shared" si="157"/>
        <v>41052.908043981486</v>
      </c>
      <c r="U1248">
        <f t="shared" si="158"/>
        <v>2012</v>
      </c>
      <c r="V1248" s="9" t="str">
        <f t="shared" si="159"/>
        <v>Apr</v>
      </c>
    </row>
    <row r="1249" spans="1:22" ht="45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 t="shared" si="152"/>
        <v>128</v>
      </c>
      <c r="P1249">
        <f t="shared" si="155"/>
        <v>37.647058823529413</v>
      </c>
      <c r="Q1249" t="str">
        <f t="shared" si="153"/>
        <v>music</v>
      </c>
      <c r="R1249" t="str">
        <f t="shared" si="154"/>
        <v>indie rock</v>
      </c>
      <c r="S1249" s="9">
        <f t="shared" si="156"/>
        <v>40893.826296296298</v>
      </c>
      <c r="T1249" s="9">
        <f t="shared" si="157"/>
        <v>40933.826296296298</v>
      </c>
      <c r="U1249">
        <f t="shared" si="158"/>
        <v>2011</v>
      </c>
      <c r="V1249" s="9" t="str">
        <f t="shared" si="159"/>
        <v>Dec</v>
      </c>
    </row>
    <row r="1250" spans="1:22" ht="45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 t="shared" si="152"/>
        <v>135.76026666666667</v>
      </c>
      <c r="P1250">
        <f t="shared" si="155"/>
        <v>97.904038461538462</v>
      </c>
      <c r="Q1250" t="str">
        <f t="shared" si="153"/>
        <v>music</v>
      </c>
      <c r="R1250" t="str">
        <f t="shared" si="154"/>
        <v>indie rock</v>
      </c>
      <c r="S1250" s="9">
        <f t="shared" si="156"/>
        <v>40353.948842592596</v>
      </c>
      <c r="T1250" s="9">
        <f t="shared" si="157"/>
        <v>40424.877083333333</v>
      </c>
      <c r="U1250">
        <f t="shared" si="158"/>
        <v>2010</v>
      </c>
      <c r="V1250" s="9" t="str">
        <f t="shared" si="159"/>
        <v>Jun</v>
      </c>
    </row>
    <row r="1251" spans="1:22" ht="45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 t="shared" si="152"/>
        <v>100</v>
      </c>
      <c r="P1251">
        <f t="shared" si="155"/>
        <v>42.553191489361701</v>
      </c>
      <c r="Q1251" t="str">
        <f t="shared" si="153"/>
        <v>music</v>
      </c>
      <c r="R1251" t="str">
        <f t="shared" si="154"/>
        <v>indie rock</v>
      </c>
      <c r="S1251" s="9">
        <f t="shared" si="156"/>
        <v>41193.581817129634</v>
      </c>
      <c r="T1251" s="9">
        <f t="shared" si="157"/>
        <v>41223.623483796298</v>
      </c>
      <c r="U1251">
        <f t="shared" si="158"/>
        <v>2012</v>
      </c>
      <c r="V1251" s="9" t="str">
        <f t="shared" si="159"/>
        <v>Oct</v>
      </c>
    </row>
    <row r="1252" spans="1:22" ht="45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 t="shared" si="152"/>
        <v>100.00360000000002</v>
      </c>
      <c r="P1252">
        <f t="shared" si="155"/>
        <v>131.58368421052631</v>
      </c>
      <c r="Q1252" t="str">
        <f t="shared" si="153"/>
        <v>music</v>
      </c>
      <c r="R1252" t="str">
        <f t="shared" si="154"/>
        <v>indie rock</v>
      </c>
      <c r="S1252" s="9">
        <f t="shared" si="156"/>
        <v>40416.844629629632</v>
      </c>
      <c r="T1252" s="9">
        <f t="shared" si="157"/>
        <v>40461.844629629632</v>
      </c>
      <c r="U1252">
        <f t="shared" si="158"/>
        <v>2010</v>
      </c>
      <c r="V1252" s="9" t="str">
        <f t="shared" si="159"/>
        <v>Aug</v>
      </c>
    </row>
    <row r="1253" spans="1:22" ht="30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 t="shared" si="152"/>
        <v>104.71999999999998</v>
      </c>
      <c r="P1253">
        <f t="shared" si="155"/>
        <v>32.320987654320987</v>
      </c>
      <c r="Q1253" t="str">
        <f t="shared" si="153"/>
        <v>music</v>
      </c>
      <c r="R1253" t="str">
        <f t="shared" si="154"/>
        <v>indie rock</v>
      </c>
      <c r="S1253" s="9">
        <f t="shared" si="156"/>
        <v>40310.121006944442</v>
      </c>
      <c r="T1253" s="9">
        <f t="shared" si="157"/>
        <v>40369.75</v>
      </c>
      <c r="U1253">
        <f t="shared" si="158"/>
        <v>2010</v>
      </c>
      <c r="V1253" s="9" t="str">
        <f t="shared" si="159"/>
        <v>May</v>
      </c>
    </row>
    <row r="1254" spans="1:22" ht="45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 t="shared" si="152"/>
        <v>105.02249999999999</v>
      </c>
      <c r="P1254">
        <f t="shared" si="155"/>
        <v>61.103999999999999</v>
      </c>
      <c r="Q1254" t="str">
        <f t="shared" si="153"/>
        <v>music</v>
      </c>
      <c r="R1254" t="str">
        <f t="shared" si="154"/>
        <v>indie rock</v>
      </c>
      <c r="S1254" s="9">
        <f t="shared" si="156"/>
        <v>41913.161689814813</v>
      </c>
      <c r="T1254" s="9">
        <f t="shared" si="157"/>
        <v>41946.203356481485</v>
      </c>
      <c r="U1254">
        <f t="shared" si="158"/>
        <v>2014</v>
      </c>
      <c r="V1254" s="9" t="str">
        <f t="shared" si="159"/>
        <v>Oct</v>
      </c>
    </row>
    <row r="1255" spans="1:22" ht="30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 t="shared" si="152"/>
        <v>171.33333333333334</v>
      </c>
      <c r="P1255">
        <f t="shared" si="155"/>
        <v>31.341463414634145</v>
      </c>
      <c r="Q1255" t="str">
        <f t="shared" si="153"/>
        <v>music</v>
      </c>
      <c r="R1255" t="str">
        <f t="shared" si="154"/>
        <v>indie rock</v>
      </c>
      <c r="S1255" s="9">
        <f t="shared" si="156"/>
        <v>41088.524826388893</v>
      </c>
      <c r="T1255" s="9">
        <f t="shared" si="157"/>
        <v>41133.524826388893</v>
      </c>
      <c r="U1255">
        <f t="shared" si="158"/>
        <v>2012</v>
      </c>
      <c r="V1255" s="9" t="str">
        <f t="shared" si="159"/>
        <v>Jun</v>
      </c>
    </row>
    <row r="1256" spans="1:22" ht="45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 t="shared" si="152"/>
        <v>127.49999999999999</v>
      </c>
      <c r="P1256">
        <f t="shared" si="155"/>
        <v>129.1139240506329</v>
      </c>
      <c r="Q1256" t="str">
        <f t="shared" si="153"/>
        <v>music</v>
      </c>
      <c r="R1256" t="str">
        <f t="shared" si="154"/>
        <v>indie rock</v>
      </c>
      <c r="S1256" s="9">
        <f t="shared" si="156"/>
        <v>41257.783715277779</v>
      </c>
      <c r="T1256" s="9">
        <f t="shared" si="157"/>
        <v>41287.783715277779</v>
      </c>
      <c r="U1256">
        <f t="shared" si="158"/>
        <v>2012</v>
      </c>
      <c r="V1256" s="9" t="str">
        <f t="shared" si="159"/>
        <v>Dec</v>
      </c>
    </row>
    <row r="1257" spans="1:22" ht="30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 t="shared" si="152"/>
        <v>133.44333333333333</v>
      </c>
      <c r="P1257">
        <f t="shared" si="155"/>
        <v>25.020624999999999</v>
      </c>
      <c r="Q1257" t="str">
        <f t="shared" si="153"/>
        <v>music</v>
      </c>
      <c r="R1257" t="str">
        <f t="shared" si="154"/>
        <v>indie rock</v>
      </c>
      <c r="S1257" s="9">
        <f t="shared" si="156"/>
        <v>41107.560115740744</v>
      </c>
      <c r="T1257" s="9">
        <f t="shared" si="157"/>
        <v>41117.916666666672</v>
      </c>
      <c r="U1257">
        <f t="shared" si="158"/>
        <v>2012</v>
      </c>
      <c r="V1257" s="9" t="str">
        <f t="shared" si="159"/>
        <v>Jul</v>
      </c>
    </row>
    <row r="1258" spans="1:22" ht="45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 t="shared" si="152"/>
        <v>100</v>
      </c>
      <c r="P1258">
        <f t="shared" si="155"/>
        <v>250</v>
      </c>
      <c r="Q1258" t="str">
        <f t="shared" si="153"/>
        <v>music</v>
      </c>
      <c r="R1258" t="str">
        <f t="shared" si="154"/>
        <v>indie rock</v>
      </c>
      <c r="S1258" s="9">
        <f t="shared" si="156"/>
        <v>42227.769490740742</v>
      </c>
      <c r="T1258" s="9">
        <f t="shared" si="157"/>
        <v>42287.769490740742</v>
      </c>
      <c r="U1258">
        <f t="shared" si="158"/>
        <v>2015</v>
      </c>
      <c r="V1258" s="9" t="str">
        <f t="shared" si="159"/>
        <v>Aug</v>
      </c>
    </row>
    <row r="1259" spans="1:22" ht="45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 t="shared" si="152"/>
        <v>112.91099999999999</v>
      </c>
      <c r="P1259">
        <f t="shared" si="155"/>
        <v>47.541473684210523</v>
      </c>
      <c r="Q1259" t="str">
        <f t="shared" si="153"/>
        <v>music</v>
      </c>
      <c r="R1259" t="str">
        <f t="shared" si="154"/>
        <v>indie rock</v>
      </c>
      <c r="S1259" s="9">
        <f t="shared" si="156"/>
        <v>40999.479259259264</v>
      </c>
      <c r="T1259" s="9">
        <f t="shared" si="157"/>
        <v>41029.479259259264</v>
      </c>
      <c r="U1259">
        <f t="shared" si="158"/>
        <v>2012</v>
      </c>
      <c r="V1259" s="9" t="str">
        <f t="shared" si="159"/>
        <v>Mar</v>
      </c>
    </row>
    <row r="1260" spans="1:22" ht="45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 t="shared" si="152"/>
        <v>100.1</v>
      </c>
      <c r="P1260">
        <f t="shared" si="155"/>
        <v>40.04</v>
      </c>
      <c r="Q1260" t="str">
        <f t="shared" si="153"/>
        <v>music</v>
      </c>
      <c r="R1260" t="str">
        <f t="shared" si="154"/>
        <v>indie rock</v>
      </c>
      <c r="S1260" s="9">
        <f t="shared" si="156"/>
        <v>40711.615543981483</v>
      </c>
      <c r="T1260" s="9">
        <f t="shared" si="157"/>
        <v>40756.615543981483</v>
      </c>
      <c r="U1260">
        <f t="shared" si="158"/>
        <v>2011</v>
      </c>
      <c r="V1260" s="9" t="str">
        <f t="shared" si="159"/>
        <v>Jun</v>
      </c>
    </row>
    <row r="1261" spans="1:22" ht="30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 t="shared" si="152"/>
        <v>113.72727272727272</v>
      </c>
      <c r="P1261">
        <f t="shared" si="155"/>
        <v>65.84210526315789</v>
      </c>
      <c r="Q1261" t="str">
        <f t="shared" si="153"/>
        <v>music</v>
      </c>
      <c r="R1261" t="str">
        <f t="shared" si="154"/>
        <v>indie rock</v>
      </c>
      <c r="S1261" s="9">
        <f t="shared" si="156"/>
        <v>40970.583368055559</v>
      </c>
      <c r="T1261" s="9">
        <f t="shared" si="157"/>
        <v>41030.541701388887</v>
      </c>
      <c r="U1261">
        <f t="shared" si="158"/>
        <v>2012</v>
      </c>
      <c r="V1261" s="9" t="str">
        <f t="shared" si="159"/>
        <v>Mar</v>
      </c>
    </row>
    <row r="1262" spans="1:22" ht="45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 t="shared" si="152"/>
        <v>119.31742857142855</v>
      </c>
      <c r="P1262">
        <f t="shared" si="155"/>
        <v>46.401222222222216</v>
      </c>
      <c r="Q1262" t="str">
        <f t="shared" si="153"/>
        <v>music</v>
      </c>
      <c r="R1262" t="str">
        <f t="shared" si="154"/>
        <v>indie rock</v>
      </c>
      <c r="S1262" s="9">
        <f t="shared" si="156"/>
        <v>40771.750034722223</v>
      </c>
      <c r="T1262" s="9">
        <f t="shared" si="157"/>
        <v>40801.750034722223</v>
      </c>
      <c r="U1262">
        <f t="shared" si="158"/>
        <v>2011</v>
      </c>
      <c r="V1262" s="9" t="str">
        <f t="shared" si="159"/>
        <v>Aug</v>
      </c>
    </row>
    <row r="1263" spans="1:22" ht="45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 t="shared" si="152"/>
        <v>103.25</v>
      </c>
      <c r="P1263">
        <f t="shared" si="155"/>
        <v>50.365853658536587</v>
      </c>
      <c r="Q1263" t="str">
        <f t="shared" si="153"/>
        <v>music</v>
      </c>
      <c r="R1263" t="str">
        <f t="shared" si="154"/>
        <v>indie rock</v>
      </c>
      <c r="S1263" s="9">
        <f t="shared" si="156"/>
        <v>40793.831932870373</v>
      </c>
      <c r="T1263" s="9">
        <f t="shared" si="157"/>
        <v>40828.831932870373</v>
      </c>
      <c r="U1263">
        <f t="shared" si="158"/>
        <v>2011</v>
      </c>
      <c r="V1263" s="9" t="str">
        <f t="shared" si="159"/>
        <v>Sep</v>
      </c>
    </row>
    <row r="1264" spans="1:22" ht="45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 t="shared" si="152"/>
        <v>265.66666666666669</v>
      </c>
      <c r="P1264">
        <f t="shared" si="155"/>
        <v>26.566666666666666</v>
      </c>
      <c r="Q1264" t="str">
        <f t="shared" si="153"/>
        <v>music</v>
      </c>
      <c r="R1264" t="str">
        <f t="shared" si="154"/>
        <v>indie rock</v>
      </c>
      <c r="S1264" s="9">
        <f t="shared" si="156"/>
        <v>40991.541388888894</v>
      </c>
      <c r="T1264" s="9">
        <f t="shared" si="157"/>
        <v>41021.541388888894</v>
      </c>
      <c r="U1264">
        <f t="shared" si="158"/>
        <v>2012</v>
      </c>
      <c r="V1264" s="9" t="str">
        <f t="shared" si="159"/>
        <v>Mar</v>
      </c>
    </row>
    <row r="1265" spans="1:22" ht="45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 t="shared" si="152"/>
        <v>100.05066666666667</v>
      </c>
      <c r="P1265">
        <f t="shared" si="155"/>
        <v>39.493684210526318</v>
      </c>
      <c r="Q1265" t="str">
        <f t="shared" si="153"/>
        <v>music</v>
      </c>
      <c r="R1265" t="str">
        <f t="shared" si="154"/>
        <v>indie rock</v>
      </c>
      <c r="S1265" s="9">
        <f t="shared" si="156"/>
        <v>41025.916631944448</v>
      </c>
      <c r="T1265" s="9">
        <f t="shared" si="157"/>
        <v>41055.916631944448</v>
      </c>
      <c r="U1265">
        <f t="shared" si="158"/>
        <v>2012</v>
      </c>
      <c r="V1265" s="9" t="str">
        <f t="shared" si="159"/>
        <v>Apr</v>
      </c>
    </row>
    <row r="1266" spans="1:22" ht="45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 t="shared" si="152"/>
        <v>106.69999999999999</v>
      </c>
      <c r="P1266">
        <f t="shared" si="155"/>
        <v>49.246153846153845</v>
      </c>
      <c r="Q1266" t="str">
        <f t="shared" si="153"/>
        <v>music</v>
      </c>
      <c r="R1266" t="str">
        <f t="shared" si="154"/>
        <v>indie rock</v>
      </c>
      <c r="S1266" s="9">
        <f t="shared" si="156"/>
        <v>40833.466527777782</v>
      </c>
      <c r="T1266" s="9">
        <f t="shared" si="157"/>
        <v>40863.508194444446</v>
      </c>
      <c r="U1266">
        <f t="shared" si="158"/>
        <v>2011</v>
      </c>
      <c r="V1266" s="9" t="str">
        <f t="shared" si="159"/>
        <v>Oct</v>
      </c>
    </row>
    <row r="1267" spans="1:22" ht="45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 t="shared" si="152"/>
        <v>133.67142857142858</v>
      </c>
      <c r="P1267">
        <f t="shared" si="155"/>
        <v>62.38</v>
      </c>
      <c r="Q1267" t="str">
        <f t="shared" si="153"/>
        <v>music</v>
      </c>
      <c r="R1267" t="str">
        <f t="shared" si="154"/>
        <v>indie rock</v>
      </c>
      <c r="S1267" s="9">
        <f t="shared" si="156"/>
        <v>41373.523599537039</v>
      </c>
      <c r="T1267" s="9">
        <f t="shared" si="157"/>
        <v>41403.523599537039</v>
      </c>
      <c r="U1267">
        <f t="shared" si="158"/>
        <v>2013</v>
      </c>
      <c r="V1267" s="9" t="str">
        <f t="shared" si="159"/>
        <v>Apr</v>
      </c>
    </row>
    <row r="1268" spans="1:22" ht="45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 t="shared" si="152"/>
        <v>121.39999999999999</v>
      </c>
      <c r="P1268">
        <f t="shared" si="155"/>
        <v>37.9375</v>
      </c>
      <c r="Q1268" t="str">
        <f t="shared" si="153"/>
        <v>music</v>
      </c>
      <c r="R1268" t="str">
        <f t="shared" si="154"/>
        <v>indie rock</v>
      </c>
      <c r="S1268" s="9">
        <f t="shared" si="156"/>
        <v>41023.061064814821</v>
      </c>
      <c r="T1268" s="9">
        <f t="shared" si="157"/>
        <v>41083.061064814821</v>
      </c>
      <c r="U1268">
        <f t="shared" si="158"/>
        <v>2012</v>
      </c>
      <c r="V1268" s="9" t="str">
        <f t="shared" si="159"/>
        <v>Apr</v>
      </c>
    </row>
    <row r="1269" spans="1:22" ht="45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 t="shared" si="152"/>
        <v>103.2</v>
      </c>
      <c r="P1269">
        <f t="shared" si="155"/>
        <v>51.6</v>
      </c>
      <c r="Q1269" t="str">
        <f t="shared" si="153"/>
        <v>music</v>
      </c>
      <c r="R1269" t="str">
        <f t="shared" si="154"/>
        <v>indie rock</v>
      </c>
      <c r="S1269" s="9">
        <f t="shared" si="156"/>
        <v>40542.672615740747</v>
      </c>
      <c r="T1269" s="9">
        <f t="shared" si="157"/>
        <v>40558.910416666673</v>
      </c>
      <c r="U1269">
        <f t="shared" si="158"/>
        <v>2010</v>
      </c>
      <c r="V1269" s="9" t="str">
        <f t="shared" si="159"/>
        <v>Dec</v>
      </c>
    </row>
    <row r="1270" spans="1:22" ht="30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 t="shared" si="152"/>
        <v>125</v>
      </c>
      <c r="P1270">
        <f t="shared" si="155"/>
        <v>27.777777777777779</v>
      </c>
      <c r="Q1270" t="str">
        <f t="shared" si="153"/>
        <v>music</v>
      </c>
      <c r="R1270" t="str">
        <f t="shared" si="154"/>
        <v>indie rock</v>
      </c>
      <c r="S1270" s="9">
        <f t="shared" si="156"/>
        <v>41024.81930555556</v>
      </c>
      <c r="T1270" s="9">
        <f t="shared" si="157"/>
        <v>41076.249305555561</v>
      </c>
      <c r="U1270">
        <f t="shared" si="158"/>
        <v>2012</v>
      </c>
      <c r="V1270" s="9" t="str">
        <f t="shared" si="159"/>
        <v>Apr</v>
      </c>
    </row>
    <row r="1271" spans="1:22" ht="45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 t="shared" si="152"/>
        <v>128.69999999999999</v>
      </c>
      <c r="P1271">
        <f t="shared" si="155"/>
        <v>99.382239382239376</v>
      </c>
      <c r="Q1271" t="str">
        <f t="shared" si="153"/>
        <v>music</v>
      </c>
      <c r="R1271" t="str">
        <f t="shared" si="154"/>
        <v>indie rock</v>
      </c>
      <c r="S1271" s="9">
        <f t="shared" si="156"/>
        <v>41348.001620370371</v>
      </c>
      <c r="T1271" s="9">
        <f t="shared" si="157"/>
        <v>41393.001620370371</v>
      </c>
      <c r="U1271">
        <f t="shared" si="158"/>
        <v>2013</v>
      </c>
      <c r="V1271" s="9" t="str">
        <f t="shared" si="159"/>
        <v>Mar</v>
      </c>
    </row>
    <row r="1272" spans="1:22" ht="45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 t="shared" si="152"/>
        <v>101.00533333333333</v>
      </c>
      <c r="P1272">
        <f t="shared" si="155"/>
        <v>38.848205128205123</v>
      </c>
      <c r="Q1272" t="str">
        <f t="shared" si="153"/>
        <v>music</v>
      </c>
      <c r="R1272" t="str">
        <f t="shared" si="154"/>
        <v>indie rock</v>
      </c>
      <c r="S1272" s="9">
        <f t="shared" si="156"/>
        <v>41022.478518518525</v>
      </c>
      <c r="T1272" s="9">
        <f t="shared" si="157"/>
        <v>41052.478518518525</v>
      </c>
      <c r="U1272">
        <f t="shared" si="158"/>
        <v>2012</v>
      </c>
      <c r="V1272" s="9" t="str">
        <f t="shared" si="159"/>
        <v>Apr</v>
      </c>
    </row>
    <row r="1273" spans="1:22" ht="45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 t="shared" si="152"/>
        <v>127.53666666666665</v>
      </c>
      <c r="P1273">
        <f t="shared" si="155"/>
        <v>45.548809523809524</v>
      </c>
      <c r="Q1273" t="str">
        <f t="shared" si="153"/>
        <v>music</v>
      </c>
      <c r="R1273" t="str">
        <f t="shared" si="154"/>
        <v>indie rock</v>
      </c>
      <c r="S1273" s="9">
        <f t="shared" si="156"/>
        <v>41036.779803240745</v>
      </c>
      <c r="T1273" s="9">
        <f t="shared" si="157"/>
        <v>41066.779803240745</v>
      </c>
      <c r="U1273">
        <f t="shared" si="158"/>
        <v>2012</v>
      </c>
      <c r="V1273" s="9" t="str">
        <f t="shared" si="159"/>
        <v>May</v>
      </c>
    </row>
    <row r="1274" spans="1:22" ht="30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 t="shared" si="152"/>
        <v>100</v>
      </c>
      <c r="P1274">
        <f t="shared" si="155"/>
        <v>600</v>
      </c>
      <c r="Q1274" t="str">
        <f t="shared" si="153"/>
        <v>music</v>
      </c>
      <c r="R1274" t="str">
        <f t="shared" si="154"/>
        <v>indie rock</v>
      </c>
      <c r="S1274" s="9">
        <f t="shared" si="156"/>
        <v>41327.829768518517</v>
      </c>
      <c r="T1274" s="9">
        <f t="shared" si="157"/>
        <v>41362.788101851853</v>
      </c>
      <c r="U1274">
        <f t="shared" si="158"/>
        <v>2013</v>
      </c>
      <c r="V1274" s="9" t="str">
        <f t="shared" si="159"/>
        <v>Feb</v>
      </c>
    </row>
    <row r="1275" spans="1:22" ht="45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 t="shared" si="152"/>
        <v>112.7715</v>
      </c>
      <c r="P1275">
        <f t="shared" si="155"/>
        <v>80.551071428571419</v>
      </c>
      <c r="Q1275" t="str">
        <f t="shared" si="153"/>
        <v>music</v>
      </c>
      <c r="R1275" t="str">
        <f t="shared" si="154"/>
        <v>indie rock</v>
      </c>
      <c r="S1275" s="9">
        <f t="shared" si="156"/>
        <v>40730.712245370371</v>
      </c>
      <c r="T1275" s="9">
        <f t="shared" si="157"/>
        <v>40760.712245370371</v>
      </c>
      <c r="U1275">
        <f t="shared" si="158"/>
        <v>2011</v>
      </c>
      <c r="V1275" s="9" t="str">
        <f t="shared" si="159"/>
        <v>Jul</v>
      </c>
    </row>
    <row r="1276" spans="1:22" ht="45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 t="shared" si="152"/>
        <v>105.60000000000001</v>
      </c>
      <c r="P1276">
        <f t="shared" si="155"/>
        <v>52.8</v>
      </c>
      <c r="Q1276" t="str">
        <f t="shared" si="153"/>
        <v>music</v>
      </c>
      <c r="R1276" t="str">
        <f t="shared" si="154"/>
        <v>indie rock</v>
      </c>
      <c r="S1276" s="9">
        <f t="shared" si="156"/>
        <v>42017.800775462965</v>
      </c>
      <c r="T1276" s="9">
        <f t="shared" si="157"/>
        <v>42031.800775462965</v>
      </c>
      <c r="U1276">
        <f t="shared" si="158"/>
        <v>2015</v>
      </c>
      <c r="V1276" s="9" t="str">
        <f t="shared" si="159"/>
        <v>Jan</v>
      </c>
    </row>
    <row r="1277" spans="1:22" ht="45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 t="shared" si="152"/>
        <v>202.625</v>
      </c>
      <c r="P1277">
        <f t="shared" si="155"/>
        <v>47.676470588235297</v>
      </c>
      <c r="Q1277" t="str">
        <f t="shared" si="153"/>
        <v>music</v>
      </c>
      <c r="R1277" t="str">
        <f t="shared" si="154"/>
        <v>indie rock</v>
      </c>
      <c r="S1277" s="9">
        <f t="shared" si="156"/>
        <v>41226.481909722228</v>
      </c>
      <c r="T1277" s="9">
        <f t="shared" si="157"/>
        <v>41274.583333333336</v>
      </c>
      <c r="U1277">
        <f t="shared" si="158"/>
        <v>2012</v>
      </c>
      <c r="V1277" s="9" t="str">
        <f t="shared" si="159"/>
        <v>Nov</v>
      </c>
    </row>
    <row r="1278" spans="1:22" ht="45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 t="shared" si="152"/>
        <v>113.33333333333333</v>
      </c>
      <c r="P1278">
        <f t="shared" si="155"/>
        <v>23.448275862068964</v>
      </c>
      <c r="Q1278" t="str">
        <f t="shared" si="153"/>
        <v>music</v>
      </c>
      <c r="R1278" t="str">
        <f t="shared" si="154"/>
        <v>indie rock</v>
      </c>
      <c r="S1278" s="9">
        <f t="shared" si="156"/>
        <v>41053.606192129628</v>
      </c>
      <c r="T1278" s="9">
        <f t="shared" si="157"/>
        <v>41083.606192129628</v>
      </c>
      <c r="U1278">
        <f t="shared" si="158"/>
        <v>2012</v>
      </c>
      <c r="V1278" s="9" t="str">
        <f t="shared" si="159"/>
        <v>May</v>
      </c>
    </row>
    <row r="1279" spans="1:22" ht="45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 t="shared" si="152"/>
        <v>109.48792</v>
      </c>
      <c r="P1279">
        <f t="shared" si="155"/>
        <v>103.68174242424243</v>
      </c>
      <c r="Q1279" t="str">
        <f t="shared" si="153"/>
        <v>music</v>
      </c>
      <c r="R1279" t="str">
        <f t="shared" si="154"/>
        <v>classical music</v>
      </c>
      <c r="S1279" s="9">
        <f t="shared" si="156"/>
        <v>42269.801168981481</v>
      </c>
      <c r="T1279" s="9">
        <f t="shared" si="157"/>
        <v>42290.801168981481</v>
      </c>
      <c r="U1279">
        <f t="shared" si="158"/>
        <v>2015</v>
      </c>
      <c r="V1279" s="9" t="str">
        <f t="shared" si="159"/>
        <v>Sep</v>
      </c>
    </row>
    <row r="1280" spans="1:22" ht="45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 t="shared" si="152"/>
        <v>100</v>
      </c>
      <c r="P1280">
        <f t="shared" si="155"/>
        <v>185.18518518518519</v>
      </c>
      <c r="Q1280" t="str">
        <f t="shared" si="153"/>
        <v>music</v>
      </c>
      <c r="R1280" t="str">
        <f t="shared" si="154"/>
        <v>classical music</v>
      </c>
      <c r="S1280" s="9">
        <f t="shared" si="156"/>
        <v>42460.406944444447</v>
      </c>
      <c r="T1280" s="9">
        <f t="shared" si="157"/>
        <v>42482.452777777777</v>
      </c>
      <c r="U1280">
        <f t="shared" si="158"/>
        <v>2016</v>
      </c>
      <c r="V1280" s="9" t="str">
        <f t="shared" si="159"/>
        <v>Mar</v>
      </c>
    </row>
    <row r="1281" spans="1:22" ht="45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 t="shared" si="152"/>
        <v>156.44444444444446</v>
      </c>
      <c r="P1281">
        <f t="shared" si="155"/>
        <v>54.153846153846153</v>
      </c>
      <c r="Q1281" t="str">
        <f t="shared" si="153"/>
        <v>music</v>
      </c>
      <c r="R1281" t="str">
        <f t="shared" si="154"/>
        <v>classical music</v>
      </c>
      <c r="S1281" s="9">
        <f t="shared" si="156"/>
        <v>41930.808935185189</v>
      </c>
      <c r="T1281" s="9">
        <f t="shared" si="157"/>
        <v>41960.850601851853</v>
      </c>
      <c r="U1281">
        <f t="shared" si="158"/>
        <v>2014</v>
      </c>
      <c r="V1281" s="9" t="str">
        <f t="shared" si="159"/>
        <v>Oct</v>
      </c>
    </row>
    <row r="1282" spans="1:22" ht="30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 t="shared" ref="O1282:O1345" si="160">(E1282/D1282)*100</f>
        <v>101.6</v>
      </c>
      <c r="P1282">
        <f t="shared" si="155"/>
        <v>177.2093023255814</v>
      </c>
      <c r="Q1282" t="str">
        <f t="shared" ref="Q1282:Q1345" si="161">LEFT(N1282,SEARCH("/",N1282,1)-1)</f>
        <v>music</v>
      </c>
      <c r="R1282" t="str">
        <f t="shared" ref="R1282:R1345" si="162">RIGHT(N1282,LEN(N1282)-SEARCH("/",N1282,1))</f>
        <v>classical music</v>
      </c>
      <c r="S1282" s="9">
        <f t="shared" si="156"/>
        <v>41961.640706018523</v>
      </c>
      <c r="T1282" s="9">
        <f t="shared" si="157"/>
        <v>41994.020833333336</v>
      </c>
      <c r="U1282">
        <f t="shared" si="158"/>
        <v>2014</v>
      </c>
      <c r="V1282" s="9" t="str">
        <f t="shared" si="159"/>
        <v>Nov</v>
      </c>
    </row>
    <row r="1283" spans="1:22" ht="45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 t="shared" si="160"/>
        <v>100.325</v>
      </c>
      <c r="P1283">
        <f t="shared" ref="P1283:P1346" si="163">IFERROR(E1283/L1283, 0)</f>
        <v>100.325</v>
      </c>
      <c r="Q1283" t="str">
        <f t="shared" si="161"/>
        <v>music</v>
      </c>
      <c r="R1283" t="str">
        <f t="shared" si="162"/>
        <v>classical music</v>
      </c>
      <c r="S1283" s="9">
        <f t="shared" ref="S1283:S1346" si="164">((J1283/86400)+25569+(-4/24))</f>
        <v>41058.677905092591</v>
      </c>
      <c r="T1283" s="9">
        <f t="shared" ref="T1283:T1346" si="165">((I1283/86400)+25569+(-4/24))</f>
        <v>41088.677905092591</v>
      </c>
      <c r="U1283">
        <f t="shared" ref="U1283:U1346" si="166">YEAR(S1283)</f>
        <v>2012</v>
      </c>
      <c r="V1283" s="9" t="str">
        <f t="shared" ref="V1283:V1346" si="167">TEXT(S1283, "mmm")</f>
        <v>May</v>
      </c>
    </row>
    <row r="1284" spans="1:22" ht="45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 t="shared" si="160"/>
        <v>112.94999999999999</v>
      </c>
      <c r="P1284">
        <f t="shared" si="163"/>
        <v>136.90909090909091</v>
      </c>
      <c r="Q1284" t="str">
        <f t="shared" si="161"/>
        <v>music</v>
      </c>
      <c r="R1284" t="str">
        <f t="shared" si="162"/>
        <v>classical music</v>
      </c>
      <c r="S1284" s="9">
        <f t="shared" si="164"/>
        <v>41952.924467592595</v>
      </c>
      <c r="T1284" s="9">
        <f t="shared" si="165"/>
        <v>41981.040972222225</v>
      </c>
      <c r="U1284">
        <f t="shared" si="166"/>
        <v>2014</v>
      </c>
      <c r="V1284" s="9" t="str">
        <f t="shared" si="167"/>
        <v>Nov</v>
      </c>
    </row>
    <row r="1285" spans="1:22" ht="45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 t="shared" si="160"/>
        <v>102.125</v>
      </c>
      <c r="P1285">
        <f t="shared" si="163"/>
        <v>57.535211267605632</v>
      </c>
      <c r="Q1285" t="str">
        <f t="shared" si="161"/>
        <v>music</v>
      </c>
      <c r="R1285" t="str">
        <f t="shared" si="162"/>
        <v>classical music</v>
      </c>
      <c r="S1285" s="9">
        <f t="shared" si="164"/>
        <v>41546.584386574075</v>
      </c>
      <c r="T1285" s="9">
        <f t="shared" si="165"/>
        <v>41564.999305555561</v>
      </c>
      <c r="U1285">
        <f t="shared" si="166"/>
        <v>2013</v>
      </c>
      <c r="V1285" s="9" t="str">
        <f t="shared" si="167"/>
        <v>Sep</v>
      </c>
    </row>
    <row r="1286" spans="1:22" ht="45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 t="shared" si="160"/>
        <v>107.24974999999999</v>
      </c>
      <c r="P1286">
        <f t="shared" si="163"/>
        <v>52.962839506172834</v>
      </c>
      <c r="Q1286" t="str">
        <f t="shared" si="161"/>
        <v>music</v>
      </c>
      <c r="R1286" t="str">
        <f t="shared" si="162"/>
        <v>classical music</v>
      </c>
      <c r="S1286" s="9">
        <f t="shared" si="164"/>
        <v>42217.667858796303</v>
      </c>
      <c r="T1286" s="9">
        <f t="shared" si="165"/>
        <v>42236.291666666664</v>
      </c>
      <c r="U1286">
        <f t="shared" si="166"/>
        <v>2015</v>
      </c>
      <c r="V1286" s="9" t="str">
        <f t="shared" si="167"/>
        <v>Aug</v>
      </c>
    </row>
    <row r="1287" spans="1:22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 t="shared" si="160"/>
        <v>104.28333333333333</v>
      </c>
      <c r="P1287">
        <f t="shared" si="163"/>
        <v>82.328947368421055</v>
      </c>
      <c r="Q1287" t="str">
        <f t="shared" si="161"/>
        <v>music</v>
      </c>
      <c r="R1287" t="str">
        <f t="shared" si="162"/>
        <v>classical music</v>
      </c>
      <c r="S1287" s="9">
        <f t="shared" si="164"/>
        <v>40947.9140625</v>
      </c>
      <c r="T1287" s="9">
        <f t="shared" si="165"/>
        <v>40992.872395833336</v>
      </c>
      <c r="U1287">
        <f t="shared" si="166"/>
        <v>2012</v>
      </c>
      <c r="V1287" s="9" t="str">
        <f t="shared" si="167"/>
        <v>Feb</v>
      </c>
    </row>
    <row r="1288" spans="1:22" ht="45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 t="shared" si="160"/>
        <v>100</v>
      </c>
      <c r="P1288">
        <f t="shared" si="163"/>
        <v>135.41666666666666</v>
      </c>
      <c r="Q1288" t="str">
        <f t="shared" si="161"/>
        <v>music</v>
      </c>
      <c r="R1288" t="str">
        <f t="shared" si="162"/>
        <v>classical music</v>
      </c>
      <c r="S1288" s="9">
        <f t="shared" si="164"/>
        <v>42081.697974537041</v>
      </c>
      <c r="T1288" s="9">
        <f t="shared" si="165"/>
        <v>42114.034722222226</v>
      </c>
      <c r="U1288">
        <f t="shared" si="166"/>
        <v>2015</v>
      </c>
      <c r="V1288" s="9" t="str">
        <f t="shared" si="167"/>
        <v>Mar</v>
      </c>
    </row>
    <row r="1289" spans="1:22" ht="45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 t="shared" si="160"/>
        <v>100.4</v>
      </c>
      <c r="P1289">
        <f t="shared" si="163"/>
        <v>74.06557377049181</v>
      </c>
      <c r="Q1289" t="str">
        <f t="shared" si="161"/>
        <v>music</v>
      </c>
      <c r="R1289" t="str">
        <f t="shared" si="162"/>
        <v>classical music</v>
      </c>
      <c r="S1289" s="9">
        <f t="shared" si="164"/>
        <v>42208.513356481482</v>
      </c>
      <c r="T1289" s="9">
        <f t="shared" si="165"/>
        <v>42230.999305555561</v>
      </c>
      <c r="U1289">
        <f t="shared" si="166"/>
        <v>2015</v>
      </c>
      <c r="V1289" s="9" t="str">
        <f t="shared" si="167"/>
        <v>Jul</v>
      </c>
    </row>
    <row r="1290" spans="1:22" ht="45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 t="shared" si="160"/>
        <v>126.125</v>
      </c>
      <c r="P1290">
        <f t="shared" si="163"/>
        <v>84.083333333333329</v>
      </c>
      <c r="Q1290" t="str">
        <f t="shared" si="161"/>
        <v>music</v>
      </c>
      <c r="R1290" t="str">
        <f t="shared" si="162"/>
        <v>classical music</v>
      </c>
      <c r="S1290" s="9">
        <f t="shared" si="164"/>
        <v>41107.682476851856</v>
      </c>
      <c r="T1290" s="9">
        <f t="shared" si="165"/>
        <v>41137.682476851856</v>
      </c>
      <c r="U1290">
        <f t="shared" si="166"/>
        <v>2012</v>
      </c>
      <c r="V1290" s="9" t="str">
        <f t="shared" si="167"/>
        <v>Jul</v>
      </c>
    </row>
    <row r="1291" spans="1:22" ht="45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 t="shared" si="160"/>
        <v>110.66666666666667</v>
      </c>
      <c r="P1291">
        <f t="shared" si="163"/>
        <v>61.029411764705884</v>
      </c>
      <c r="Q1291" t="str">
        <f t="shared" si="161"/>
        <v>music</v>
      </c>
      <c r="R1291" t="str">
        <f t="shared" si="162"/>
        <v>classical music</v>
      </c>
      <c r="S1291" s="9">
        <f t="shared" si="164"/>
        <v>41304.58461805556</v>
      </c>
      <c r="T1291" s="9">
        <f t="shared" si="165"/>
        <v>41334.584120370375</v>
      </c>
      <c r="U1291">
        <f t="shared" si="166"/>
        <v>2013</v>
      </c>
      <c r="V1291" s="9" t="str">
        <f t="shared" si="167"/>
        <v>Jan</v>
      </c>
    </row>
    <row r="1292" spans="1:22" ht="60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 t="shared" si="160"/>
        <v>105</v>
      </c>
      <c r="P1292">
        <f t="shared" si="163"/>
        <v>150</v>
      </c>
      <c r="Q1292" t="str">
        <f t="shared" si="161"/>
        <v>music</v>
      </c>
      <c r="R1292" t="str">
        <f t="shared" si="162"/>
        <v>classical music</v>
      </c>
      <c r="S1292" s="9">
        <f t="shared" si="164"/>
        <v>40127.533703703702</v>
      </c>
      <c r="T1292" s="9">
        <f t="shared" si="165"/>
        <v>40179.083333333336</v>
      </c>
      <c r="U1292">
        <f t="shared" si="166"/>
        <v>2009</v>
      </c>
      <c r="V1292" s="9" t="str">
        <f t="shared" si="167"/>
        <v>Nov</v>
      </c>
    </row>
    <row r="1293" spans="1:22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 t="shared" si="160"/>
        <v>103.77499999999999</v>
      </c>
      <c r="P1293">
        <f t="shared" si="163"/>
        <v>266.08974358974359</v>
      </c>
      <c r="Q1293" t="str">
        <f t="shared" si="161"/>
        <v>music</v>
      </c>
      <c r="R1293" t="str">
        <f t="shared" si="162"/>
        <v>classical music</v>
      </c>
      <c r="S1293" s="9">
        <f t="shared" si="164"/>
        <v>41943.62436342593</v>
      </c>
      <c r="T1293" s="9">
        <f t="shared" si="165"/>
        <v>41974.666030092594</v>
      </c>
      <c r="U1293">
        <f t="shared" si="166"/>
        <v>2014</v>
      </c>
      <c r="V1293" s="9" t="str">
        <f t="shared" si="167"/>
        <v>Oct</v>
      </c>
    </row>
    <row r="1294" spans="1:22" ht="45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 t="shared" si="160"/>
        <v>115.99999999999999</v>
      </c>
      <c r="P1294">
        <f t="shared" si="163"/>
        <v>7.25</v>
      </c>
      <c r="Q1294" t="str">
        <f t="shared" si="161"/>
        <v>music</v>
      </c>
      <c r="R1294" t="str">
        <f t="shared" si="162"/>
        <v>classical music</v>
      </c>
      <c r="S1294" s="9">
        <f t="shared" si="164"/>
        <v>41463.939421296302</v>
      </c>
      <c r="T1294" s="9">
        <f t="shared" si="165"/>
        <v>41484.939421296302</v>
      </c>
      <c r="U1294">
        <f t="shared" si="166"/>
        <v>2013</v>
      </c>
      <c r="V1294" s="9" t="str">
        <f t="shared" si="167"/>
        <v>Jul</v>
      </c>
    </row>
    <row r="1295" spans="1:22" ht="45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 t="shared" si="160"/>
        <v>110.00000000000001</v>
      </c>
      <c r="P1295">
        <f t="shared" si="163"/>
        <v>100</v>
      </c>
      <c r="Q1295" t="str">
        <f t="shared" si="161"/>
        <v>music</v>
      </c>
      <c r="R1295" t="str">
        <f t="shared" si="162"/>
        <v>classical music</v>
      </c>
      <c r="S1295" s="9">
        <f t="shared" si="164"/>
        <v>40696.482118055559</v>
      </c>
      <c r="T1295" s="9">
        <f t="shared" si="165"/>
        <v>40756.482118055559</v>
      </c>
      <c r="U1295">
        <f t="shared" si="166"/>
        <v>2011</v>
      </c>
      <c r="V1295" s="9" t="str">
        <f t="shared" si="167"/>
        <v>Jun</v>
      </c>
    </row>
    <row r="1296" spans="1:22" ht="30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 t="shared" si="160"/>
        <v>113.01761111111111</v>
      </c>
      <c r="P1296">
        <f t="shared" si="163"/>
        <v>109.96308108108107</v>
      </c>
      <c r="Q1296" t="str">
        <f t="shared" si="161"/>
        <v>music</v>
      </c>
      <c r="R1296" t="str">
        <f t="shared" si="162"/>
        <v>classical music</v>
      </c>
      <c r="S1296" s="9">
        <f t="shared" si="164"/>
        <v>41298.343298611115</v>
      </c>
      <c r="T1296" s="9">
        <f t="shared" si="165"/>
        <v>41329.040972222225</v>
      </c>
      <c r="U1296">
        <f t="shared" si="166"/>
        <v>2013</v>
      </c>
      <c r="V1296" s="9" t="str">
        <f t="shared" si="167"/>
        <v>Jan</v>
      </c>
    </row>
    <row r="1297" spans="1:22" ht="45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 t="shared" si="160"/>
        <v>100.25</v>
      </c>
      <c r="P1297">
        <f t="shared" si="163"/>
        <v>169.91525423728814</v>
      </c>
      <c r="Q1297" t="str">
        <f t="shared" si="161"/>
        <v>music</v>
      </c>
      <c r="R1297" t="str">
        <f t="shared" si="162"/>
        <v>classical music</v>
      </c>
      <c r="S1297" s="9">
        <f t="shared" si="164"/>
        <v>41977.735555555562</v>
      </c>
      <c r="T1297" s="9">
        <f t="shared" si="165"/>
        <v>42037.735555555562</v>
      </c>
      <c r="U1297">
        <f t="shared" si="166"/>
        <v>2014</v>
      </c>
      <c r="V1297" s="9" t="str">
        <f t="shared" si="167"/>
        <v>Dec</v>
      </c>
    </row>
    <row r="1298" spans="1:22" ht="45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 t="shared" si="160"/>
        <v>103.4</v>
      </c>
      <c r="P1298">
        <f t="shared" si="163"/>
        <v>95.740740740740748</v>
      </c>
      <c r="Q1298" t="str">
        <f t="shared" si="161"/>
        <v>music</v>
      </c>
      <c r="R1298" t="str">
        <f t="shared" si="162"/>
        <v>classical music</v>
      </c>
      <c r="S1298" s="9">
        <f t="shared" si="164"/>
        <v>40785.508344907408</v>
      </c>
      <c r="T1298" s="9">
        <f t="shared" si="165"/>
        <v>40845.508344907408</v>
      </c>
      <c r="U1298">
        <f t="shared" si="166"/>
        <v>2011</v>
      </c>
      <c r="V1298" s="9" t="str">
        <f t="shared" si="167"/>
        <v>Aug</v>
      </c>
    </row>
    <row r="1299" spans="1:22" ht="45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 t="shared" si="160"/>
        <v>107.02857142857142</v>
      </c>
      <c r="P1299">
        <f t="shared" si="163"/>
        <v>59.460317460317462</v>
      </c>
      <c r="Q1299" t="str">
        <f t="shared" si="161"/>
        <v>music</v>
      </c>
      <c r="R1299" t="str">
        <f t="shared" si="162"/>
        <v>classical music</v>
      </c>
      <c r="S1299" s="9">
        <f t="shared" si="164"/>
        <v>41483.282615740747</v>
      </c>
      <c r="T1299" s="9">
        <f t="shared" si="165"/>
        <v>41543.282615740747</v>
      </c>
      <c r="U1299">
        <f t="shared" si="166"/>
        <v>2013</v>
      </c>
      <c r="V1299" s="9" t="str">
        <f t="shared" si="167"/>
        <v>Jul</v>
      </c>
    </row>
    <row r="1300" spans="1:22" ht="45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 t="shared" si="160"/>
        <v>103.57142857142858</v>
      </c>
      <c r="P1300">
        <f t="shared" si="163"/>
        <v>55.769230769230766</v>
      </c>
      <c r="Q1300" t="str">
        <f t="shared" si="161"/>
        <v>music</v>
      </c>
      <c r="R1300" t="str">
        <f t="shared" si="162"/>
        <v>classical music</v>
      </c>
      <c r="S1300" s="9">
        <f t="shared" si="164"/>
        <v>41509.259918981486</v>
      </c>
      <c r="T1300" s="9">
        <f t="shared" si="165"/>
        <v>41547.999305555561</v>
      </c>
      <c r="U1300">
        <f t="shared" si="166"/>
        <v>2013</v>
      </c>
      <c r="V1300" s="9" t="str">
        <f t="shared" si="167"/>
        <v>Aug</v>
      </c>
    </row>
    <row r="1301" spans="1:22" ht="45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 t="shared" si="160"/>
        <v>156.4</v>
      </c>
      <c r="P1301">
        <f t="shared" si="163"/>
        <v>30.076923076923077</v>
      </c>
      <c r="Q1301" t="str">
        <f t="shared" si="161"/>
        <v>music</v>
      </c>
      <c r="R1301" t="str">
        <f t="shared" si="162"/>
        <v>classical music</v>
      </c>
      <c r="S1301" s="9">
        <f t="shared" si="164"/>
        <v>40513.940949074073</v>
      </c>
      <c r="T1301" s="9">
        <f t="shared" si="165"/>
        <v>40544.958333333336</v>
      </c>
      <c r="U1301">
        <f t="shared" si="166"/>
        <v>2010</v>
      </c>
      <c r="V1301" s="9" t="str">
        <f t="shared" si="167"/>
        <v>Dec</v>
      </c>
    </row>
    <row r="1302" spans="1:22" ht="45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 t="shared" si="160"/>
        <v>100.82</v>
      </c>
      <c r="P1302">
        <f t="shared" si="163"/>
        <v>88.438596491228068</v>
      </c>
      <c r="Q1302" t="str">
        <f t="shared" si="161"/>
        <v>music</v>
      </c>
      <c r="R1302" t="str">
        <f t="shared" si="162"/>
        <v>classical music</v>
      </c>
      <c r="S1302" s="9">
        <f t="shared" si="164"/>
        <v>41068.353807870371</v>
      </c>
      <c r="T1302" s="9">
        <f t="shared" si="165"/>
        <v>41098.353807870371</v>
      </c>
      <c r="U1302">
        <f t="shared" si="166"/>
        <v>2012</v>
      </c>
      <c r="V1302" s="9" t="str">
        <f t="shared" si="167"/>
        <v>Jun</v>
      </c>
    </row>
    <row r="1303" spans="1:22" ht="45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 t="shared" si="160"/>
        <v>195.3</v>
      </c>
      <c r="P1303">
        <f t="shared" si="163"/>
        <v>64.032786885245898</v>
      </c>
      <c r="Q1303" t="str">
        <f t="shared" si="161"/>
        <v>music</v>
      </c>
      <c r="R1303" t="str">
        <f t="shared" si="162"/>
        <v>classical music</v>
      </c>
      <c r="S1303" s="9">
        <f t="shared" si="164"/>
        <v>42026.971504629633</v>
      </c>
      <c r="T1303" s="9">
        <f t="shared" si="165"/>
        <v>42061.854166666664</v>
      </c>
      <c r="U1303">
        <f t="shared" si="166"/>
        <v>2015</v>
      </c>
      <c r="V1303" s="9" t="str">
        <f t="shared" si="167"/>
        <v>Jan</v>
      </c>
    </row>
    <row r="1304" spans="1:22" ht="45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 t="shared" si="160"/>
        <v>111.71428571428572</v>
      </c>
      <c r="P1304">
        <f t="shared" si="163"/>
        <v>60.153846153846153</v>
      </c>
      <c r="Q1304" t="str">
        <f t="shared" si="161"/>
        <v>music</v>
      </c>
      <c r="R1304" t="str">
        <f t="shared" si="162"/>
        <v>classical music</v>
      </c>
      <c r="S1304" s="9">
        <f t="shared" si="164"/>
        <v>41524.691886574081</v>
      </c>
      <c r="T1304" s="9">
        <f t="shared" si="165"/>
        <v>41552.041666666672</v>
      </c>
      <c r="U1304">
        <f t="shared" si="166"/>
        <v>2013</v>
      </c>
      <c r="V1304" s="9" t="str">
        <f t="shared" si="167"/>
        <v>Sep</v>
      </c>
    </row>
    <row r="1305" spans="1:22" ht="45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 t="shared" si="160"/>
        <v>119.85454545454546</v>
      </c>
      <c r="P1305">
        <f t="shared" si="163"/>
        <v>49.194029850746269</v>
      </c>
      <c r="Q1305" t="str">
        <f t="shared" si="161"/>
        <v>music</v>
      </c>
      <c r="R1305" t="str">
        <f t="shared" si="162"/>
        <v>classical music</v>
      </c>
      <c r="S1305" s="9">
        <f t="shared" si="164"/>
        <v>40973.606516203705</v>
      </c>
      <c r="T1305" s="9">
        <f t="shared" si="165"/>
        <v>41003.564849537041</v>
      </c>
      <c r="U1305">
        <f t="shared" si="166"/>
        <v>2012</v>
      </c>
      <c r="V1305" s="9" t="str">
        <f t="shared" si="167"/>
        <v>Mar</v>
      </c>
    </row>
    <row r="1306" spans="1:22" ht="45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 t="shared" si="160"/>
        <v>101.85</v>
      </c>
      <c r="P1306">
        <f t="shared" si="163"/>
        <v>165.16216216216216</v>
      </c>
      <c r="Q1306" t="str">
        <f t="shared" si="161"/>
        <v>music</v>
      </c>
      <c r="R1306" t="str">
        <f t="shared" si="162"/>
        <v>classical music</v>
      </c>
      <c r="S1306" s="9">
        <f t="shared" si="164"/>
        <v>42618.458761574075</v>
      </c>
      <c r="T1306" s="9">
        <f t="shared" si="165"/>
        <v>42643.018750000003</v>
      </c>
      <c r="U1306">
        <f t="shared" si="166"/>
        <v>2016</v>
      </c>
      <c r="V1306" s="9" t="str">
        <f t="shared" si="167"/>
        <v>Sep</v>
      </c>
    </row>
    <row r="1307" spans="1:22" ht="45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 t="shared" si="160"/>
        <v>102.80254777070064</v>
      </c>
      <c r="P1307">
        <f t="shared" si="163"/>
        <v>43.621621621621621</v>
      </c>
      <c r="Q1307" t="str">
        <f t="shared" si="161"/>
        <v>music</v>
      </c>
      <c r="R1307" t="str">
        <f t="shared" si="162"/>
        <v>classical music</v>
      </c>
      <c r="S1307" s="9">
        <f t="shared" si="164"/>
        <v>41390.591087962966</v>
      </c>
      <c r="T1307" s="9">
        <f t="shared" si="165"/>
        <v>41425.541666666672</v>
      </c>
      <c r="U1307">
        <f t="shared" si="166"/>
        <v>2013</v>
      </c>
      <c r="V1307" s="9" t="str">
        <f t="shared" si="167"/>
        <v>Apr</v>
      </c>
    </row>
    <row r="1308" spans="1:22" ht="45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 t="shared" si="160"/>
        <v>100.84615384615385</v>
      </c>
      <c r="P1308">
        <f t="shared" si="163"/>
        <v>43.7</v>
      </c>
      <c r="Q1308" t="str">
        <f t="shared" si="161"/>
        <v>music</v>
      </c>
      <c r="R1308" t="str">
        <f t="shared" si="162"/>
        <v>classical music</v>
      </c>
      <c r="S1308" s="9">
        <f t="shared" si="164"/>
        <v>42228.467662037037</v>
      </c>
      <c r="T1308" s="9">
        <f t="shared" si="165"/>
        <v>42284.999305555561</v>
      </c>
      <c r="U1308">
        <f t="shared" si="166"/>
        <v>2015</v>
      </c>
      <c r="V1308" s="9" t="str">
        <f t="shared" si="167"/>
        <v>Aug</v>
      </c>
    </row>
    <row r="1309" spans="1:22" ht="45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 t="shared" si="160"/>
        <v>102.73469387755102</v>
      </c>
      <c r="P1309">
        <f t="shared" si="163"/>
        <v>67.419642857142861</v>
      </c>
      <c r="Q1309" t="str">
        <f t="shared" si="161"/>
        <v>music</v>
      </c>
      <c r="R1309" t="str">
        <f t="shared" si="162"/>
        <v>classical music</v>
      </c>
      <c r="S1309" s="9">
        <f t="shared" si="164"/>
        <v>40961.085474537038</v>
      </c>
      <c r="T1309" s="9">
        <f t="shared" si="165"/>
        <v>40989.700000000004</v>
      </c>
      <c r="U1309">
        <f t="shared" si="166"/>
        <v>2012</v>
      </c>
      <c r="V1309" s="9" t="str">
        <f t="shared" si="167"/>
        <v>Feb</v>
      </c>
    </row>
    <row r="1310" spans="1:22" ht="45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 t="shared" si="160"/>
        <v>106.5</v>
      </c>
      <c r="P1310">
        <f t="shared" si="163"/>
        <v>177.5</v>
      </c>
      <c r="Q1310" t="str">
        <f t="shared" si="161"/>
        <v>music</v>
      </c>
      <c r="R1310" t="str">
        <f t="shared" si="162"/>
        <v>classical music</v>
      </c>
      <c r="S1310" s="9">
        <f t="shared" si="164"/>
        <v>42769.64329861111</v>
      </c>
      <c r="T1310" s="9">
        <f t="shared" si="165"/>
        <v>42799.64329861111</v>
      </c>
      <c r="U1310">
        <f t="shared" si="166"/>
        <v>2017</v>
      </c>
      <c r="V1310" s="9" t="str">
        <f t="shared" si="167"/>
        <v>Feb</v>
      </c>
    </row>
    <row r="1311" spans="1:22" ht="45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 t="shared" si="160"/>
        <v>155.53333333333333</v>
      </c>
      <c r="P1311">
        <f t="shared" si="163"/>
        <v>38.883333333333333</v>
      </c>
      <c r="Q1311" t="str">
        <f t="shared" si="161"/>
        <v>music</v>
      </c>
      <c r="R1311" t="str">
        <f t="shared" si="162"/>
        <v>classical music</v>
      </c>
      <c r="S1311" s="9">
        <f t="shared" si="164"/>
        <v>41113.032488425924</v>
      </c>
      <c r="T1311" s="9">
        <f t="shared" si="165"/>
        <v>41173.032488425924</v>
      </c>
      <c r="U1311">
        <f t="shared" si="166"/>
        <v>2012</v>
      </c>
      <c r="V1311" s="9" t="str">
        <f t="shared" si="167"/>
        <v>Jul</v>
      </c>
    </row>
    <row r="1312" spans="1:22" ht="45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 t="shared" si="160"/>
        <v>122.8</v>
      </c>
      <c r="P1312">
        <f t="shared" si="163"/>
        <v>54.985074626865675</v>
      </c>
      <c r="Q1312" t="str">
        <f t="shared" si="161"/>
        <v>music</v>
      </c>
      <c r="R1312" t="str">
        <f t="shared" si="162"/>
        <v>classical music</v>
      </c>
      <c r="S1312" s="9">
        <f t="shared" si="164"/>
        <v>42124.911608796298</v>
      </c>
      <c r="T1312" s="9">
        <f t="shared" si="165"/>
        <v>42155.999305555561</v>
      </c>
      <c r="U1312">
        <f t="shared" si="166"/>
        <v>2015</v>
      </c>
      <c r="V1312" s="9" t="str">
        <f t="shared" si="167"/>
        <v>Apr</v>
      </c>
    </row>
    <row r="1313" spans="1:22" ht="45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 t="shared" si="160"/>
        <v>107.35</v>
      </c>
      <c r="P1313">
        <f t="shared" si="163"/>
        <v>61.342857142857142</v>
      </c>
      <c r="Q1313" t="str">
        <f t="shared" si="161"/>
        <v>music</v>
      </c>
      <c r="R1313" t="str">
        <f t="shared" si="162"/>
        <v>classical music</v>
      </c>
      <c r="S1313" s="9">
        <f t="shared" si="164"/>
        <v>41026.488344907411</v>
      </c>
      <c r="T1313" s="9">
        <f t="shared" si="165"/>
        <v>41057.488344907411</v>
      </c>
      <c r="U1313">
        <f t="shared" si="166"/>
        <v>2012</v>
      </c>
      <c r="V1313" s="9" t="str">
        <f t="shared" si="167"/>
        <v>Apr</v>
      </c>
    </row>
    <row r="1314" spans="1:22" ht="45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 t="shared" si="160"/>
        <v>105.50335570469798</v>
      </c>
      <c r="P1314">
        <f t="shared" si="163"/>
        <v>23.117647058823529</v>
      </c>
      <c r="Q1314" t="str">
        <f t="shared" si="161"/>
        <v>music</v>
      </c>
      <c r="R1314" t="str">
        <f t="shared" si="162"/>
        <v>classical music</v>
      </c>
      <c r="S1314" s="9">
        <f t="shared" si="164"/>
        <v>41222.824733796297</v>
      </c>
      <c r="T1314" s="9">
        <f t="shared" si="165"/>
        <v>41267.824733796297</v>
      </c>
      <c r="U1314">
        <f t="shared" si="166"/>
        <v>2012</v>
      </c>
      <c r="V1314" s="9" t="str">
        <f t="shared" si="167"/>
        <v>Nov</v>
      </c>
    </row>
    <row r="1315" spans="1:22" ht="30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 t="shared" si="160"/>
        <v>118.44444444444444</v>
      </c>
      <c r="P1315">
        <f t="shared" si="163"/>
        <v>29.611111111111111</v>
      </c>
      <c r="Q1315" t="str">
        <f t="shared" si="161"/>
        <v>music</v>
      </c>
      <c r="R1315" t="str">
        <f t="shared" si="162"/>
        <v>classical music</v>
      </c>
      <c r="S1315" s="9">
        <f t="shared" si="164"/>
        <v>41744.578541666669</v>
      </c>
      <c r="T1315" s="9">
        <f t="shared" si="165"/>
        <v>41774.578541666669</v>
      </c>
      <c r="U1315">
        <f t="shared" si="166"/>
        <v>2014</v>
      </c>
      <c r="V1315" s="9" t="str">
        <f t="shared" si="167"/>
        <v>Apr</v>
      </c>
    </row>
    <row r="1316" spans="1:22" ht="30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 t="shared" si="160"/>
        <v>108.88</v>
      </c>
      <c r="P1316">
        <f t="shared" si="163"/>
        <v>75.611111111111114</v>
      </c>
      <c r="Q1316" t="str">
        <f t="shared" si="161"/>
        <v>music</v>
      </c>
      <c r="R1316" t="str">
        <f t="shared" si="162"/>
        <v>classical music</v>
      </c>
      <c r="S1316" s="9">
        <f t="shared" si="164"/>
        <v>42093.693356481483</v>
      </c>
      <c r="T1316" s="9">
        <f t="shared" si="165"/>
        <v>42125.415972222225</v>
      </c>
      <c r="U1316">
        <f t="shared" si="166"/>
        <v>2015</v>
      </c>
      <c r="V1316" s="9" t="str">
        <f t="shared" si="167"/>
        <v>Mar</v>
      </c>
    </row>
    <row r="1317" spans="1:22" ht="45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 t="shared" si="160"/>
        <v>111.25</v>
      </c>
      <c r="P1317">
        <f t="shared" si="163"/>
        <v>35.6</v>
      </c>
      <c r="Q1317" t="str">
        <f t="shared" si="161"/>
        <v>music</v>
      </c>
      <c r="R1317" t="str">
        <f t="shared" si="162"/>
        <v>classical music</v>
      </c>
      <c r="S1317" s="9">
        <f t="shared" si="164"/>
        <v>40829.706990740742</v>
      </c>
      <c r="T1317" s="9">
        <f t="shared" si="165"/>
        <v>40862.650694444448</v>
      </c>
      <c r="U1317">
        <f t="shared" si="166"/>
        <v>2011</v>
      </c>
      <c r="V1317" s="9" t="str">
        <f t="shared" si="167"/>
        <v>Oct</v>
      </c>
    </row>
    <row r="1318" spans="1:22" ht="45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 t="shared" si="160"/>
        <v>100.1</v>
      </c>
      <c r="P1318">
        <f t="shared" si="163"/>
        <v>143</v>
      </c>
      <c r="Q1318" t="str">
        <f t="shared" si="161"/>
        <v>music</v>
      </c>
      <c r="R1318" t="str">
        <f t="shared" si="162"/>
        <v>classical music</v>
      </c>
      <c r="S1318" s="9">
        <f t="shared" si="164"/>
        <v>42039.784421296303</v>
      </c>
      <c r="T1318" s="9">
        <f t="shared" si="165"/>
        <v>42069.784421296303</v>
      </c>
      <c r="U1318">
        <f t="shared" si="166"/>
        <v>2015</v>
      </c>
      <c r="V1318" s="9" t="str">
        <f t="shared" si="167"/>
        <v>Feb</v>
      </c>
    </row>
    <row r="1319" spans="1:22" ht="45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 t="shared" si="160"/>
        <v>661.4</v>
      </c>
      <c r="P1319">
        <f t="shared" si="163"/>
        <v>21.900662251655628</v>
      </c>
      <c r="Q1319" t="str">
        <f t="shared" si="161"/>
        <v>technology</v>
      </c>
      <c r="R1319" t="str">
        <f t="shared" si="162"/>
        <v>space exploration</v>
      </c>
      <c r="S1319" s="9">
        <f t="shared" si="164"/>
        <v>41150.735520833339</v>
      </c>
      <c r="T1319" s="9">
        <f t="shared" si="165"/>
        <v>41164.999305555561</v>
      </c>
      <c r="U1319">
        <f t="shared" si="166"/>
        <v>2012</v>
      </c>
      <c r="V1319" s="9" t="str">
        <f t="shared" si="167"/>
        <v>Aug</v>
      </c>
    </row>
    <row r="1320" spans="1:22" ht="45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 t="shared" si="160"/>
        <v>326.0916666666667</v>
      </c>
      <c r="P1320">
        <f t="shared" si="163"/>
        <v>80.022494887525568</v>
      </c>
      <c r="Q1320" t="str">
        <f t="shared" si="161"/>
        <v>technology</v>
      </c>
      <c r="R1320" t="str">
        <f t="shared" si="162"/>
        <v>space exploration</v>
      </c>
      <c r="S1320" s="9">
        <f t="shared" si="164"/>
        <v>41915.580648148149</v>
      </c>
      <c r="T1320" s="9">
        <f t="shared" si="165"/>
        <v>41955.722222222226</v>
      </c>
      <c r="U1320">
        <f t="shared" si="166"/>
        <v>2014</v>
      </c>
      <c r="V1320" s="9" t="str">
        <f t="shared" si="167"/>
        <v>Oct</v>
      </c>
    </row>
    <row r="1321" spans="1:22" ht="30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 t="shared" si="160"/>
        <v>101.48571428571429</v>
      </c>
      <c r="P1321">
        <f t="shared" si="163"/>
        <v>35.520000000000003</v>
      </c>
      <c r="Q1321" t="str">
        <f t="shared" si="161"/>
        <v>technology</v>
      </c>
      <c r="R1321" t="str">
        <f t="shared" si="162"/>
        <v>space exploration</v>
      </c>
      <c r="S1321" s="9">
        <f t="shared" si="164"/>
        <v>41617.745995370373</v>
      </c>
      <c r="T1321" s="9">
        <f t="shared" si="165"/>
        <v>41631.745995370373</v>
      </c>
      <c r="U1321">
        <f t="shared" si="166"/>
        <v>2013</v>
      </c>
      <c r="V1321" s="9" t="str">
        <f t="shared" si="167"/>
        <v>Dec</v>
      </c>
    </row>
    <row r="1322" spans="1:22" ht="45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 t="shared" si="160"/>
        <v>104.21799999999999</v>
      </c>
      <c r="P1322">
        <f t="shared" si="163"/>
        <v>64.933333333333323</v>
      </c>
      <c r="Q1322" t="str">
        <f t="shared" si="161"/>
        <v>technology</v>
      </c>
      <c r="R1322" t="str">
        <f t="shared" si="162"/>
        <v>space exploration</v>
      </c>
      <c r="S1322" s="9">
        <f t="shared" si="164"/>
        <v>40997.884525462963</v>
      </c>
      <c r="T1322" s="9">
        <f t="shared" si="165"/>
        <v>41027.884525462963</v>
      </c>
      <c r="U1322">
        <f t="shared" si="166"/>
        <v>2012</v>
      </c>
      <c r="V1322" s="9" t="str">
        <f t="shared" si="167"/>
        <v>Mar</v>
      </c>
    </row>
    <row r="1323" spans="1:22" ht="45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 t="shared" si="160"/>
        <v>107.42157000000002</v>
      </c>
      <c r="P1323">
        <f t="shared" si="163"/>
        <v>60.965703745743475</v>
      </c>
      <c r="Q1323" t="str">
        <f t="shared" si="161"/>
        <v>technology</v>
      </c>
      <c r="R1323" t="str">
        <f t="shared" si="162"/>
        <v>space exploration</v>
      </c>
      <c r="S1323" s="9">
        <f t="shared" si="164"/>
        <v>42508.374884259261</v>
      </c>
      <c r="T1323" s="9">
        <f t="shared" si="165"/>
        <v>42538.374884259261</v>
      </c>
      <c r="U1323">
        <f t="shared" si="166"/>
        <v>2016</v>
      </c>
      <c r="V1323" s="9" t="str">
        <f t="shared" si="167"/>
        <v>May</v>
      </c>
    </row>
    <row r="1324" spans="1:22" ht="60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 t="shared" si="160"/>
        <v>110.05454545454545</v>
      </c>
      <c r="P1324">
        <f t="shared" si="163"/>
        <v>31.444155844155844</v>
      </c>
      <c r="Q1324" t="str">
        <f t="shared" si="161"/>
        <v>technology</v>
      </c>
      <c r="R1324" t="str">
        <f t="shared" si="162"/>
        <v>space exploration</v>
      </c>
      <c r="S1324" s="9">
        <f t="shared" si="164"/>
        <v>41726.546087962961</v>
      </c>
      <c r="T1324" s="9">
        <f t="shared" si="165"/>
        <v>41758.546087962961</v>
      </c>
      <c r="U1324">
        <f t="shared" si="166"/>
        <v>2014</v>
      </c>
      <c r="V1324" s="9" t="str">
        <f t="shared" si="167"/>
        <v>Mar</v>
      </c>
    </row>
    <row r="1325" spans="1:22" ht="45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 t="shared" si="160"/>
        <v>407.7</v>
      </c>
      <c r="P1325">
        <f t="shared" si="163"/>
        <v>81.949748743718587</v>
      </c>
      <c r="Q1325" t="str">
        <f t="shared" si="161"/>
        <v>technology</v>
      </c>
      <c r="R1325" t="str">
        <f t="shared" si="162"/>
        <v>space exploration</v>
      </c>
      <c r="S1325" s="9">
        <f t="shared" si="164"/>
        <v>42184.708009259259</v>
      </c>
      <c r="T1325" s="9">
        <f t="shared" si="165"/>
        <v>42227.916666666664</v>
      </c>
      <c r="U1325">
        <f t="shared" si="166"/>
        <v>2015</v>
      </c>
      <c r="V1325" s="9" t="str">
        <f t="shared" si="167"/>
        <v>Jun</v>
      </c>
    </row>
    <row r="1326" spans="1:22" ht="45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 t="shared" si="160"/>
        <v>223.92500000000001</v>
      </c>
      <c r="P1326">
        <f t="shared" si="163"/>
        <v>58.92763157894737</v>
      </c>
      <c r="Q1326" t="str">
        <f t="shared" si="161"/>
        <v>technology</v>
      </c>
      <c r="R1326" t="str">
        <f t="shared" si="162"/>
        <v>space exploration</v>
      </c>
      <c r="S1326" s="9">
        <f t="shared" si="164"/>
        <v>42767.635046296295</v>
      </c>
      <c r="T1326" s="9">
        <f t="shared" si="165"/>
        <v>42808.833333333336</v>
      </c>
      <c r="U1326">
        <f t="shared" si="166"/>
        <v>2017</v>
      </c>
      <c r="V1326" s="9" t="str">
        <f t="shared" si="167"/>
        <v>Feb</v>
      </c>
    </row>
    <row r="1327" spans="1:22" ht="45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 t="shared" si="160"/>
        <v>303.80111428571428</v>
      </c>
      <c r="P1327">
        <f t="shared" si="163"/>
        <v>157.29347633136095</v>
      </c>
      <c r="Q1327" t="str">
        <f t="shared" si="161"/>
        <v>technology</v>
      </c>
      <c r="R1327" t="str">
        <f t="shared" si="162"/>
        <v>space exploration</v>
      </c>
      <c r="S1327" s="9">
        <f t="shared" si="164"/>
        <v>41075.071192129632</v>
      </c>
      <c r="T1327" s="9">
        <f t="shared" si="165"/>
        <v>41105.071192129632</v>
      </c>
      <c r="U1327">
        <f t="shared" si="166"/>
        <v>2012</v>
      </c>
      <c r="V1327" s="9" t="str">
        <f t="shared" si="167"/>
        <v>Jun</v>
      </c>
    </row>
    <row r="1328" spans="1:22" ht="30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 t="shared" si="160"/>
        <v>141.3251043268175</v>
      </c>
      <c r="P1328">
        <f t="shared" si="163"/>
        <v>55.758509532062391</v>
      </c>
      <c r="Q1328" t="str">
        <f t="shared" si="161"/>
        <v>technology</v>
      </c>
      <c r="R1328" t="str">
        <f t="shared" si="162"/>
        <v>space exploration</v>
      </c>
      <c r="S1328" s="9">
        <f t="shared" si="164"/>
        <v>42564.714409722226</v>
      </c>
      <c r="T1328" s="9">
        <f t="shared" si="165"/>
        <v>42604.124305555561</v>
      </c>
      <c r="U1328">
        <f t="shared" si="166"/>
        <v>2016</v>
      </c>
      <c r="V1328" s="9" t="str">
        <f t="shared" si="167"/>
        <v>Jul</v>
      </c>
    </row>
    <row r="1329" spans="1:22" ht="45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 t="shared" si="160"/>
        <v>2790.6363636363635</v>
      </c>
      <c r="P1329">
        <f t="shared" si="163"/>
        <v>83.802893802893806</v>
      </c>
      <c r="Q1329" t="str">
        <f t="shared" si="161"/>
        <v>technology</v>
      </c>
      <c r="R1329" t="str">
        <f t="shared" si="162"/>
        <v>space exploration</v>
      </c>
      <c r="S1329" s="9">
        <f t="shared" si="164"/>
        <v>42704.16914351852</v>
      </c>
      <c r="T1329" s="9">
        <f t="shared" si="165"/>
        <v>42737.790972222225</v>
      </c>
      <c r="U1329">
        <f t="shared" si="166"/>
        <v>2016</v>
      </c>
      <c r="V1329" s="9" t="str">
        <f t="shared" si="167"/>
        <v>Nov</v>
      </c>
    </row>
    <row r="1330" spans="1:22" ht="45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 t="shared" si="160"/>
        <v>171.76130000000001</v>
      </c>
      <c r="P1330">
        <f t="shared" si="163"/>
        <v>58.422210884353746</v>
      </c>
      <c r="Q1330" t="str">
        <f t="shared" si="161"/>
        <v>technology</v>
      </c>
      <c r="R1330" t="str">
        <f t="shared" si="162"/>
        <v>space exploration</v>
      </c>
      <c r="S1330" s="9">
        <f t="shared" si="164"/>
        <v>41981.976504629631</v>
      </c>
      <c r="T1330" s="9">
        <f t="shared" si="165"/>
        <v>42012.976504629631</v>
      </c>
      <c r="U1330">
        <f t="shared" si="166"/>
        <v>2014</v>
      </c>
      <c r="V1330" s="9" t="str">
        <f t="shared" si="167"/>
        <v>Dec</v>
      </c>
    </row>
    <row r="1331" spans="1:22" ht="45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 t="shared" si="160"/>
        <v>101.01333333333334</v>
      </c>
      <c r="P1331">
        <f t="shared" si="163"/>
        <v>270.57142857142856</v>
      </c>
      <c r="Q1331" t="str">
        <f t="shared" si="161"/>
        <v>technology</v>
      </c>
      <c r="R1331" t="str">
        <f t="shared" si="162"/>
        <v>space exploration</v>
      </c>
      <c r="S1331" s="9">
        <f t="shared" si="164"/>
        <v>41143.651550925926</v>
      </c>
      <c r="T1331" s="9">
        <f t="shared" si="165"/>
        <v>41173.651550925926</v>
      </c>
      <c r="U1331">
        <f t="shared" si="166"/>
        <v>2012</v>
      </c>
      <c r="V1331" s="9" t="str">
        <f t="shared" si="167"/>
        <v>Aug</v>
      </c>
    </row>
    <row r="1332" spans="1:22" ht="45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 t="shared" si="160"/>
        <v>102</v>
      </c>
      <c r="P1332">
        <f t="shared" si="163"/>
        <v>107.1</v>
      </c>
      <c r="Q1332" t="str">
        <f t="shared" si="161"/>
        <v>technology</v>
      </c>
      <c r="R1332" t="str">
        <f t="shared" si="162"/>
        <v>space exploration</v>
      </c>
      <c r="S1332" s="9">
        <f t="shared" si="164"/>
        <v>41730.541805555556</v>
      </c>
      <c r="T1332" s="9">
        <f t="shared" si="165"/>
        <v>41759.041666666672</v>
      </c>
      <c r="U1332">
        <f t="shared" si="166"/>
        <v>2014</v>
      </c>
      <c r="V1332" s="9" t="str">
        <f t="shared" si="167"/>
        <v>Apr</v>
      </c>
    </row>
    <row r="1333" spans="1:22" ht="45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 t="shared" si="160"/>
        <v>169.76511744127936</v>
      </c>
      <c r="P1333">
        <f t="shared" si="163"/>
        <v>47.180555555555557</v>
      </c>
      <c r="Q1333" t="str">
        <f t="shared" si="161"/>
        <v>technology</v>
      </c>
      <c r="R1333" t="str">
        <f t="shared" si="162"/>
        <v>space exploration</v>
      </c>
      <c r="S1333" s="9">
        <f t="shared" si="164"/>
        <v>42453.330601851856</v>
      </c>
      <c r="T1333" s="9">
        <f t="shared" si="165"/>
        <v>42490.333333333336</v>
      </c>
      <c r="U1333">
        <f t="shared" si="166"/>
        <v>2016</v>
      </c>
      <c r="V1333" s="9" t="str">
        <f t="shared" si="167"/>
        <v>Mar</v>
      </c>
    </row>
    <row r="1334" spans="1:22" ht="45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 t="shared" si="160"/>
        <v>114.53400000000001</v>
      </c>
      <c r="P1334">
        <f t="shared" si="163"/>
        <v>120.30882352941177</v>
      </c>
      <c r="Q1334" t="str">
        <f t="shared" si="161"/>
        <v>technology</v>
      </c>
      <c r="R1334" t="str">
        <f t="shared" si="162"/>
        <v>space exploration</v>
      </c>
      <c r="S1334" s="9">
        <f t="shared" si="164"/>
        <v>42211.827881944446</v>
      </c>
      <c r="T1334" s="9">
        <f t="shared" si="165"/>
        <v>42241.827881944446</v>
      </c>
      <c r="U1334">
        <f t="shared" si="166"/>
        <v>2015</v>
      </c>
      <c r="V1334" s="9" t="str">
        <f t="shared" si="167"/>
        <v>Jul</v>
      </c>
    </row>
    <row r="1335" spans="1:22" ht="45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 t="shared" si="160"/>
        <v>877.6</v>
      </c>
      <c r="P1335">
        <f t="shared" si="163"/>
        <v>27.59748427672956</v>
      </c>
      <c r="Q1335" t="str">
        <f t="shared" si="161"/>
        <v>technology</v>
      </c>
      <c r="R1335" t="str">
        <f t="shared" si="162"/>
        <v>space exploration</v>
      </c>
      <c r="S1335" s="9">
        <f t="shared" si="164"/>
        <v>41902.707766203705</v>
      </c>
      <c r="T1335" s="9">
        <f t="shared" si="165"/>
        <v>41932.707766203705</v>
      </c>
      <c r="U1335">
        <f t="shared" si="166"/>
        <v>2014</v>
      </c>
      <c r="V1335" s="9" t="str">
        <f t="shared" si="167"/>
        <v>Sep</v>
      </c>
    </row>
    <row r="1336" spans="1:22" ht="30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 t="shared" si="160"/>
        <v>105.38666666666667</v>
      </c>
      <c r="P1336">
        <f t="shared" si="163"/>
        <v>205.2987012987013</v>
      </c>
      <c r="Q1336" t="str">
        <f t="shared" si="161"/>
        <v>technology</v>
      </c>
      <c r="R1336" t="str">
        <f t="shared" si="162"/>
        <v>space exploration</v>
      </c>
      <c r="S1336" s="9">
        <f t="shared" si="164"/>
        <v>42279.625706018523</v>
      </c>
      <c r="T1336" s="9">
        <f t="shared" si="165"/>
        <v>42339.667372685188</v>
      </c>
      <c r="U1336">
        <f t="shared" si="166"/>
        <v>2015</v>
      </c>
      <c r="V1336" s="9" t="str">
        <f t="shared" si="167"/>
        <v>Oct</v>
      </c>
    </row>
    <row r="1337" spans="1:22" ht="45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 t="shared" si="160"/>
        <v>188.39999999999998</v>
      </c>
      <c r="P1337">
        <f t="shared" si="163"/>
        <v>35.547169811320757</v>
      </c>
      <c r="Q1337" t="str">
        <f t="shared" si="161"/>
        <v>technology</v>
      </c>
      <c r="R1337" t="str">
        <f t="shared" si="162"/>
        <v>space exploration</v>
      </c>
      <c r="S1337" s="9">
        <f t="shared" si="164"/>
        <v>42273.717638888891</v>
      </c>
      <c r="T1337" s="9">
        <f t="shared" si="165"/>
        <v>42300.291666666664</v>
      </c>
      <c r="U1337">
        <f t="shared" si="166"/>
        <v>2015</v>
      </c>
      <c r="V1337" s="9" t="str">
        <f t="shared" si="167"/>
        <v>Sep</v>
      </c>
    </row>
    <row r="1338" spans="1:22" ht="45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 t="shared" si="160"/>
        <v>143.65230769230772</v>
      </c>
      <c r="P1338">
        <f t="shared" si="163"/>
        <v>74.639488409272587</v>
      </c>
      <c r="Q1338" t="str">
        <f t="shared" si="161"/>
        <v>technology</v>
      </c>
      <c r="R1338" t="str">
        <f t="shared" si="162"/>
        <v>space exploration</v>
      </c>
      <c r="S1338" s="9">
        <f t="shared" si="164"/>
        <v>42251.000486111116</v>
      </c>
      <c r="T1338" s="9">
        <f t="shared" si="165"/>
        <v>42287.875000000007</v>
      </c>
      <c r="U1338">
        <f t="shared" si="166"/>
        <v>2015</v>
      </c>
      <c r="V1338" s="9" t="str">
        <f t="shared" si="167"/>
        <v>Sep</v>
      </c>
    </row>
    <row r="1339" spans="1:22" ht="45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 t="shared" si="160"/>
        <v>145.88</v>
      </c>
      <c r="P1339">
        <f t="shared" si="163"/>
        <v>47.058064516129029</v>
      </c>
      <c r="Q1339" t="str">
        <f t="shared" si="161"/>
        <v>technology</v>
      </c>
      <c r="R1339" t="str">
        <f t="shared" si="162"/>
        <v>space exploration</v>
      </c>
      <c r="S1339" s="9">
        <f t="shared" si="164"/>
        <v>42115.580879629633</v>
      </c>
      <c r="T1339" s="9">
        <f t="shared" si="165"/>
        <v>42145.580879629633</v>
      </c>
      <c r="U1339">
        <f t="shared" si="166"/>
        <v>2015</v>
      </c>
      <c r="V1339" s="9" t="str">
        <f t="shared" si="167"/>
        <v>Apr</v>
      </c>
    </row>
    <row r="1340" spans="1:22" ht="45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 t="shared" si="160"/>
        <v>131.184</v>
      </c>
      <c r="P1340">
        <f t="shared" si="163"/>
        <v>26.591351351351353</v>
      </c>
      <c r="Q1340" t="str">
        <f t="shared" si="161"/>
        <v>technology</v>
      </c>
      <c r="R1340" t="str">
        <f t="shared" si="162"/>
        <v>space exploration</v>
      </c>
      <c r="S1340" s="9">
        <f t="shared" si="164"/>
        <v>42689.576574074075</v>
      </c>
      <c r="T1340" s="9">
        <f t="shared" si="165"/>
        <v>42734.576574074075</v>
      </c>
      <c r="U1340">
        <f t="shared" si="166"/>
        <v>2016</v>
      </c>
      <c r="V1340" s="9" t="str">
        <f t="shared" si="167"/>
        <v>Nov</v>
      </c>
    </row>
    <row r="1341" spans="1:22" ht="45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 t="shared" si="160"/>
        <v>113.99999999999999</v>
      </c>
      <c r="P1341">
        <f t="shared" si="163"/>
        <v>36.774193548387096</v>
      </c>
      <c r="Q1341" t="str">
        <f t="shared" si="161"/>
        <v>technology</v>
      </c>
      <c r="R1341" t="str">
        <f t="shared" si="162"/>
        <v>space exploration</v>
      </c>
      <c r="S1341" s="9">
        <f t="shared" si="164"/>
        <v>42692.089884259265</v>
      </c>
      <c r="T1341" s="9">
        <f t="shared" si="165"/>
        <v>42706.089884259265</v>
      </c>
      <c r="U1341">
        <f t="shared" si="166"/>
        <v>2016</v>
      </c>
      <c r="V1341" s="9" t="str">
        <f t="shared" si="167"/>
        <v>Nov</v>
      </c>
    </row>
    <row r="1342" spans="1:22" ht="45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 t="shared" si="160"/>
        <v>1379.4206249999997</v>
      </c>
      <c r="P1342">
        <f t="shared" si="163"/>
        <v>31.820544982698959</v>
      </c>
      <c r="Q1342" t="str">
        <f t="shared" si="161"/>
        <v>technology</v>
      </c>
      <c r="R1342" t="str">
        <f t="shared" si="162"/>
        <v>space exploration</v>
      </c>
      <c r="S1342" s="9">
        <f t="shared" si="164"/>
        <v>41144.254884259259</v>
      </c>
      <c r="T1342" s="9">
        <f t="shared" si="165"/>
        <v>41165.254884259259</v>
      </c>
      <c r="U1342">
        <f t="shared" si="166"/>
        <v>2012</v>
      </c>
      <c r="V1342" s="9" t="str">
        <f t="shared" si="167"/>
        <v>Aug</v>
      </c>
    </row>
    <row r="1343" spans="1:22" ht="45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 t="shared" si="160"/>
        <v>956</v>
      </c>
      <c r="P1343">
        <f t="shared" si="163"/>
        <v>27.576923076923077</v>
      </c>
      <c r="Q1343" t="str">
        <f t="shared" si="161"/>
        <v>technology</v>
      </c>
      <c r="R1343" t="str">
        <f t="shared" si="162"/>
        <v>space exploration</v>
      </c>
      <c r="S1343" s="9">
        <f t="shared" si="164"/>
        <v>42658.643611111118</v>
      </c>
      <c r="T1343" s="9">
        <f t="shared" si="165"/>
        <v>42683.685277777775</v>
      </c>
      <c r="U1343">
        <f t="shared" si="166"/>
        <v>2016</v>
      </c>
      <c r="V1343" s="9" t="str">
        <f t="shared" si="167"/>
        <v>Oct</v>
      </c>
    </row>
    <row r="1344" spans="1:22" ht="45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 t="shared" si="160"/>
        <v>112.00000000000001</v>
      </c>
      <c r="P1344">
        <f t="shared" si="163"/>
        <v>56</v>
      </c>
      <c r="Q1344" t="str">
        <f t="shared" si="161"/>
        <v>technology</v>
      </c>
      <c r="R1344" t="str">
        <f t="shared" si="162"/>
        <v>space exploration</v>
      </c>
      <c r="S1344" s="9">
        <f t="shared" si="164"/>
        <v>42128.461446759262</v>
      </c>
      <c r="T1344" s="9">
        <f t="shared" si="165"/>
        <v>42158.461446759262</v>
      </c>
      <c r="U1344">
        <f t="shared" si="166"/>
        <v>2015</v>
      </c>
      <c r="V1344" s="9" t="str">
        <f t="shared" si="167"/>
        <v>May</v>
      </c>
    </row>
    <row r="1345" spans="1:22" ht="45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 t="shared" si="160"/>
        <v>646.66666666666663</v>
      </c>
      <c r="P1345">
        <f t="shared" si="163"/>
        <v>21.555555555555557</v>
      </c>
      <c r="Q1345" t="str">
        <f t="shared" si="161"/>
        <v>technology</v>
      </c>
      <c r="R1345" t="str">
        <f t="shared" si="162"/>
        <v>space exploration</v>
      </c>
      <c r="S1345" s="9">
        <f t="shared" si="164"/>
        <v>42304.66274305556</v>
      </c>
      <c r="T1345" s="9">
        <f t="shared" si="165"/>
        <v>42334.704409722224</v>
      </c>
      <c r="U1345">
        <f t="shared" si="166"/>
        <v>2015</v>
      </c>
      <c r="V1345" s="9" t="str">
        <f t="shared" si="167"/>
        <v>Oct</v>
      </c>
    </row>
    <row r="1346" spans="1:22" ht="30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 t="shared" ref="O1346:O1409" si="168">(E1346/D1346)*100</f>
        <v>110.36948748510132</v>
      </c>
      <c r="P1346">
        <f t="shared" si="163"/>
        <v>44.095238095238095</v>
      </c>
      <c r="Q1346" t="str">
        <f t="shared" ref="Q1346:Q1409" si="169">LEFT(N1346,SEARCH("/",N1346,1)-1)</f>
        <v>technology</v>
      </c>
      <c r="R1346" t="str">
        <f t="shared" ref="R1346:R1409" si="170">RIGHT(N1346,LEN(N1346)-SEARCH("/",N1346,1))</f>
        <v>space exploration</v>
      </c>
      <c r="S1346" s="9">
        <f t="shared" si="164"/>
        <v>41953.799386574079</v>
      </c>
      <c r="T1346" s="9">
        <f t="shared" si="165"/>
        <v>41973.799386574079</v>
      </c>
      <c r="U1346">
        <f t="shared" si="166"/>
        <v>2014</v>
      </c>
      <c r="V1346" s="9" t="str">
        <f t="shared" si="167"/>
        <v>Nov</v>
      </c>
    </row>
    <row r="1347" spans="1:22" ht="30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 t="shared" si="168"/>
        <v>127.74000000000001</v>
      </c>
      <c r="P1347">
        <f t="shared" ref="P1347:P1410" si="171">IFERROR(E1347/L1347, 0)</f>
        <v>63.87</v>
      </c>
      <c r="Q1347" t="str">
        <f t="shared" si="169"/>
        <v>technology</v>
      </c>
      <c r="R1347" t="str">
        <f t="shared" si="170"/>
        <v>space exploration</v>
      </c>
      <c r="S1347" s="9">
        <f t="shared" ref="S1347:S1410" si="172">((J1347/86400)+25569+(-4/24))</f>
        <v>42108.371782407405</v>
      </c>
      <c r="T1347" s="9">
        <f t="shared" ref="T1347:T1410" si="173">((I1347/86400)+25569+(-4/24))</f>
        <v>42138.371782407405</v>
      </c>
      <c r="U1347">
        <f t="shared" ref="U1347:U1410" si="174">YEAR(S1347)</f>
        <v>2015</v>
      </c>
      <c r="V1347" s="9" t="str">
        <f t="shared" ref="V1347:V1410" si="175">TEXT(S1347, "mmm")</f>
        <v>Apr</v>
      </c>
    </row>
    <row r="1348" spans="1:22" ht="45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 t="shared" si="168"/>
        <v>157.9</v>
      </c>
      <c r="P1348">
        <f t="shared" si="171"/>
        <v>38.987654320987652</v>
      </c>
      <c r="Q1348" t="str">
        <f t="shared" si="169"/>
        <v>technology</v>
      </c>
      <c r="R1348" t="str">
        <f t="shared" si="170"/>
        <v>space exploration</v>
      </c>
      <c r="S1348" s="9">
        <f t="shared" si="172"/>
        <v>42523.938796296301</v>
      </c>
      <c r="T1348" s="9">
        <f t="shared" si="173"/>
        <v>42551.250000000007</v>
      </c>
      <c r="U1348">
        <f t="shared" si="174"/>
        <v>2016</v>
      </c>
      <c r="V1348" s="9" t="str">
        <f t="shared" si="175"/>
        <v>Jun</v>
      </c>
    </row>
    <row r="1349" spans="1:22" ht="45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 t="shared" si="168"/>
        <v>114.66525000000001</v>
      </c>
      <c r="P1349">
        <f t="shared" si="171"/>
        <v>80.185489510489504</v>
      </c>
      <c r="Q1349" t="str">
        <f t="shared" si="169"/>
        <v>technology</v>
      </c>
      <c r="R1349" t="str">
        <f t="shared" si="170"/>
        <v>space exploration</v>
      </c>
      <c r="S1349" s="9">
        <f t="shared" si="172"/>
        <v>42218.002627314818</v>
      </c>
      <c r="T1349" s="9">
        <f t="shared" si="173"/>
        <v>42246.002627314818</v>
      </c>
      <c r="U1349">
        <f t="shared" si="174"/>
        <v>2015</v>
      </c>
      <c r="V1349" s="9" t="str">
        <f t="shared" si="175"/>
        <v>Aug</v>
      </c>
    </row>
    <row r="1350" spans="1:22" ht="30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 t="shared" si="168"/>
        <v>137.00934579439252</v>
      </c>
      <c r="P1350">
        <f t="shared" si="171"/>
        <v>34.904761904761905</v>
      </c>
      <c r="Q1350" t="str">
        <f t="shared" si="169"/>
        <v>technology</v>
      </c>
      <c r="R1350" t="str">
        <f t="shared" si="170"/>
        <v>space exploration</v>
      </c>
      <c r="S1350" s="9">
        <f t="shared" si="172"/>
        <v>42493.89512731482</v>
      </c>
      <c r="T1350" s="9">
        <f t="shared" si="173"/>
        <v>42518.89512731482</v>
      </c>
      <c r="U1350">
        <f t="shared" si="174"/>
        <v>2016</v>
      </c>
      <c r="V1350" s="9" t="str">
        <f t="shared" si="175"/>
        <v>May</v>
      </c>
    </row>
    <row r="1351" spans="1:22" ht="45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 t="shared" si="168"/>
        <v>354.62</v>
      </c>
      <c r="P1351">
        <f t="shared" si="171"/>
        <v>89.100502512562812</v>
      </c>
      <c r="Q1351" t="str">
        <f t="shared" si="169"/>
        <v>technology</v>
      </c>
      <c r="R1351" t="str">
        <f t="shared" si="170"/>
        <v>space exploration</v>
      </c>
      <c r="S1351" s="9">
        <f t="shared" si="172"/>
        <v>41667.656620370377</v>
      </c>
      <c r="T1351" s="9">
        <f t="shared" si="173"/>
        <v>41697.791666666672</v>
      </c>
      <c r="U1351">
        <f t="shared" si="174"/>
        <v>2014</v>
      </c>
      <c r="V1351" s="9" t="str">
        <f t="shared" si="175"/>
        <v>Jan</v>
      </c>
    </row>
    <row r="1352" spans="1:22" ht="45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 t="shared" si="168"/>
        <v>106.02150537634409</v>
      </c>
      <c r="P1352">
        <f t="shared" si="171"/>
        <v>39.44</v>
      </c>
      <c r="Q1352" t="str">
        <f t="shared" si="169"/>
        <v>technology</v>
      </c>
      <c r="R1352" t="str">
        <f t="shared" si="170"/>
        <v>space exploration</v>
      </c>
      <c r="S1352" s="9">
        <f t="shared" si="172"/>
        <v>42612.48982638889</v>
      </c>
      <c r="T1352" s="9">
        <f t="shared" si="173"/>
        <v>42642.48982638889</v>
      </c>
      <c r="U1352">
        <f t="shared" si="174"/>
        <v>2016</v>
      </c>
      <c r="V1352" s="9" t="str">
        <f t="shared" si="175"/>
        <v>Aug</v>
      </c>
    </row>
    <row r="1353" spans="1:22" ht="45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 t="shared" si="168"/>
        <v>100</v>
      </c>
      <c r="P1353">
        <f t="shared" si="171"/>
        <v>136.9047619047619</v>
      </c>
      <c r="Q1353" t="str">
        <f t="shared" si="169"/>
        <v>technology</v>
      </c>
      <c r="R1353" t="str">
        <f t="shared" si="170"/>
        <v>space exploration</v>
      </c>
      <c r="S1353" s="9">
        <f t="shared" si="172"/>
        <v>42037.784270833341</v>
      </c>
      <c r="T1353" s="9">
        <f t="shared" si="173"/>
        <v>42072.742604166669</v>
      </c>
      <c r="U1353">
        <f t="shared" si="174"/>
        <v>2015</v>
      </c>
      <c r="V1353" s="9" t="str">
        <f t="shared" si="175"/>
        <v>Feb</v>
      </c>
    </row>
    <row r="1354" spans="1:22" ht="45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 t="shared" si="168"/>
        <v>187.3</v>
      </c>
      <c r="P1354">
        <f t="shared" si="171"/>
        <v>37.46</v>
      </c>
      <c r="Q1354" t="str">
        <f t="shared" si="169"/>
        <v>technology</v>
      </c>
      <c r="R1354" t="str">
        <f t="shared" si="170"/>
        <v>space exploration</v>
      </c>
      <c r="S1354" s="9">
        <f t="shared" si="172"/>
        <v>42636.44807870371</v>
      </c>
      <c r="T1354" s="9">
        <f t="shared" si="173"/>
        <v>42658.875000000007</v>
      </c>
      <c r="U1354">
        <f t="shared" si="174"/>
        <v>2016</v>
      </c>
      <c r="V1354" s="9" t="str">
        <f t="shared" si="175"/>
        <v>Sep</v>
      </c>
    </row>
    <row r="1355" spans="1:22" ht="30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 t="shared" si="168"/>
        <v>166.2</v>
      </c>
      <c r="P1355">
        <f t="shared" si="171"/>
        <v>31.96153846153846</v>
      </c>
      <c r="Q1355" t="str">
        <f t="shared" si="169"/>
        <v>technology</v>
      </c>
      <c r="R1355" t="str">
        <f t="shared" si="170"/>
        <v>space exploration</v>
      </c>
      <c r="S1355" s="9">
        <f t="shared" si="172"/>
        <v>42639.382812500007</v>
      </c>
      <c r="T1355" s="9">
        <f t="shared" si="173"/>
        <v>42655.382812500007</v>
      </c>
      <c r="U1355">
        <f t="shared" si="174"/>
        <v>2016</v>
      </c>
      <c r="V1355" s="9" t="str">
        <f t="shared" si="175"/>
        <v>Sep</v>
      </c>
    </row>
    <row r="1356" spans="1:22" ht="45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 t="shared" si="168"/>
        <v>101.72910662824208</v>
      </c>
      <c r="P1356">
        <f t="shared" si="171"/>
        <v>25.214285714285715</v>
      </c>
      <c r="Q1356" t="str">
        <f t="shared" si="169"/>
        <v>technology</v>
      </c>
      <c r="R1356" t="str">
        <f t="shared" si="170"/>
        <v>space exploration</v>
      </c>
      <c r="S1356" s="9">
        <f t="shared" si="172"/>
        <v>41989.746469907412</v>
      </c>
      <c r="T1356" s="9">
        <f t="shared" si="173"/>
        <v>42019.746469907412</v>
      </c>
      <c r="U1356">
        <f t="shared" si="174"/>
        <v>2014</v>
      </c>
      <c r="V1356" s="9" t="str">
        <f t="shared" si="175"/>
        <v>Dec</v>
      </c>
    </row>
    <row r="1357" spans="1:22" ht="45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 t="shared" si="168"/>
        <v>164</v>
      </c>
      <c r="P1357">
        <f t="shared" si="171"/>
        <v>10.040816326530612</v>
      </c>
      <c r="Q1357" t="str">
        <f t="shared" si="169"/>
        <v>technology</v>
      </c>
      <c r="R1357" t="str">
        <f t="shared" si="170"/>
        <v>space exploration</v>
      </c>
      <c r="S1357" s="9">
        <f t="shared" si="172"/>
        <v>42024.698472222226</v>
      </c>
      <c r="T1357" s="9">
        <f t="shared" si="173"/>
        <v>42054.698472222226</v>
      </c>
      <c r="U1357">
        <f t="shared" si="174"/>
        <v>2015</v>
      </c>
      <c r="V1357" s="9" t="str">
        <f t="shared" si="175"/>
        <v>Jan</v>
      </c>
    </row>
    <row r="1358" spans="1:22" ht="60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 t="shared" si="168"/>
        <v>105.66666666666666</v>
      </c>
      <c r="P1358">
        <f t="shared" si="171"/>
        <v>45.94202898550725</v>
      </c>
      <c r="Q1358" t="str">
        <f t="shared" si="169"/>
        <v>technology</v>
      </c>
      <c r="R1358" t="str">
        <f t="shared" si="170"/>
        <v>space exploration</v>
      </c>
      <c r="S1358" s="9">
        <f t="shared" si="172"/>
        <v>42102.99391203704</v>
      </c>
      <c r="T1358" s="9">
        <f t="shared" si="173"/>
        <v>42162.99391203704</v>
      </c>
      <c r="U1358">
        <f t="shared" si="174"/>
        <v>2015</v>
      </c>
      <c r="V1358" s="9" t="str">
        <f t="shared" si="175"/>
        <v>Apr</v>
      </c>
    </row>
    <row r="1359" spans="1:22" ht="45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 t="shared" si="168"/>
        <v>102.89999999999999</v>
      </c>
      <c r="P1359">
        <f t="shared" si="171"/>
        <v>85.75</v>
      </c>
      <c r="Q1359" t="str">
        <f t="shared" si="169"/>
        <v>technology</v>
      </c>
      <c r="R1359" t="str">
        <f t="shared" si="170"/>
        <v>makerspaces</v>
      </c>
      <c r="S1359" s="9">
        <f t="shared" si="172"/>
        <v>41542.79178240741</v>
      </c>
      <c r="T1359" s="9">
        <f t="shared" si="173"/>
        <v>41572.79178240741</v>
      </c>
      <c r="U1359">
        <f t="shared" si="174"/>
        <v>2013</v>
      </c>
      <c r="V1359" s="9" t="str">
        <f t="shared" si="175"/>
        <v>Sep</v>
      </c>
    </row>
    <row r="1360" spans="1:22" ht="45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 t="shared" si="168"/>
        <v>106.80000000000001</v>
      </c>
      <c r="P1360">
        <f t="shared" si="171"/>
        <v>267</v>
      </c>
      <c r="Q1360" t="str">
        <f t="shared" si="169"/>
        <v>technology</v>
      </c>
      <c r="R1360" t="str">
        <f t="shared" si="170"/>
        <v>makerspaces</v>
      </c>
      <c r="S1360" s="9">
        <f t="shared" si="172"/>
        <v>42207.580011574079</v>
      </c>
      <c r="T1360" s="9">
        <f t="shared" si="173"/>
        <v>42237.580011574079</v>
      </c>
      <c r="U1360">
        <f t="shared" si="174"/>
        <v>2015</v>
      </c>
      <c r="V1360" s="9" t="str">
        <f t="shared" si="175"/>
        <v>Jul</v>
      </c>
    </row>
    <row r="1361" spans="1:22" ht="45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 t="shared" si="168"/>
        <v>104.59625</v>
      </c>
      <c r="P1361">
        <f t="shared" si="171"/>
        <v>373.55803571428572</v>
      </c>
      <c r="Q1361" t="str">
        <f t="shared" si="169"/>
        <v>technology</v>
      </c>
      <c r="R1361" t="str">
        <f t="shared" si="170"/>
        <v>makerspaces</v>
      </c>
      <c r="S1361" s="9">
        <f t="shared" si="172"/>
        <v>42222.456099537041</v>
      </c>
      <c r="T1361" s="9">
        <f t="shared" si="173"/>
        <v>42251.458333333336</v>
      </c>
      <c r="U1361">
        <f t="shared" si="174"/>
        <v>2015</v>
      </c>
      <c r="V1361" s="9" t="str">
        <f t="shared" si="175"/>
        <v>Aug</v>
      </c>
    </row>
    <row r="1362" spans="1:22" ht="45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 t="shared" si="168"/>
        <v>103.42857142857143</v>
      </c>
      <c r="P1362">
        <f t="shared" si="171"/>
        <v>174.03846153846155</v>
      </c>
      <c r="Q1362" t="str">
        <f t="shared" si="169"/>
        <v>technology</v>
      </c>
      <c r="R1362" t="str">
        <f t="shared" si="170"/>
        <v>makerspaces</v>
      </c>
      <c r="S1362" s="9">
        <f t="shared" si="172"/>
        <v>42312.858761574076</v>
      </c>
      <c r="T1362" s="9">
        <f t="shared" si="173"/>
        <v>42347.124305555561</v>
      </c>
      <c r="U1362">
        <f t="shared" si="174"/>
        <v>2015</v>
      </c>
      <c r="V1362" s="9" t="str">
        <f t="shared" si="175"/>
        <v>Nov</v>
      </c>
    </row>
    <row r="1363" spans="1:22" ht="45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 t="shared" si="168"/>
        <v>123.14285714285715</v>
      </c>
      <c r="P1363">
        <f t="shared" si="171"/>
        <v>93.695652173913047</v>
      </c>
      <c r="Q1363" t="str">
        <f t="shared" si="169"/>
        <v>technology</v>
      </c>
      <c r="R1363" t="str">
        <f t="shared" si="170"/>
        <v>makerspaces</v>
      </c>
      <c r="S1363" s="9">
        <f t="shared" si="172"/>
        <v>42083.728865740741</v>
      </c>
      <c r="T1363" s="9">
        <f t="shared" si="173"/>
        <v>42128.728865740741</v>
      </c>
      <c r="U1363">
        <f t="shared" si="174"/>
        <v>2015</v>
      </c>
      <c r="V1363" s="9" t="str">
        <f t="shared" si="175"/>
        <v>Mar</v>
      </c>
    </row>
    <row r="1364" spans="1:22" ht="45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 t="shared" si="168"/>
        <v>159.29509999999999</v>
      </c>
      <c r="P1364">
        <f t="shared" si="171"/>
        <v>77.327718446601949</v>
      </c>
      <c r="Q1364" t="str">
        <f t="shared" si="169"/>
        <v>technology</v>
      </c>
      <c r="R1364" t="str">
        <f t="shared" si="170"/>
        <v>makerspaces</v>
      </c>
      <c r="S1364" s="9">
        <f t="shared" si="172"/>
        <v>42235.597673611112</v>
      </c>
      <c r="T1364" s="9">
        <f t="shared" si="173"/>
        <v>42272.708333333336</v>
      </c>
      <c r="U1364">
        <f t="shared" si="174"/>
        <v>2015</v>
      </c>
      <c r="V1364" s="9" t="str">
        <f t="shared" si="175"/>
        <v>Aug</v>
      </c>
    </row>
    <row r="1365" spans="1:22" ht="45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 t="shared" si="168"/>
        <v>110.66666666666667</v>
      </c>
      <c r="P1365">
        <f t="shared" si="171"/>
        <v>92.222222222222229</v>
      </c>
      <c r="Q1365" t="str">
        <f t="shared" si="169"/>
        <v>technology</v>
      </c>
      <c r="R1365" t="str">
        <f t="shared" si="170"/>
        <v>makerspaces</v>
      </c>
      <c r="S1365" s="9">
        <f t="shared" si="172"/>
        <v>42380.759444444448</v>
      </c>
      <c r="T1365" s="9">
        <f t="shared" si="173"/>
        <v>42410.759444444448</v>
      </c>
      <c r="U1365">
        <f t="shared" si="174"/>
        <v>2016</v>
      </c>
      <c r="V1365" s="9" t="str">
        <f t="shared" si="175"/>
        <v>Jan</v>
      </c>
    </row>
    <row r="1366" spans="1:22" ht="30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 t="shared" si="168"/>
        <v>170.70000000000002</v>
      </c>
      <c r="P1366">
        <f t="shared" si="171"/>
        <v>60.964285714285715</v>
      </c>
      <c r="Q1366" t="str">
        <f t="shared" si="169"/>
        <v>technology</v>
      </c>
      <c r="R1366" t="str">
        <f t="shared" si="170"/>
        <v>makerspaces</v>
      </c>
      <c r="S1366" s="9">
        <f t="shared" si="172"/>
        <v>42275.422048611115</v>
      </c>
      <c r="T1366" s="9">
        <f t="shared" si="173"/>
        <v>42317.438888888886</v>
      </c>
      <c r="U1366">
        <f t="shared" si="174"/>
        <v>2015</v>
      </c>
      <c r="V1366" s="9" t="str">
        <f t="shared" si="175"/>
        <v>Sep</v>
      </c>
    </row>
    <row r="1367" spans="1:22" ht="45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 t="shared" si="168"/>
        <v>125.125</v>
      </c>
      <c r="P1367">
        <f t="shared" si="171"/>
        <v>91</v>
      </c>
      <c r="Q1367" t="str">
        <f t="shared" si="169"/>
        <v>technology</v>
      </c>
      <c r="R1367" t="str">
        <f t="shared" si="170"/>
        <v>makerspaces</v>
      </c>
      <c r="S1367" s="9">
        <f t="shared" si="172"/>
        <v>42318.869166666664</v>
      </c>
      <c r="T1367" s="9">
        <f t="shared" si="173"/>
        <v>42378.869166666664</v>
      </c>
      <c r="U1367">
        <f t="shared" si="174"/>
        <v>2015</v>
      </c>
      <c r="V1367" s="9" t="str">
        <f t="shared" si="175"/>
        <v>Nov</v>
      </c>
    </row>
    <row r="1368" spans="1:22" ht="45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 t="shared" si="168"/>
        <v>112.29714285714284</v>
      </c>
      <c r="P1368">
        <f t="shared" si="171"/>
        <v>149.44486692015209</v>
      </c>
      <c r="Q1368" t="str">
        <f t="shared" si="169"/>
        <v>theater</v>
      </c>
      <c r="R1368" t="str">
        <f t="shared" si="170"/>
        <v>spaces</v>
      </c>
      <c r="S1368" s="9">
        <f t="shared" si="172"/>
        <v>41899.128275462965</v>
      </c>
      <c r="T1368" s="9">
        <f t="shared" si="173"/>
        <v>41928.124305555561</v>
      </c>
      <c r="U1368">
        <f t="shared" si="174"/>
        <v>2014</v>
      </c>
      <c r="V1368" s="9" t="str">
        <f t="shared" si="175"/>
        <v>Sep</v>
      </c>
    </row>
    <row r="1369" spans="1:22" ht="45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 t="shared" si="168"/>
        <v>350.84462500000001</v>
      </c>
      <c r="P1369">
        <f t="shared" si="171"/>
        <v>71.237487309644663</v>
      </c>
      <c r="Q1369" t="str">
        <f t="shared" si="169"/>
        <v>theater</v>
      </c>
      <c r="R1369" t="str">
        <f t="shared" si="170"/>
        <v>spaces</v>
      </c>
      <c r="S1369" s="9">
        <f t="shared" si="172"/>
        <v>41391.61623842593</v>
      </c>
      <c r="T1369" s="9">
        <f t="shared" si="173"/>
        <v>41421.124305555561</v>
      </c>
      <c r="U1369">
        <f t="shared" si="174"/>
        <v>2013</v>
      </c>
      <c r="V1369" s="9" t="str">
        <f t="shared" si="175"/>
        <v>Apr</v>
      </c>
    </row>
    <row r="1370" spans="1:22" ht="45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 t="shared" si="168"/>
        <v>233.21535</v>
      </c>
      <c r="P1370">
        <f t="shared" si="171"/>
        <v>44.464318398474738</v>
      </c>
      <c r="Q1370" t="str">
        <f t="shared" si="169"/>
        <v>theater</v>
      </c>
      <c r="R1370" t="str">
        <f t="shared" si="170"/>
        <v>spaces</v>
      </c>
      <c r="S1370" s="9">
        <f t="shared" si="172"/>
        <v>42512.531550925931</v>
      </c>
      <c r="T1370" s="9">
        <f t="shared" si="173"/>
        <v>42572.531550925931</v>
      </c>
      <c r="U1370">
        <f t="shared" si="174"/>
        <v>2016</v>
      </c>
      <c r="V1370" s="9" t="str">
        <f t="shared" si="175"/>
        <v>May</v>
      </c>
    </row>
    <row r="1371" spans="1:22" ht="45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 t="shared" si="168"/>
        <v>101.60599999999999</v>
      </c>
      <c r="P1371">
        <f t="shared" si="171"/>
        <v>164.94480519480518</v>
      </c>
      <c r="Q1371" t="str">
        <f t="shared" si="169"/>
        <v>theater</v>
      </c>
      <c r="R1371" t="str">
        <f t="shared" si="170"/>
        <v>spaces</v>
      </c>
      <c r="S1371" s="9">
        <f t="shared" si="172"/>
        <v>42611.983113425929</v>
      </c>
      <c r="T1371" s="9">
        <f t="shared" si="173"/>
        <v>42646.999305555561</v>
      </c>
      <c r="U1371">
        <f t="shared" si="174"/>
        <v>2016</v>
      </c>
      <c r="V1371" s="9" t="str">
        <f t="shared" si="175"/>
        <v>Aug</v>
      </c>
    </row>
    <row r="1372" spans="1:22" ht="30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 t="shared" si="168"/>
        <v>153.90035000000003</v>
      </c>
      <c r="P1372">
        <f t="shared" si="171"/>
        <v>84.871516544117654</v>
      </c>
      <c r="Q1372" t="str">
        <f t="shared" si="169"/>
        <v>theater</v>
      </c>
      <c r="R1372" t="str">
        <f t="shared" si="170"/>
        <v>spaces</v>
      </c>
      <c r="S1372" s="9">
        <f t="shared" si="172"/>
        <v>41828.062824074077</v>
      </c>
      <c r="T1372" s="9">
        <f t="shared" si="173"/>
        <v>41859.916666666672</v>
      </c>
      <c r="U1372">
        <f t="shared" si="174"/>
        <v>2014</v>
      </c>
      <c r="V1372" s="9" t="str">
        <f t="shared" si="175"/>
        <v>Jul</v>
      </c>
    </row>
    <row r="1373" spans="1:22" ht="45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 t="shared" si="168"/>
        <v>100.7161125319693</v>
      </c>
      <c r="P1373">
        <f t="shared" si="171"/>
        <v>53.945205479452056</v>
      </c>
      <c r="Q1373" t="str">
        <f t="shared" si="169"/>
        <v>theater</v>
      </c>
      <c r="R1373" t="str">
        <f t="shared" si="170"/>
        <v>spaces</v>
      </c>
      <c r="S1373" s="9">
        <f t="shared" si="172"/>
        <v>41780.578587962962</v>
      </c>
      <c r="T1373" s="9">
        <f t="shared" si="173"/>
        <v>41810.750694444447</v>
      </c>
      <c r="U1373">
        <f t="shared" si="174"/>
        <v>2014</v>
      </c>
      <c r="V1373" s="9" t="str">
        <f t="shared" si="175"/>
        <v>May</v>
      </c>
    </row>
    <row r="1374" spans="1:22" ht="45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 t="shared" si="168"/>
        <v>131.38181818181818</v>
      </c>
      <c r="P1374">
        <f t="shared" si="171"/>
        <v>50.531468531468533</v>
      </c>
      <c r="Q1374" t="str">
        <f t="shared" si="169"/>
        <v>theater</v>
      </c>
      <c r="R1374" t="str">
        <f t="shared" si="170"/>
        <v>spaces</v>
      </c>
      <c r="S1374" s="9">
        <f t="shared" si="172"/>
        <v>41431.895370370374</v>
      </c>
      <c r="T1374" s="9">
        <f t="shared" si="173"/>
        <v>41468.583333333336</v>
      </c>
      <c r="U1374">
        <f t="shared" si="174"/>
        <v>2013</v>
      </c>
      <c r="V1374" s="9" t="str">
        <f t="shared" si="175"/>
        <v>Jun</v>
      </c>
    </row>
    <row r="1375" spans="1:22" ht="45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 t="shared" si="168"/>
        <v>102.24133333333334</v>
      </c>
      <c r="P1375">
        <f t="shared" si="171"/>
        <v>108.00140845070422</v>
      </c>
      <c r="Q1375" t="str">
        <f t="shared" si="169"/>
        <v>theater</v>
      </c>
      <c r="R1375" t="str">
        <f t="shared" si="170"/>
        <v>spaces</v>
      </c>
      <c r="S1375" s="9">
        <f t="shared" si="172"/>
        <v>42322.487083333333</v>
      </c>
      <c r="T1375" s="9">
        <f t="shared" si="173"/>
        <v>42362.487083333333</v>
      </c>
      <c r="U1375">
        <f t="shared" si="174"/>
        <v>2015</v>
      </c>
      <c r="V1375" s="9" t="str">
        <f t="shared" si="175"/>
        <v>Nov</v>
      </c>
    </row>
    <row r="1376" spans="1:22" ht="30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 t="shared" si="168"/>
        <v>116.35599999999999</v>
      </c>
      <c r="P1376">
        <f t="shared" si="171"/>
        <v>95.373770491803285</v>
      </c>
      <c r="Q1376" t="str">
        <f t="shared" si="169"/>
        <v>theater</v>
      </c>
      <c r="R1376" t="str">
        <f t="shared" si="170"/>
        <v>spaces</v>
      </c>
      <c r="S1376" s="9">
        <f t="shared" si="172"/>
        <v>42629.488379629627</v>
      </c>
      <c r="T1376" s="9">
        <f t="shared" si="173"/>
        <v>42657.791666666664</v>
      </c>
      <c r="U1376">
        <f t="shared" si="174"/>
        <v>2016</v>
      </c>
      <c r="V1376" s="9" t="str">
        <f t="shared" si="175"/>
        <v>Sep</v>
      </c>
    </row>
    <row r="1377" spans="1:22" ht="45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 t="shared" si="168"/>
        <v>264.62241666666665</v>
      </c>
      <c r="P1377">
        <f t="shared" si="171"/>
        <v>57.631016333938291</v>
      </c>
      <c r="Q1377" t="str">
        <f t="shared" si="169"/>
        <v>theater</v>
      </c>
      <c r="R1377" t="str">
        <f t="shared" si="170"/>
        <v>spaces</v>
      </c>
      <c r="S1377" s="9">
        <f t="shared" si="172"/>
        <v>42387.231805555559</v>
      </c>
      <c r="T1377" s="9">
        <f t="shared" si="173"/>
        <v>42421.231805555559</v>
      </c>
      <c r="U1377">
        <f t="shared" si="174"/>
        <v>2016</v>
      </c>
      <c r="V1377" s="9" t="str">
        <f t="shared" si="175"/>
        <v>Jan</v>
      </c>
    </row>
    <row r="1378" spans="1:22" ht="60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 t="shared" si="168"/>
        <v>119.98010000000001</v>
      </c>
      <c r="P1378">
        <f t="shared" si="171"/>
        <v>64.160481283422456</v>
      </c>
      <c r="Q1378" t="str">
        <f t="shared" si="169"/>
        <v>theater</v>
      </c>
      <c r="R1378" t="str">
        <f t="shared" si="170"/>
        <v>spaces</v>
      </c>
      <c r="S1378" s="9">
        <f t="shared" si="172"/>
        <v>42255.166585648149</v>
      </c>
      <c r="T1378" s="9">
        <f t="shared" si="173"/>
        <v>42285.166585648149</v>
      </c>
      <c r="U1378">
        <f t="shared" si="174"/>
        <v>2015</v>
      </c>
      <c r="V1378" s="9" t="str">
        <f t="shared" si="175"/>
        <v>Sep</v>
      </c>
    </row>
    <row r="1379" spans="1:22" ht="45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 t="shared" si="168"/>
        <v>120.10400000000001</v>
      </c>
      <c r="P1379">
        <f t="shared" si="171"/>
        <v>92.387692307692305</v>
      </c>
      <c r="Q1379" t="str">
        <f t="shared" si="169"/>
        <v>theater</v>
      </c>
      <c r="R1379" t="str">
        <f t="shared" si="170"/>
        <v>spaces</v>
      </c>
      <c r="S1379" s="9">
        <f t="shared" si="172"/>
        <v>41934.748252314814</v>
      </c>
      <c r="T1379" s="9">
        <f t="shared" si="173"/>
        <v>41979.789918981485</v>
      </c>
      <c r="U1379">
        <f t="shared" si="174"/>
        <v>2014</v>
      </c>
      <c r="V1379" s="9" t="str">
        <f t="shared" si="175"/>
        <v>Oct</v>
      </c>
    </row>
    <row r="1380" spans="1:22" ht="45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 t="shared" si="168"/>
        <v>103.58333333333334</v>
      </c>
      <c r="P1380">
        <f t="shared" si="171"/>
        <v>125.97972972972973</v>
      </c>
      <c r="Q1380" t="str">
        <f t="shared" si="169"/>
        <v>theater</v>
      </c>
      <c r="R1380" t="str">
        <f t="shared" si="170"/>
        <v>spaces</v>
      </c>
      <c r="S1380" s="9">
        <f t="shared" si="172"/>
        <v>42465.429918981485</v>
      </c>
      <c r="T1380" s="9">
        <f t="shared" si="173"/>
        <v>42493.791666666664</v>
      </c>
      <c r="U1380">
        <f t="shared" si="174"/>
        <v>2016</v>
      </c>
      <c r="V1380" s="9" t="str">
        <f t="shared" si="175"/>
        <v>Apr</v>
      </c>
    </row>
    <row r="1381" spans="1:22" ht="45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 t="shared" si="168"/>
        <v>108.83333333333334</v>
      </c>
      <c r="P1381">
        <f t="shared" si="171"/>
        <v>94.637681159420296</v>
      </c>
      <c r="Q1381" t="str">
        <f t="shared" si="169"/>
        <v>theater</v>
      </c>
      <c r="R1381" t="str">
        <f t="shared" si="170"/>
        <v>spaces</v>
      </c>
      <c r="S1381" s="9">
        <f t="shared" si="172"/>
        <v>42417.86451388889</v>
      </c>
      <c r="T1381" s="9">
        <f t="shared" si="173"/>
        <v>42477.822847222225</v>
      </c>
      <c r="U1381">
        <f t="shared" si="174"/>
        <v>2016</v>
      </c>
      <c r="V1381" s="9" t="str">
        <f t="shared" si="175"/>
        <v>Feb</v>
      </c>
    </row>
    <row r="1382" spans="1:22" ht="30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 t="shared" si="168"/>
        <v>118.12400000000001</v>
      </c>
      <c r="P1382">
        <f t="shared" si="171"/>
        <v>170.69942196531792</v>
      </c>
      <c r="Q1382" t="str">
        <f t="shared" si="169"/>
        <v>theater</v>
      </c>
      <c r="R1382" t="str">
        <f t="shared" si="170"/>
        <v>spaces</v>
      </c>
      <c r="S1382" s="9">
        <f t="shared" si="172"/>
        <v>42655.299224537041</v>
      </c>
      <c r="T1382" s="9">
        <f t="shared" si="173"/>
        <v>42685.340891203705</v>
      </c>
      <c r="U1382">
        <f t="shared" si="174"/>
        <v>2016</v>
      </c>
      <c r="V1382" s="9" t="str">
        <f t="shared" si="175"/>
        <v>Oct</v>
      </c>
    </row>
    <row r="1383" spans="1:22" ht="45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 t="shared" si="168"/>
        <v>1462</v>
      </c>
      <c r="P1383">
        <f t="shared" si="171"/>
        <v>40.762081784386616</v>
      </c>
      <c r="Q1383" t="str">
        <f t="shared" si="169"/>
        <v>technology</v>
      </c>
      <c r="R1383" t="str">
        <f t="shared" si="170"/>
        <v>hardware</v>
      </c>
      <c r="S1383" s="9">
        <f t="shared" si="172"/>
        <v>41493.377291666671</v>
      </c>
      <c r="T1383" s="9">
        <f t="shared" si="173"/>
        <v>41523.625</v>
      </c>
      <c r="U1383">
        <f t="shared" si="174"/>
        <v>2013</v>
      </c>
      <c r="V1383" s="9" t="str">
        <f t="shared" si="175"/>
        <v>Aug</v>
      </c>
    </row>
    <row r="1384" spans="1:22" ht="45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 t="shared" si="168"/>
        <v>252.54</v>
      </c>
      <c r="P1384">
        <f t="shared" si="171"/>
        <v>68.254054054054052</v>
      </c>
      <c r="Q1384" t="str">
        <f t="shared" si="169"/>
        <v>technology</v>
      </c>
      <c r="R1384" t="str">
        <f t="shared" si="170"/>
        <v>hardware</v>
      </c>
      <c r="S1384" s="9">
        <f t="shared" si="172"/>
        <v>42704.690428240741</v>
      </c>
      <c r="T1384" s="9">
        <f t="shared" si="173"/>
        <v>42764.690428240741</v>
      </c>
      <c r="U1384">
        <f t="shared" si="174"/>
        <v>2016</v>
      </c>
      <c r="V1384" s="9" t="str">
        <f t="shared" si="175"/>
        <v>Nov</v>
      </c>
    </row>
    <row r="1385" spans="1:22" ht="45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 t="shared" si="168"/>
        <v>140.05000000000001</v>
      </c>
      <c r="P1385">
        <f t="shared" si="171"/>
        <v>95.48863636363636</v>
      </c>
      <c r="Q1385" t="str">
        <f t="shared" si="169"/>
        <v>technology</v>
      </c>
      <c r="R1385" t="str">
        <f t="shared" si="170"/>
        <v>hardware</v>
      </c>
      <c r="S1385" s="9">
        <f t="shared" si="172"/>
        <v>41944.672314814816</v>
      </c>
      <c r="T1385" s="9">
        <f t="shared" si="173"/>
        <v>42004.71398148148</v>
      </c>
      <c r="U1385">
        <f t="shared" si="174"/>
        <v>2014</v>
      </c>
      <c r="V1385" s="9" t="str">
        <f t="shared" si="175"/>
        <v>Nov</v>
      </c>
    </row>
    <row r="1386" spans="1:22" ht="45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 t="shared" si="168"/>
        <v>296.87520259319291</v>
      </c>
      <c r="P1386">
        <f t="shared" si="171"/>
        <v>7.1902649656526005</v>
      </c>
      <c r="Q1386" t="str">
        <f t="shared" si="169"/>
        <v>technology</v>
      </c>
      <c r="R1386" t="str">
        <f t="shared" si="170"/>
        <v>hardware</v>
      </c>
      <c r="S1386" s="9">
        <f t="shared" si="172"/>
        <v>42199.160405092596</v>
      </c>
      <c r="T1386" s="9">
        <f t="shared" si="173"/>
        <v>42231.160405092596</v>
      </c>
      <c r="U1386">
        <f t="shared" si="174"/>
        <v>2015</v>
      </c>
      <c r="V1386" s="9" t="str">
        <f t="shared" si="175"/>
        <v>Jul</v>
      </c>
    </row>
    <row r="1387" spans="1:22" ht="30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 t="shared" si="168"/>
        <v>144.54249999999999</v>
      </c>
      <c r="P1387">
        <f t="shared" si="171"/>
        <v>511.65486725663715</v>
      </c>
      <c r="Q1387" t="str">
        <f t="shared" si="169"/>
        <v>technology</v>
      </c>
      <c r="R1387" t="str">
        <f t="shared" si="170"/>
        <v>hardware</v>
      </c>
      <c r="S1387" s="9">
        <f t="shared" si="172"/>
        <v>42745.577951388892</v>
      </c>
      <c r="T1387" s="9">
        <f t="shared" si="173"/>
        <v>42795.577951388892</v>
      </c>
      <c r="U1387">
        <f t="shared" si="174"/>
        <v>2017</v>
      </c>
      <c r="V1387" s="9" t="str">
        <f t="shared" si="175"/>
        <v>Jan</v>
      </c>
    </row>
    <row r="1388" spans="1:22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 t="shared" si="168"/>
        <v>105.745</v>
      </c>
      <c r="P1388">
        <f t="shared" si="171"/>
        <v>261.74504950495049</v>
      </c>
      <c r="Q1388" t="str">
        <f t="shared" si="169"/>
        <v>technology</v>
      </c>
      <c r="R1388" t="str">
        <f t="shared" si="170"/>
        <v>hardware</v>
      </c>
      <c r="S1388" s="9">
        <f t="shared" si="172"/>
        <v>42452.413321759261</v>
      </c>
      <c r="T1388" s="9">
        <f t="shared" si="173"/>
        <v>42482.413321759261</v>
      </c>
      <c r="U1388">
        <f t="shared" si="174"/>
        <v>2016</v>
      </c>
      <c r="V1388" s="9" t="str">
        <f t="shared" si="175"/>
        <v>Mar</v>
      </c>
    </row>
    <row r="1389" spans="1:22" ht="45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 t="shared" si="168"/>
        <v>493.21000000000004</v>
      </c>
      <c r="P1389">
        <f t="shared" si="171"/>
        <v>69.760961810466767</v>
      </c>
      <c r="Q1389" t="str">
        <f t="shared" si="169"/>
        <v>technology</v>
      </c>
      <c r="R1389" t="str">
        <f t="shared" si="170"/>
        <v>hardware</v>
      </c>
      <c r="S1389" s="9">
        <f t="shared" si="172"/>
        <v>42198.509988425933</v>
      </c>
      <c r="T1389" s="9">
        <f t="shared" si="173"/>
        <v>42223.509988425933</v>
      </c>
      <c r="U1389">
        <f t="shared" si="174"/>
        <v>2015</v>
      </c>
      <c r="V1389" s="9" t="str">
        <f t="shared" si="175"/>
        <v>Jul</v>
      </c>
    </row>
    <row r="1390" spans="1:22" ht="30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 t="shared" si="168"/>
        <v>201.82666666666668</v>
      </c>
      <c r="P1390">
        <f t="shared" si="171"/>
        <v>77.229591836734699</v>
      </c>
      <c r="Q1390" t="str">
        <f t="shared" si="169"/>
        <v>technology</v>
      </c>
      <c r="R1390" t="str">
        <f t="shared" si="170"/>
        <v>hardware</v>
      </c>
      <c r="S1390" s="9">
        <f t="shared" si="172"/>
        <v>42333.433263888895</v>
      </c>
      <c r="T1390" s="9">
        <f t="shared" si="173"/>
        <v>42368.433263888895</v>
      </c>
      <c r="U1390">
        <f t="shared" si="174"/>
        <v>2015</v>
      </c>
      <c r="V1390" s="9" t="str">
        <f t="shared" si="175"/>
        <v>Nov</v>
      </c>
    </row>
    <row r="1391" spans="1:22" ht="30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 t="shared" si="168"/>
        <v>104.44</v>
      </c>
      <c r="P1391">
        <f t="shared" si="171"/>
        <v>340.56521739130437</v>
      </c>
      <c r="Q1391" t="str">
        <f t="shared" si="169"/>
        <v>technology</v>
      </c>
      <c r="R1391" t="str">
        <f t="shared" si="170"/>
        <v>hardware</v>
      </c>
      <c r="S1391" s="9">
        <f t="shared" si="172"/>
        <v>42095.074039351857</v>
      </c>
      <c r="T1391" s="9">
        <f t="shared" si="173"/>
        <v>42125.074039351857</v>
      </c>
      <c r="U1391">
        <f t="shared" si="174"/>
        <v>2015</v>
      </c>
      <c r="V1391" s="9" t="str">
        <f t="shared" si="175"/>
        <v>Apr</v>
      </c>
    </row>
    <row r="1392" spans="1:22" ht="30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 t="shared" si="168"/>
        <v>170.29262962962963</v>
      </c>
      <c r="P1392">
        <f t="shared" si="171"/>
        <v>67.417903225806455</v>
      </c>
      <c r="Q1392" t="str">
        <f t="shared" si="169"/>
        <v>technology</v>
      </c>
      <c r="R1392" t="str">
        <f t="shared" si="170"/>
        <v>hardware</v>
      </c>
      <c r="S1392" s="9">
        <f t="shared" si="172"/>
        <v>41351.374710648153</v>
      </c>
      <c r="T1392" s="9">
        <f t="shared" si="173"/>
        <v>41386.374710648153</v>
      </c>
      <c r="U1392">
        <f t="shared" si="174"/>
        <v>2013</v>
      </c>
      <c r="V1392" s="9" t="str">
        <f t="shared" si="175"/>
        <v>Mar</v>
      </c>
    </row>
    <row r="1393" spans="1:22" ht="45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 t="shared" si="168"/>
        <v>104.30333333333333</v>
      </c>
      <c r="P1393">
        <f t="shared" si="171"/>
        <v>845.70270270270271</v>
      </c>
      <c r="Q1393" t="str">
        <f t="shared" si="169"/>
        <v>technology</v>
      </c>
      <c r="R1393" t="str">
        <f t="shared" si="170"/>
        <v>hardware</v>
      </c>
      <c r="S1393" s="9">
        <f t="shared" si="172"/>
        <v>41872.35905092593</v>
      </c>
      <c r="T1393" s="9">
        <f t="shared" si="173"/>
        <v>41930</v>
      </c>
      <c r="U1393">
        <f t="shared" si="174"/>
        <v>2014</v>
      </c>
      <c r="V1393" s="9" t="str">
        <f t="shared" si="175"/>
        <v>Aug</v>
      </c>
    </row>
    <row r="1394" spans="1:22" ht="45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 t="shared" si="168"/>
        <v>118.25000000000001</v>
      </c>
      <c r="P1394">
        <f t="shared" si="171"/>
        <v>97.191780821917803</v>
      </c>
      <c r="Q1394" t="str">
        <f t="shared" si="169"/>
        <v>technology</v>
      </c>
      <c r="R1394" t="str">
        <f t="shared" si="170"/>
        <v>hardware</v>
      </c>
      <c r="S1394" s="9">
        <f t="shared" si="172"/>
        <v>41389.641527777778</v>
      </c>
      <c r="T1394" s="9">
        <f t="shared" si="173"/>
        <v>41421.833333333336</v>
      </c>
      <c r="U1394">
        <f t="shared" si="174"/>
        <v>2013</v>
      </c>
      <c r="V1394" s="9" t="str">
        <f t="shared" si="175"/>
        <v>Apr</v>
      </c>
    </row>
    <row r="1395" spans="1:22" ht="45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 t="shared" si="168"/>
        <v>107.538</v>
      </c>
      <c r="P1395">
        <f t="shared" si="171"/>
        <v>451.84033613445376</v>
      </c>
      <c r="Q1395" t="str">
        <f t="shared" si="169"/>
        <v>technology</v>
      </c>
      <c r="R1395" t="str">
        <f t="shared" si="170"/>
        <v>hardware</v>
      </c>
      <c r="S1395" s="9">
        <f t="shared" si="172"/>
        <v>42044.106180555558</v>
      </c>
      <c r="T1395" s="9">
        <f t="shared" si="173"/>
        <v>42104.064513888887</v>
      </c>
      <c r="U1395">
        <f t="shared" si="174"/>
        <v>2015</v>
      </c>
      <c r="V1395" s="9" t="str">
        <f t="shared" si="175"/>
        <v>Feb</v>
      </c>
    </row>
    <row r="1396" spans="1:22" ht="45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 t="shared" si="168"/>
        <v>2260300</v>
      </c>
      <c r="P1396">
        <f t="shared" si="171"/>
        <v>138.66871165644173</v>
      </c>
      <c r="Q1396" t="str">
        <f t="shared" si="169"/>
        <v>technology</v>
      </c>
      <c r="R1396" t="str">
        <f t="shared" si="170"/>
        <v>hardware</v>
      </c>
      <c r="S1396" s="9">
        <f t="shared" si="172"/>
        <v>42626.502222222225</v>
      </c>
      <c r="T1396" s="9">
        <f t="shared" si="173"/>
        <v>42656.749305555561</v>
      </c>
      <c r="U1396">
        <f t="shared" si="174"/>
        <v>2016</v>
      </c>
      <c r="V1396" s="9" t="str">
        <f t="shared" si="175"/>
        <v>Sep</v>
      </c>
    </row>
    <row r="1397" spans="1:22" ht="45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 t="shared" si="168"/>
        <v>978.13466666666682</v>
      </c>
      <c r="P1397">
        <f t="shared" si="171"/>
        <v>21.640147492625371</v>
      </c>
      <c r="Q1397" t="str">
        <f t="shared" si="169"/>
        <v>technology</v>
      </c>
      <c r="R1397" t="str">
        <f t="shared" si="170"/>
        <v>hardware</v>
      </c>
      <c r="S1397" s="9">
        <f t="shared" si="172"/>
        <v>41315.954282407409</v>
      </c>
      <c r="T1397" s="9">
        <f t="shared" si="173"/>
        <v>41346.666666666672</v>
      </c>
      <c r="U1397">
        <f t="shared" si="174"/>
        <v>2013</v>
      </c>
      <c r="V1397" s="9" t="str">
        <f t="shared" si="175"/>
        <v>Feb</v>
      </c>
    </row>
    <row r="1398" spans="1:22" ht="60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 t="shared" si="168"/>
        <v>122.9</v>
      </c>
      <c r="P1398">
        <f t="shared" si="171"/>
        <v>169.51724137931035</v>
      </c>
      <c r="Q1398" t="str">
        <f t="shared" si="169"/>
        <v>technology</v>
      </c>
      <c r="R1398" t="str">
        <f t="shared" si="170"/>
        <v>hardware</v>
      </c>
      <c r="S1398" s="9">
        <f t="shared" si="172"/>
        <v>41722.4996875</v>
      </c>
      <c r="T1398" s="9">
        <f t="shared" si="173"/>
        <v>41752.4996875</v>
      </c>
      <c r="U1398">
        <f t="shared" si="174"/>
        <v>2014</v>
      </c>
      <c r="V1398" s="9" t="str">
        <f t="shared" si="175"/>
        <v>Mar</v>
      </c>
    </row>
    <row r="1399" spans="1:22" ht="45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 t="shared" si="168"/>
        <v>246.0608</v>
      </c>
      <c r="P1399">
        <f t="shared" si="171"/>
        <v>161.88210526315791</v>
      </c>
      <c r="Q1399" t="str">
        <f t="shared" si="169"/>
        <v>technology</v>
      </c>
      <c r="R1399" t="str">
        <f t="shared" si="170"/>
        <v>hardware</v>
      </c>
      <c r="S1399" s="9">
        <f t="shared" si="172"/>
        <v>41611.751006944447</v>
      </c>
      <c r="T1399" s="9">
        <f t="shared" si="173"/>
        <v>41654.625</v>
      </c>
      <c r="U1399">
        <f t="shared" si="174"/>
        <v>2013</v>
      </c>
      <c r="V1399" s="9" t="str">
        <f t="shared" si="175"/>
        <v>Dec</v>
      </c>
    </row>
    <row r="1400" spans="1:22" ht="45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 t="shared" si="168"/>
        <v>147.94</v>
      </c>
      <c r="P1400">
        <f t="shared" si="171"/>
        <v>493.13333333333333</v>
      </c>
      <c r="Q1400" t="str">
        <f t="shared" si="169"/>
        <v>technology</v>
      </c>
      <c r="R1400" t="str">
        <f t="shared" si="170"/>
        <v>hardware</v>
      </c>
      <c r="S1400" s="9">
        <f t="shared" si="172"/>
        <v>42619.976898148154</v>
      </c>
      <c r="T1400" s="9">
        <f t="shared" si="173"/>
        <v>42679.976898148154</v>
      </c>
      <c r="U1400">
        <f t="shared" si="174"/>
        <v>2016</v>
      </c>
      <c r="V1400" s="9" t="str">
        <f t="shared" si="175"/>
        <v>Sep</v>
      </c>
    </row>
    <row r="1401" spans="1:22" ht="45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 t="shared" si="168"/>
        <v>384.09090909090907</v>
      </c>
      <c r="P1401">
        <f t="shared" si="171"/>
        <v>22.120418848167539</v>
      </c>
      <c r="Q1401" t="str">
        <f t="shared" si="169"/>
        <v>technology</v>
      </c>
      <c r="R1401" t="str">
        <f t="shared" si="170"/>
        <v>hardware</v>
      </c>
      <c r="S1401" s="9">
        <f t="shared" si="172"/>
        <v>41719.721261574079</v>
      </c>
      <c r="T1401" s="9">
        <f t="shared" si="173"/>
        <v>41764.721261574079</v>
      </c>
      <c r="U1401">
        <f t="shared" si="174"/>
        <v>2014</v>
      </c>
      <c r="V1401" s="9" t="str">
        <f t="shared" si="175"/>
        <v>Mar</v>
      </c>
    </row>
    <row r="1402" spans="1:22" ht="30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 t="shared" si="168"/>
        <v>103.33333333333334</v>
      </c>
      <c r="P1402">
        <f t="shared" si="171"/>
        <v>18.235294117647058</v>
      </c>
      <c r="Q1402" t="str">
        <f t="shared" si="169"/>
        <v>technology</v>
      </c>
      <c r="R1402" t="str">
        <f t="shared" si="170"/>
        <v>hardware</v>
      </c>
      <c r="S1402" s="9">
        <f t="shared" si="172"/>
        <v>42044.865185185183</v>
      </c>
      <c r="T1402" s="9">
        <f t="shared" si="173"/>
        <v>42074.823518518526</v>
      </c>
      <c r="U1402">
        <f t="shared" si="174"/>
        <v>2015</v>
      </c>
      <c r="V1402" s="9" t="str">
        <f t="shared" si="175"/>
        <v>Feb</v>
      </c>
    </row>
    <row r="1403" spans="1:22" ht="30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 t="shared" si="168"/>
        <v>105.28</v>
      </c>
      <c r="P1403">
        <f t="shared" si="171"/>
        <v>47</v>
      </c>
      <c r="Q1403" t="str">
        <f t="shared" si="169"/>
        <v>theater</v>
      </c>
      <c r="R1403" t="str">
        <f t="shared" si="170"/>
        <v>plays</v>
      </c>
      <c r="S1403" s="9">
        <f t="shared" si="172"/>
        <v>42018.774930555555</v>
      </c>
      <c r="T1403" s="9">
        <f t="shared" si="173"/>
        <v>42047.125000000007</v>
      </c>
      <c r="U1403">
        <f t="shared" si="174"/>
        <v>2015</v>
      </c>
      <c r="V1403" s="9" t="str">
        <f t="shared" si="175"/>
        <v>Jan</v>
      </c>
    </row>
    <row r="1404" spans="1:22" ht="30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 t="shared" si="168"/>
        <v>120</v>
      </c>
      <c r="P1404">
        <f t="shared" si="171"/>
        <v>66.666666666666671</v>
      </c>
      <c r="Q1404" t="str">
        <f t="shared" si="169"/>
        <v>theater</v>
      </c>
      <c r="R1404" t="str">
        <f t="shared" si="170"/>
        <v>plays</v>
      </c>
      <c r="S1404" s="9">
        <f t="shared" si="172"/>
        <v>42026.758310185185</v>
      </c>
      <c r="T1404" s="9">
        <f t="shared" si="173"/>
        <v>42052.040972222225</v>
      </c>
      <c r="U1404">
        <f t="shared" si="174"/>
        <v>2015</v>
      </c>
      <c r="V1404" s="9" t="str">
        <f t="shared" si="175"/>
        <v>Jan</v>
      </c>
    </row>
    <row r="1405" spans="1:22" ht="45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 t="shared" si="168"/>
        <v>114.5</v>
      </c>
      <c r="P1405">
        <f t="shared" si="171"/>
        <v>18.770491803278688</v>
      </c>
      <c r="Q1405" t="str">
        <f t="shared" si="169"/>
        <v>theater</v>
      </c>
      <c r="R1405" t="str">
        <f t="shared" si="170"/>
        <v>plays</v>
      </c>
      <c r="S1405" s="9">
        <f t="shared" si="172"/>
        <v>42103.36858796297</v>
      </c>
      <c r="T1405" s="9">
        <f t="shared" si="173"/>
        <v>42117.36858796297</v>
      </c>
      <c r="U1405">
        <f t="shared" si="174"/>
        <v>2015</v>
      </c>
      <c r="V1405" s="9" t="str">
        <f t="shared" si="175"/>
        <v>Apr</v>
      </c>
    </row>
    <row r="1406" spans="1:22" ht="45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 t="shared" si="168"/>
        <v>119</v>
      </c>
      <c r="P1406">
        <f t="shared" si="171"/>
        <v>66.111111111111114</v>
      </c>
      <c r="Q1406" t="str">
        <f t="shared" si="169"/>
        <v>theater</v>
      </c>
      <c r="R1406" t="str">
        <f t="shared" si="170"/>
        <v>plays</v>
      </c>
      <c r="S1406" s="9">
        <f t="shared" si="172"/>
        <v>41920.620868055557</v>
      </c>
      <c r="T1406" s="9">
        <f t="shared" si="173"/>
        <v>41941.620868055557</v>
      </c>
      <c r="U1406">
        <f t="shared" si="174"/>
        <v>2014</v>
      </c>
      <c r="V1406" s="9" t="str">
        <f t="shared" si="175"/>
        <v>Oct</v>
      </c>
    </row>
    <row r="1407" spans="1:22" ht="45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 t="shared" si="168"/>
        <v>104.67999999999999</v>
      </c>
      <c r="P1407">
        <f t="shared" si="171"/>
        <v>36.859154929577464</v>
      </c>
      <c r="Q1407" t="str">
        <f t="shared" si="169"/>
        <v>theater</v>
      </c>
      <c r="R1407" t="str">
        <f t="shared" si="170"/>
        <v>plays</v>
      </c>
      <c r="S1407" s="9">
        <f t="shared" si="172"/>
        <v>42558.022766203707</v>
      </c>
      <c r="T1407" s="9">
        <f t="shared" si="173"/>
        <v>42587.708333333336</v>
      </c>
      <c r="U1407">
        <f t="shared" si="174"/>
        <v>2016</v>
      </c>
      <c r="V1407" s="9" t="str">
        <f t="shared" si="175"/>
        <v>Jul</v>
      </c>
    </row>
    <row r="1408" spans="1:22" ht="30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 t="shared" si="168"/>
        <v>117.83999999999999</v>
      </c>
      <c r="P1408">
        <f t="shared" si="171"/>
        <v>39.810810810810814</v>
      </c>
      <c r="Q1408" t="str">
        <f t="shared" si="169"/>
        <v>theater</v>
      </c>
      <c r="R1408" t="str">
        <f t="shared" si="170"/>
        <v>plays</v>
      </c>
      <c r="S1408" s="9">
        <f t="shared" si="172"/>
        <v>41815.402546296296</v>
      </c>
      <c r="T1408" s="9">
        <f t="shared" si="173"/>
        <v>41829.402546296296</v>
      </c>
      <c r="U1408">
        <f t="shared" si="174"/>
        <v>2014</v>
      </c>
      <c r="V1408" s="9" t="str">
        <f t="shared" si="175"/>
        <v>Jun</v>
      </c>
    </row>
    <row r="1409" spans="1:22" ht="45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 t="shared" si="168"/>
        <v>119.7</v>
      </c>
      <c r="P1409">
        <f t="shared" si="171"/>
        <v>31.5</v>
      </c>
      <c r="Q1409" t="str">
        <f t="shared" si="169"/>
        <v>theater</v>
      </c>
      <c r="R1409" t="str">
        <f t="shared" si="170"/>
        <v>plays</v>
      </c>
      <c r="S1409" s="9">
        <f t="shared" si="172"/>
        <v>41808.031851851854</v>
      </c>
      <c r="T1409" s="9">
        <f t="shared" si="173"/>
        <v>41838.031851851854</v>
      </c>
      <c r="U1409">
        <f t="shared" si="174"/>
        <v>2014</v>
      </c>
      <c r="V1409" s="9" t="str">
        <f t="shared" si="175"/>
        <v>Jun</v>
      </c>
    </row>
    <row r="1410" spans="1:22" ht="30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 t="shared" ref="O1410:O1473" si="176">(E1410/D1410)*100</f>
        <v>102.49999999999999</v>
      </c>
      <c r="P1410">
        <f t="shared" si="171"/>
        <v>102.5</v>
      </c>
      <c r="Q1410" t="str">
        <f t="shared" ref="Q1410:Q1473" si="177">LEFT(N1410,SEARCH("/",N1410,1)-1)</f>
        <v>theater</v>
      </c>
      <c r="R1410" t="str">
        <f t="shared" ref="R1410:R1473" si="178">RIGHT(N1410,LEN(N1410)-SEARCH("/",N1410,1))</f>
        <v>plays</v>
      </c>
      <c r="S1410" s="9">
        <f t="shared" si="172"/>
        <v>42550.535219907411</v>
      </c>
      <c r="T1410" s="9">
        <f t="shared" si="173"/>
        <v>42580.535219907411</v>
      </c>
      <c r="U1410">
        <f t="shared" si="174"/>
        <v>2016</v>
      </c>
      <c r="V1410" s="9" t="str">
        <f t="shared" si="175"/>
        <v>Jun</v>
      </c>
    </row>
    <row r="1411" spans="1:22" ht="30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 t="shared" si="176"/>
        <v>101.16666666666667</v>
      </c>
      <c r="P1411">
        <f t="shared" ref="P1411:P1474" si="179">IFERROR(E1411/L1411, 0)</f>
        <v>126.45833333333333</v>
      </c>
      <c r="Q1411" t="str">
        <f t="shared" si="177"/>
        <v>theater</v>
      </c>
      <c r="R1411" t="str">
        <f t="shared" si="178"/>
        <v>plays</v>
      </c>
      <c r="S1411" s="9">
        <f t="shared" ref="S1411:S1474" si="180">((J1411/86400)+25569+(-4/24))</f>
        <v>42055.846458333333</v>
      </c>
      <c r="T1411" s="9">
        <f t="shared" ref="T1411:T1474" si="181">((I1411/86400)+25569+(-4/24))</f>
        <v>42075.000000000007</v>
      </c>
      <c r="U1411">
        <f t="shared" ref="U1411:U1474" si="182">YEAR(S1411)</f>
        <v>2015</v>
      </c>
      <c r="V1411" s="9" t="str">
        <f t="shared" ref="V1411:V1474" si="183">TEXT(S1411, "mmm")</f>
        <v>Feb</v>
      </c>
    </row>
    <row r="1412" spans="1:22" ht="45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 t="shared" si="176"/>
        <v>105.33333333333333</v>
      </c>
      <c r="P1412">
        <f t="shared" si="179"/>
        <v>47.878787878787875</v>
      </c>
      <c r="Q1412" t="str">
        <f t="shared" si="177"/>
        <v>theater</v>
      </c>
      <c r="R1412" t="str">
        <f t="shared" si="178"/>
        <v>plays</v>
      </c>
      <c r="S1412" s="9">
        <f t="shared" si="180"/>
        <v>42016.77202546296</v>
      </c>
      <c r="T1412" s="9">
        <f t="shared" si="181"/>
        <v>42046.77202546296</v>
      </c>
      <c r="U1412">
        <f t="shared" si="182"/>
        <v>2015</v>
      </c>
      <c r="V1412" s="9" t="str">
        <f t="shared" si="183"/>
        <v>Jan</v>
      </c>
    </row>
    <row r="1413" spans="1:22" ht="45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 t="shared" si="176"/>
        <v>102.49999999999999</v>
      </c>
      <c r="P1413">
        <f t="shared" si="179"/>
        <v>73.214285714285708</v>
      </c>
      <c r="Q1413" t="str">
        <f t="shared" si="177"/>
        <v>theater</v>
      </c>
      <c r="R1413" t="str">
        <f t="shared" si="178"/>
        <v>plays</v>
      </c>
      <c r="S1413" s="9">
        <f t="shared" si="180"/>
        <v>42591.73332175926</v>
      </c>
      <c r="T1413" s="9">
        <f t="shared" si="181"/>
        <v>42622.000000000007</v>
      </c>
      <c r="U1413">
        <f t="shared" si="182"/>
        <v>2016</v>
      </c>
      <c r="V1413" s="9" t="str">
        <f t="shared" si="183"/>
        <v>Aug</v>
      </c>
    </row>
    <row r="1414" spans="1:22" ht="45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 t="shared" si="176"/>
        <v>107.60000000000001</v>
      </c>
      <c r="P1414">
        <f t="shared" si="179"/>
        <v>89.666666666666671</v>
      </c>
      <c r="Q1414" t="str">
        <f t="shared" si="177"/>
        <v>theater</v>
      </c>
      <c r="R1414" t="str">
        <f t="shared" si="178"/>
        <v>plays</v>
      </c>
      <c r="S1414" s="9">
        <f t="shared" si="180"/>
        <v>42183.064340277779</v>
      </c>
      <c r="T1414" s="9">
        <f t="shared" si="181"/>
        <v>42228.064340277779</v>
      </c>
      <c r="U1414">
        <f t="shared" si="182"/>
        <v>2015</v>
      </c>
      <c r="V1414" s="9" t="str">
        <f t="shared" si="183"/>
        <v>Jun</v>
      </c>
    </row>
    <row r="1415" spans="1:22" ht="60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 t="shared" si="176"/>
        <v>110.5675</v>
      </c>
      <c r="P1415">
        <f t="shared" si="179"/>
        <v>151.4623287671233</v>
      </c>
      <c r="Q1415" t="str">
        <f t="shared" si="177"/>
        <v>theater</v>
      </c>
      <c r="R1415" t="str">
        <f t="shared" si="178"/>
        <v>plays</v>
      </c>
      <c r="S1415" s="9">
        <f t="shared" si="180"/>
        <v>42176.252372685187</v>
      </c>
      <c r="T1415" s="9">
        <f t="shared" si="181"/>
        <v>42206.252372685187</v>
      </c>
      <c r="U1415">
        <f t="shared" si="182"/>
        <v>2015</v>
      </c>
      <c r="V1415" s="9" t="str">
        <f t="shared" si="183"/>
        <v>Jun</v>
      </c>
    </row>
    <row r="1416" spans="1:22" ht="45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 t="shared" si="176"/>
        <v>150</v>
      </c>
      <c r="P1416">
        <f t="shared" si="179"/>
        <v>25</v>
      </c>
      <c r="Q1416" t="str">
        <f t="shared" si="177"/>
        <v>theater</v>
      </c>
      <c r="R1416" t="str">
        <f t="shared" si="178"/>
        <v>plays</v>
      </c>
      <c r="S1416" s="9">
        <f t="shared" si="180"/>
        <v>42416.524988425932</v>
      </c>
      <c r="T1416" s="9">
        <f t="shared" si="181"/>
        <v>42432.625000000007</v>
      </c>
      <c r="U1416">
        <f t="shared" si="182"/>
        <v>2016</v>
      </c>
      <c r="V1416" s="9" t="str">
        <f t="shared" si="183"/>
        <v>Feb</v>
      </c>
    </row>
    <row r="1417" spans="1:22" ht="45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 t="shared" si="176"/>
        <v>104.28571428571429</v>
      </c>
      <c r="P1417">
        <f t="shared" si="179"/>
        <v>36.5</v>
      </c>
      <c r="Q1417" t="str">
        <f t="shared" si="177"/>
        <v>theater</v>
      </c>
      <c r="R1417" t="str">
        <f t="shared" si="178"/>
        <v>plays</v>
      </c>
      <c r="S1417" s="9">
        <f t="shared" si="180"/>
        <v>41780.359270833338</v>
      </c>
      <c r="T1417" s="9">
        <f t="shared" si="181"/>
        <v>41796.791666666672</v>
      </c>
      <c r="U1417">
        <f t="shared" si="182"/>
        <v>2014</v>
      </c>
      <c r="V1417" s="9" t="str">
        <f t="shared" si="183"/>
        <v>May</v>
      </c>
    </row>
    <row r="1418" spans="1:22" ht="45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 t="shared" si="176"/>
        <v>115.5</v>
      </c>
      <c r="P1418">
        <f t="shared" si="179"/>
        <v>44</v>
      </c>
      <c r="Q1418" t="str">
        <f t="shared" si="177"/>
        <v>theater</v>
      </c>
      <c r="R1418" t="str">
        <f t="shared" si="178"/>
        <v>plays</v>
      </c>
      <c r="S1418" s="9">
        <f t="shared" si="180"/>
        <v>41795.361435185187</v>
      </c>
      <c r="T1418" s="9">
        <f t="shared" si="181"/>
        <v>41825.361435185187</v>
      </c>
      <c r="U1418">
        <f t="shared" si="182"/>
        <v>2014</v>
      </c>
      <c r="V1418" s="9" t="str">
        <f t="shared" si="183"/>
        <v>Jun</v>
      </c>
    </row>
    <row r="1419" spans="1:22" ht="45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 t="shared" si="176"/>
        <v>102.64512500000001</v>
      </c>
      <c r="P1419">
        <f t="shared" si="179"/>
        <v>87.357553191489373</v>
      </c>
      <c r="Q1419" t="str">
        <f t="shared" si="177"/>
        <v>theater</v>
      </c>
      <c r="R1419" t="str">
        <f t="shared" si="178"/>
        <v>plays</v>
      </c>
      <c r="S1419" s="9">
        <f t="shared" si="180"/>
        <v>41798.773611111115</v>
      </c>
      <c r="T1419" s="9">
        <f t="shared" si="181"/>
        <v>41828.773611111115</v>
      </c>
      <c r="U1419">
        <f t="shared" si="182"/>
        <v>2014</v>
      </c>
      <c r="V1419" s="9" t="str">
        <f t="shared" si="183"/>
        <v>Jun</v>
      </c>
    </row>
    <row r="1420" spans="1:22" ht="45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 t="shared" si="176"/>
        <v>101.4</v>
      </c>
      <c r="P1420">
        <f t="shared" si="179"/>
        <v>36.474820143884891</v>
      </c>
      <c r="Q1420" t="str">
        <f t="shared" si="177"/>
        <v>theater</v>
      </c>
      <c r="R1420" t="str">
        <f t="shared" si="178"/>
        <v>plays</v>
      </c>
      <c r="S1420" s="9">
        <f t="shared" si="180"/>
        <v>42201.508344907408</v>
      </c>
      <c r="T1420" s="9">
        <f t="shared" si="181"/>
        <v>42216.500000000007</v>
      </c>
      <c r="U1420">
        <f t="shared" si="182"/>
        <v>2015</v>
      </c>
      <c r="V1420" s="9" t="str">
        <f t="shared" si="183"/>
        <v>Jul</v>
      </c>
    </row>
    <row r="1421" spans="1:22" ht="45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 t="shared" si="176"/>
        <v>116.6348</v>
      </c>
      <c r="P1421">
        <f t="shared" si="179"/>
        <v>44.859538461538463</v>
      </c>
      <c r="Q1421" t="str">
        <f t="shared" si="177"/>
        <v>theater</v>
      </c>
      <c r="R1421" t="str">
        <f t="shared" si="178"/>
        <v>plays</v>
      </c>
      <c r="S1421" s="9">
        <f t="shared" si="180"/>
        <v>42507.098032407412</v>
      </c>
      <c r="T1421" s="9">
        <f t="shared" si="181"/>
        <v>42538.500000000007</v>
      </c>
      <c r="U1421">
        <f t="shared" si="182"/>
        <v>2016</v>
      </c>
      <c r="V1421" s="9" t="str">
        <f t="shared" si="183"/>
        <v>May</v>
      </c>
    </row>
    <row r="1422" spans="1:22" ht="45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 t="shared" si="176"/>
        <v>133</v>
      </c>
      <c r="P1422">
        <f t="shared" si="179"/>
        <v>42.903225806451616</v>
      </c>
      <c r="Q1422" t="str">
        <f t="shared" si="177"/>
        <v>theater</v>
      </c>
      <c r="R1422" t="str">
        <f t="shared" si="178"/>
        <v>plays</v>
      </c>
      <c r="S1422" s="9">
        <f t="shared" si="180"/>
        <v>41948.386180555557</v>
      </c>
      <c r="T1422" s="9">
        <f t="shared" si="181"/>
        <v>42008.386180555557</v>
      </c>
      <c r="U1422">
        <f t="shared" si="182"/>
        <v>2014</v>
      </c>
      <c r="V1422" s="9" t="str">
        <f t="shared" si="183"/>
        <v>Nov</v>
      </c>
    </row>
    <row r="1423" spans="1:22" ht="45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 t="shared" si="176"/>
        <v>133.20000000000002</v>
      </c>
      <c r="P1423">
        <f t="shared" si="179"/>
        <v>51.230769230769234</v>
      </c>
      <c r="Q1423" t="str">
        <f t="shared" si="177"/>
        <v>theater</v>
      </c>
      <c r="R1423" t="str">
        <f t="shared" si="178"/>
        <v>plays</v>
      </c>
      <c r="S1423" s="9">
        <f t="shared" si="180"/>
        <v>41900.07649305556</v>
      </c>
      <c r="T1423" s="9">
        <f t="shared" si="181"/>
        <v>41922.291666666672</v>
      </c>
      <c r="U1423">
        <f t="shared" si="182"/>
        <v>2014</v>
      </c>
      <c r="V1423" s="9" t="str">
        <f t="shared" si="183"/>
        <v>Sep</v>
      </c>
    </row>
    <row r="1424" spans="1:22" ht="45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 t="shared" si="176"/>
        <v>101.83333333333333</v>
      </c>
      <c r="P1424">
        <f t="shared" si="179"/>
        <v>33.944444444444443</v>
      </c>
      <c r="Q1424" t="str">
        <f t="shared" si="177"/>
        <v>theater</v>
      </c>
      <c r="R1424" t="str">
        <f t="shared" si="178"/>
        <v>plays</v>
      </c>
      <c r="S1424" s="9">
        <f t="shared" si="180"/>
        <v>42192.480405092596</v>
      </c>
      <c r="T1424" s="9">
        <f t="shared" si="181"/>
        <v>42222.480405092596</v>
      </c>
      <c r="U1424">
        <f t="shared" si="182"/>
        <v>2015</v>
      </c>
      <c r="V1424" s="9" t="str">
        <f t="shared" si="183"/>
        <v>Jul</v>
      </c>
    </row>
    <row r="1425" spans="1:22" ht="45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 t="shared" si="176"/>
        <v>127.95</v>
      </c>
      <c r="P1425">
        <f t="shared" si="179"/>
        <v>90.744680851063833</v>
      </c>
      <c r="Q1425" t="str">
        <f t="shared" si="177"/>
        <v>theater</v>
      </c>
      <c r="R1425" t="str">
        <f t="shared" si="178"/>
        <v>plays</v>
      </c>
      <c r="S1425" s="9">
        <f t="shared" si="180"/>
        <v>42157.899027777785</v>
      </c>
      <c r="T1425" s="9">
        <f t="shared" si="181"/>
        <v>42200.833333333336</v>
      </c>
      <c r="U1425">
        <f t="shared" si="182"/>
        <v>2015</v>
      </c>
      <c r="V1425" s="9" t="str">
        <f t="shared" si="183"/>
        <v>Jun</v>
      </c>
    </row>
    <row r="1426" spans="1:22" ht="45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 t="shared" si="176"/>
        <v>114.99999999999999</v>
      </c>
      <c r="P1426">
        <f t="shared" si="179"/>
        <v>50</v>
      </c>
      <c r="Q1426" t="str">
        <f t="shared" si="177"/>
        <v>theater</v>
      </c>
      <c r="R1426" t="str">
        <f t="shared" si="178"/>
        <v>plays</v>
      </c>
      <c r="S1426" s="9">
        <f t="shared" si="180"/>
        <v>41881.286921296298</v>
      </c>
      <c r="T1426" s="9">
        <f t="shared" si="181"/>
        <v>41911.286921296298</v>
      </c>
      <c r="U1426">
        <f t="shared" si="182"/>
        <v>2014</v>
      </c>
      <c r="V1426" s="9" t="str">
        <f t="shared" si="183"/>
        <v>Aug</v>
      </c>
    </row>
    <row r="1427" spans="1:22" ht="60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 t="shared" si="176"/>
        <v>110.00000000000001</v>
      </c>
      <c r="P1427">
        <f t="shared" si="179"/>
        <v>24.444444444444443</v>
      </c>
      <c r="Q1427" t="str">
        <f t="shared" si="177"/>
        <v>theater</v>
      </c>
      <c r="R1427" t="str">
        <f t="shared" si="178"/>
        <v>plays</v>
      </c>
      <c r="S1427" s="9">
        <f t="shared" si="180"/>
        <v>42213.338807870372</v>
      </c>
      <c r="T1427" s="9">
        <f t="shared" si="181"/>
        <v>42238.338807870372</v>
      </c>
      <c r="U1427">
        <f t="shared" si="182"/>
        <v>2015</v>
      </c>
      <c r="V1427" s="9" t="str">
        <f t="shared" si="183"/>
        <v>Jul</v>
      </c>
    </row>
    <row r="1428" spans="1:22" ht="45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 t="shared" si="176"/>
        <v>112.1</v>
      </c>
      <c r="P1428">
        <f t="shared" si="179"/>
        <v>44.25</v>
      </c>
      <c r="Q1428" t="str">
        <f t="shared" si="177"/>
        <v>theater</v>
      </c>
      <c r="R1428" t="str">
        <f t="shared" si="178"/>
        <v>plays</v>
      </c>
      <c r="S1428" s="9">
        <f t="shared" si="180"/>
        <v>42185.100578703707</v>
      </c>
      <c r="T1428" s="9">
        <f t="shared" si="181"/>
        <v>42221.291666666664</v>
      </c>
      <c r="U1428">
        <f t="shared" si="182"/>
        <v>2015</v>
      </c>
      <c r="V1428" s="9" t="str">
        <f t="shared" si="183"/>
        <v>Jun</v>
      </c>
    </row>
    <row r="1429" spans="1:22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 t="shared" si="176"/>
        <v>126</v>
      </c>
      <c r="P1429">
        <f t="shared" si="179"/>
        <v>67.741935483870961</v>
      </c>
      <c r="Q1429" t="str">
        <f t="shared" si="177"/>
        <v>theater</v>
      </c>
      <c r="R1429" t="str">
        <f t="shared" si="178"/>
        <v>plays</v>
      </c>
      <c r="S1429" s="9">
        <f t="shared" si="180"/>
        <v>42154.706458333334</v>
      </c>
      <c r="T1429" s="9">
        <f t="shared" si="181"/>
        <v>42184.706458333334</v>
      </c>
      <c r="U1429">
        <f t="shared" si="182"/>
        <v>2015</v>
      </c>
      <c r="V1429" s="9" t="str">
        <f t="shared" si="183"/>
        <v>May</v>
      </c>
    </row>
    <row r="1430" spans="1:22" ht="45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 t="shared" si="176"/>
        <v>100.24444444444444</v>
      </c>
      <c r="P1430">
        <f t="shared" si="179"/>
        <v>65.376811594202906</v>
      </c>
      <c r="Q1430" t="str">
        <f t="shared" si="177"/>
        <v>theater</v>
      </c>
      <c r="R1430" t="str">
        <f t="shared" si="178"/>
        <v>plays</v>
      </c>
      <c r="S1430" s="9">
        <f t="shared" si="180"/>
        <v>42208.679803240746</v>
      </c>
      <c r="T1430" s="9">
        <f t="shared" si="181"/>
        <v>42238.679803240746</v>
      </c>
      <c r="U1430">
        <f t="shared" si="182"/>
        <v>2015</v>
      </c>
      <c r="V1430" s="9" t="str">
        <f t="shared" si="183"/>
        <v>Jul</v>
      </c>
    </row>
    <row r="1431" spans="1:22" ht="45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 t="shared" si="176"/>
        <v>102.4</v>
      </c>
      <c r="P1431">
        <f t="shared" si="179"/>
        <v>121.9047619047619</v>
      </c>
      <c r="Q1431" t="str">
        <f t="shared" si="177"/>
        <v>theater</v>
      </c>
      <c r="R1431" t="str">
        <f t="shared" si="178"/>
        <v>plays</v>
      </c>
      <c r="S1431" s="9">
        <f t="shared" si="180"/>
        <v>42451.330150462971</v>
      </c>
      <c r="T1431" s="9">
        <f t="shared" si="181"/>
        <v>42459.443749999999</v>
      </c>
      <c r="U1431">
        <f t="shared" si="182"/>
        <v>2016</v>
      </c>
      <c r="V1431" s="9" t="str">
        <f t="shared" si="183"/>
        <v>Mar</v>
      </c>
    </row>
    <row r="1432" spans="1:22" ht="45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 t="shared" si="176"/>
        <v>108.2</v>
      </c>
      <c r="P1432">
        <f t="shared" si="179"/>
        <v>47.456140350877192</v>
      </c>
      <c r="Q1432" t="str">
        <f t="shared" si="177"/>
        <v>theater</v>
      </c>
      <c r="R1432" t="str">
        <f t="shared" si="178"/>
        <v>plays</v>
      </c>
      <c r="S1432" s="9">
        <f t="shared" si="180"/>
        <v>41758.972962962966</v>
      </c>
      <c r="T1432" s="9">
        <f t="shared" si="181"/>
        <v>41790.999305555561</v>
      </c>
      <c r="U1432">
        <f t="shared" si="182"/>
        <v>2014</v>
      </c>
      <c r="V1432" s="9" t="str">
        <f t="shared" si="183"/>
        <v>Apr</v>
      </c>
    </row>
    <row r="1433" spans="1:22" ht="45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 t="shared" si="176"/>
        <v>100.27</v>
      </c>
      <c r="P1433">
        <f t="shared" si="179"/>
        <v>92.842592592592595</v>
      </c>
      <c r="Q1433" t="str">
        <f t="shared" si="177"/>
        <v>theater</v>
      </c>
      <c r="R1433" t="str">
        <f t="shared" si="178"/>
        <v>plays</v>
      </c>
      <c r="S1433" s="9">
        <f t="shared" si="180"/>
        <v>42028.32989583334</v>
      </c>
      <c r="T1433" s="9">
        <f t="shared" si="181"/>
        <v>42058.32989583334</v>
      </c>
      <c r="U1433">
        <f t="shared" si="182"/>
        <v>2015</v>
      </c>
      <c r="V1433" s="9" t="str">
        <f t="shared" si="183"/>
        <v>Jan</v>
      </c>
    </row>
    <row r="1434" spans="1:22" ht="45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 t="shared" si="176"/>
        <v>113.3</v>
      </c>
      <c r="P1434">
        <f t="shared" si="179"/>
        <v>68.253012048192772</v>
      </c>
      <c r="Q1434" t="str">
        <f t="shared" si="177"/>
        <v>theater</v>
      </c>
      <c r="R1434" t="str">
        <f t="shared" si="178"/>
        <v>plays</v>
      </c>
      <c r="S1434" s="9">
        <f t="shared" si="180"/>
        <v>42054.577523148146</v>
      </c>
      <c r="T1434" s="9">
        <f t="shared" si="181"/>
        <v>42100.000000000007</v>
      </c>
      <c r="U1434">
        <f t="shared" si="182"/>
        <v>2015</v>
      </c>
      <c r="V1434" s="9" t="str">
        <f t="shared" si="183"/>
        <v>Feb</v>
      </c>
    </row>
    <row r="1435" spans="1:22" ht="45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 t="shared" si="176"/>
        <v>127.57571428571428</v>
      </c>
      <c r="P1435">
        <f t="shared" si="179"/>
        <v>37.209583333333335</v>
      </c>
      <c r="Q1435" t="str">
        <f t="shared" si="177"/>
        <v>theater</v>
      </c>
      <c r="R1435" t="str">
        <f t="shared" si="178"/>
        <v>plays</v>
      </c>
      <c r="S1435" s="9">
        <f t="shared" si="180"/>
        <v>42693.575937499998</v>
      </c>
      <c r="T1435" s="9">
        <f t="shared" si="181"/>
        <v>42718.575937499998</v>
      </c>
      <c r="U1435">
        <f t="shared" si="182"/>
        <v>2016</v>
      </c>
      <c r="V1435" s="9" t="str">
        <f t="shared" si="183"/>
        <v>Nov</v>
      </c>
    </row>
    <row r="1436" spans="1:22" ht="45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 t="shared" si="176"/>
        <v>107.73333333333332</v>
      </c>
      <c r="P1436">
        <f t="shared" si="179"/>
        <v>25.25</v>
      </c>
      <c r="Q1436" t="str">
        <f t="shared" si="177"/>
        <v>theater</v>
      </c>
      <c r="R1436" t="str">
        <f t="shared" si="178"/>
        <v>plays</v>
      </c>
      <c r="S1436" s="9">
        <f t="shared" si="180"/>
        <v>42103.232812499999</v>
      </c>
      <c r="T1436" s="9">
        <f t="shared" si="181"/>
        <v>42133.232812499999</v>
      </c>
      <c r="U1436">
        <f t="shared" si="182"/>
        <v>2015</v>
      </c>
      <c r="V1436" s="9" t="str">
        <f t="shared" si="183"/>
        <v>Apr</v>
      </c>
    </row>
    <row r="1437" spans="1:22" ht="45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 t="shared" si="176"/>
        <v>242</v>
      </c>
      <c r="P1437">
        <f t="shared" si="179"/>
        <v>43.214285714285715</v>
      </c>
      <c r="Q1437" t="str">
        <f t="shared" si="177"/>
        <v>theater</v>
      </c>
      <c r="R1437" t="str">
        <f t="shared" si="178"/>
        <v>plays</v>
      </c>
      <c r="S1437" s="9">
        <f t="shared" si="180"/>
        <v>42559.61005787037</v>
      </c>
      <c r="T1437" s="9">
        <f t="shared" si="181"/>
        <v>42589.61005787037</v>
      </c>
      <c r="U1437">
        <f t="shared" si="182"/>
        <v>2016</v>
      </c>
      <c r="V1437" s="9" t="str">
        <f t="shared" si="183"/>
        <v>Jul</v>
      </c>
    </row>
    <row r="1438" spans="1:22" ht="45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 t="shared" si="176"/>
        <v>141.56666666666666</v>
      </c>
      <c r="P1438">
        <f t="shared" si="179"/>
        <v>25.130177514792898</v>
      </c>
      <c r="Q1438" t="str">
        <f t="shared" si="177"/>
        <v>theater</v>
      </c>
      <c r="R1438" t="str">
        <f t="shared" si="178"/>
        <v>plays</v>
      </c>
      <c r="S1438" s="9">
        <f t="shared" si="180"/>
        <v>42188.300833333335</v>
      </c>
      <c r="T1438" s="9">
        <f t="shared" si="181"/>
        <v>42218.500000000007</v>
      </c>
      <c r="U1438">
        <f t="shared" si="182"/>
        <v>2015</v>
      </c>
      <c r="V1438" s="9" t="str">
        <f t="shared" si="183"/>
        <v>Jul</v>
      </c>
    </row>
    <row r="1439" spans="1:22" ht="45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 t="shared" si="176"/>
        <v>130</v>
      </c>
      <c r="P1439">
        <f t="shared" si="179"/>
        <v>23.636363636363637</v>
      </c>
      <c r="Q1439" t="str">
        <f t="shared" si="177"/>
        <v>theater</v>
      </c>
      <c r="R1439" t="str">
        <f t="shared" si="178"/>
        <v>plays</v>
      </c>
      <c r="S1439" s="9">
        <f t="shared" si="180"/>
        <v>42023.468310185192</v>
      </c>
      <c r="T1439" s="9">
        <f t="shared" si="181"/>
        <v>42063.468310185192</v>
      </c>
      <c r="U1439">
        <f t="shared" si="182"/>
        <v>2015</v>
      </c>
      <c r="V1439" s="9" t="str">
        <f t="shared" si="183"/>
        <v>Jan</v>
      </c>
    </row>
    <row r="1440" spans="1:22" ht="45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 t="shared" si="176"/>
        <v>106.03</v>
      </c>
      <c r="P1440">
        <f t="shared" si="179"/>
        <v>103.95098039215686</v>
      </c>
      <c r="Q1440" t="str">
        <f t="shared" si="177"/>
        <v>theater</v>
      </c>
      <c r="R1440" t="str">
        <f t="shared" si="178"/>
        <v>plays</v>
      </c>
      <c r="S1440" s="9">
        <f t="shared" si="180"/>
        <v>42250.431550925925</v>
      </c>
      <c r="T1440" s="9">
        <f t="shared" si="181"/>
        <v>42270.431550925925</v>
      </c>
      <c r="U1440">
        <f t="shared" si="182"/>
        <v>2015</v>
      </c>
      <c r="V1440" s="9" t="str">
        <f t="shared" si="183"/>
        <v>Sep</v>
      </c>
    </row>
    <row r="1441" spans="1:22" ht="45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 t="shared" si="176"/>
        <v>104.80000000000001</v>
      </c>
      <c r="P1441">
        <f t="shared" si="179"/>
        <v>50.384615384615387</v>
      </c>
      <c r="Q1441" t="str">
        <f t="shared" si="177"/>
        <v>theater</v>
      </c>
      <c r="R1441" t="str">
        <f t="shared" si="178"/>
        <v>plays</v>
      </c>
      <c r="S1441" s="9">
        <f t="shared" si="180"/>
        <v>42139.358900462968</v>
      </c>
      <c r="T1441" s="9">
        <f t="shared" si="181"/>
        <v>42169.358900462968</v>
      </c>
      <c r="U1441">
        <f t="shared" si="182"/>
        <v>2015</v>
      </c>
      <c r="V1441" s="9" t="str">
        <f t="shared" si="183"/>
        <v>May</v>
      </c>
    </row>
    <row r="1442" spans="1:22" ht="45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 t="shared" si="176"/>
        <v>136</v>
      </c>
      <c r="P1442">
        <f t="shared" si="179"/>
        <v>13.6</v>
      </c>
      <c r="Q1442" t="str">
        <f t="shared" si="177"/>
        <v>theater</v>
      </c>
      <c r="R1442" t="str">
        <f t="shared" si="178"/>
        <v>plays</v>
      </c>
      <c r="S1442" s="9">
        <f t="shared" si="180"/>
        <v>42401.444317129637</v>
      </c>
      <c r="T1442" s="9">
        <f t="shared" si="181"/>
        <v>42425.833333333336</v>
      </c>
      <c r="U1442">
        <f t="shared" si="182"/>
        <v>2016</v>
      </c>
      <c r="V1442" s="9" t="str">
        <f t="shared" si="183"/>
        <v>Feb</v>
      </c>
    </row>
    <row r="1443" spans="1:22" ht="45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 t="shared" si="176"/>
        <v>100</v>
      </c>
      <c r="P1443">
        <f t="shared" si="179"/>
        <v>28.571428571428573</v>
      </c>
      <c r="Q1443" t="str">
        <f t="shared" si="177"/>
        <v>theater</v>
      </c>
      <c r="R1443" t="str">
        <f t="shared" si="178"/>
        <v>plays</v>
      </c>
      <c r="S1443" s="9">
        <f t="shared" si="180"/>
        <v>41875.756192129636</v>
      </c>
      <c r="T1443" s="9">
        <f t="shared" si="181"/>
        <v>41905.756192129636</v>
      </c>
      <c r="U1443">
        <f t="shared" si="182"/>
        <v>2014</v>
      </c>
      <c r="V1443" s="9" t="str">
        <f t="shared" si="183"/>
        <v>Aug</v>
      </c>
    </row>
    <row r="1444" spans="1:22" ht="45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 t="shared" si="176"/>
        <v>100</v>
      </c>
      <c r="P1444">
        <f t="shared" si="179"/>
        <v>63.829787234042556</v>
      </c>
      <c r="Q1444" t="str">
        <f t="shared" si="177"/>
        <v>theater</v>
      </c>
      <c r="R1444" t="str">
        <f t="shared" si="178"/>
        <v>plays</v>
      </c>
      <c r="S1444" s="9">
        <f t="shared" si="180"/>
        <v>42060.517268518517</v>
      </c>
      <c r="T1444" s="9">
        <f t="shared" si="181"/>
        <v>42090.475601851853</v>
      </c>
      <c r="U1444">
        <f t="shared" si="182"/>
        <v>2015</v>
      </c>
      <c r="V1444" s="9" t="str">
        <f t="shared" si="183"/>
        <v>Feb</v>
      </c>
    </row>
    <row r="1445" spans="1:22" ht="45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 t="shared" si="176"/>
        <v>124</v>
      </c>
      <c r="P1445">
        <f t="shared" si="179"/>
        <v>8.8571428571428577</v>
      </c>
      <c r="Q1445" t="str">
        <f t="shared" si="177"/>
        <v>theater</v>
      </c>
      <c r="R1445" t="str">
        <f t="shared" si="178"/>
        <v>plays</v>
      </c>
      <c r="S1445" s="9">
        <f t="shared" si="180"/>
        <v>42066.844976851855</v>
      </c>
      <c r="T1445" s="9">
        <f t="shared" si="181"/>
        <v>42094.790972222225</v>
      </c>
      <c r="U1445">
        <f t="shared" si="182"/>
        <v>2015</v>
      </c>
      <c r="V1445" s="9" t="str">
        <f t="shared" si="183"/>
        <v>Mar</v>
      </c>
    </row>
    <row r="1446" spans="1:22" ht="30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 t="shared" si="176"/>
        <v>116.92307692307693</v>
      </c>
      <c r="P1446">
        <f t="shared" si="179"/>
        <v>50.666666666666664</v>
      </c>
      <c r="Q1446" t="str">
        <f t="shared" si="177"/>
        <v>theater</v>
      </c>
      <c r="R1446" t="str">
        <f t="shared" si="178"/>
        <v>plays</v>
      </c>
      <c r="S1446" s="9">
        <f t="shared" si="180"/>
        <v>42136.104120370372</v>
      </c>
      <c r="T1446" s="9">
        <f t="shared" si="181"/>
        <v>42167.904861111114</v>
      </c>
      <c r="U1446">
        <f t="shared" si="182"/>
        <v>2015</v>
      </c>
      <c r="V1446" s="9" t="str">
        <f t="shared" si="183"/>
        <v>May</v>
      </c>
    </row>
    <row r="1447" spans="1:22" ht="45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 t="shared" si="176"/>
        <v>103.33333333333334</v>
      </c>
      <c r="P1447">
        <f t="shared" si="179"/>
        <v>60.784313725490193</v>
      </c>
      <c r="Q1447" t="str">
        <f t="shared" si="177"/>
        <v>theater</v>
      </c>
      <c r="R1447" t="str">
        <f t="shared" si="178"/>
        <v>plays</v>
      </c>
      <c r="S1447" s="9">
        <f t="shared" si="180"/>
        <v>42312.625995370377</v>
      </c>
      <c r="T1447" s="9">
        <f t="shared" si="181"/>
        <v>42342.625995370377</v>
      </c>
      <c r="U1447">
        <f t="shared" si="182"/>
        <v>2015</v>
      </c>
      <c r="V1447" s="9" t="str">
        <f t="shared" si="183"/>
        <v>Nov</v>
      </c>
    </row>
    <row r="1448" spans="1:22" ht="45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 t="shared" si="176"/>
        <v>107.74999999999999</v>
      </c>
      <c r="P1448">
        <f t="shared" si="179"/>
        <v>113.42105263157895</v>
      </c>
      <c r="Q1448" t="str">
        <f t="shared" si="177"/>
        <v>theater</v>
      </c>
      <c r="R1448" t="str">
        <f t="shared" si="178"/>
        <v>plays</v>
      </c>
      <c r="S1448" s="9">
        <f t="shared" si="180"/>
        <v>42170.868194444447</v>
      </c>
      <c r="T1448" s="9">
        <f t="shared" si="181"/>
        <v>42195.125000000007</v>
      </c>
      <c r="U1448">
        <f t="shared" si="182"/>
        <v>2015</v>
      </c>
      <c r="V1448" s="9" t="str">
        <f t="shared" si="183"/>
        <v>Jun</v>
      </c>
    </row>
    <row r="1449" spans="1:22" ht="45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 t="shared" si="176"/>
        <v>120.24999999999999</v>
      </c>
      <c r="P1449">
        <f t="shared" si="179"/>
        <v>104.56521739130434</v>
      </c>
      <c r="Q1449" t="str">
        <f t="shared" si="177"/>
        <v>theater</v>
      </c>
      <c r="R1449" t="str">
        <f t="shared" si="178"/>
        <v>plays</v>
      </c>
      <c r="S1449" s="9">
        <f t="shared" si="180"/>
        <v>42494.516967592594</v>
      </c>
      <c r="T1449" s="9">
        <f t="shared" si="181"/>
        <v>42524.520833333336</v>
      </c>
      <c r="U1449">
        <f t="shared" si="182"/>
        <v>2016</v>
      </c>
      <c r="V1449" s="9" t="str">
        <f t="shared" si="183"/>
        <v>May</v>
      </c>
    </row>
    <row r="1450" spans="1:22" ht="45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 t="shared" si="176"/>
        <v>100.37894736842105</v>
      </c>
      <c r="P1450">
        <f t="shared" si="179"/>
        <v>98.30927835051547</v>
      </c>
      <c r="Q1450" t="str">
        <f t="shared" si="177"/>
        <v>theater</v>
      </c>
      <c r="R1450" t="str">
        <f t="shared" si="178"/>
        <v>plays</v>
      </c>
      <c r="S1450" s="9">
        <f t="shared" si="180"/>
        <v>42254.098020833335</v>
      </c>
      <c r="T1450" s="9">
        <f t="shared" si="181"/>
        <v>42279.791666666664</v>
      </c>
      <c r="U1450">
        <f t="shared" si="182"/>
        <v>2015</v>
      </c>
      <c r="V1450" s="9" t="str">
        <f t="shared" si="183"/>
        <v>Sep</v>
      </c>
    </row>
    <row r="1451" spans="1:22" ht="45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 t="shared" si="176"/>
        <v>106.52</v>
      </c>
      <c r="P1451">
        <f t="shared" si="179"/>
        <v>35.039473684210527</v>
      </c>
      <c r="Q1451" t="str">
        <f t="shared" si="177"/>
        <v>theater</v>
      </c>
      <c r="R1451" t="str">
        <f t="shared" si="178"/>
        <v>plays</v>
      </c>
      <c r="S1451" s="9">
        <f t="shared" si="180"/>
        <v>42495.267569444448</v>
      </c>
      <c r="T1451" s="9">
        <f t="shared" si="181"/>
        <v>42523.267569444448</v>
      </c>
      <c r="U1451">
        <f t="shared" si="182"/>
        <v>2016</v>
      </c>
      <c r="V1451" s="9" t="str">
        <f t="shared" si="183"/>
        <v>May</v>
      </c>
    </row>
    <row r="1452" spans="1:22" ht="30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 t="shared" si="176"/>
        <v>100</v>
      </c>
      <c r="P1452">
        <f t="shared" si="179"/>
        <v>272.72727272727275</v>
      </c>
      <c r="Q1452" t="str">
        <f t="shared" si="177"/>
        <v>theater</v>
      </c>
      <c r="R1452" t="str">
        <f t="shared" si="178"/>
        <v>plays</v>
      </c>
      <c r="S1452" s="9">
        <f t="shared" si="180"/>
        <v>41758.673009259262</v>
      </c>
      <c r="T1452" s="9">
        <f t="shared" si="181"/>
        <v>41770.999305555561</v>
      </c>
      <c r="U1452">
        <f t="shared" si="182"/>
        <v>2014</v>
      </c>
      <c r="V1452" s="9" t="str">
        <f t="shared" si="183"/>
        <v>Apr</v>
      </c>
    </row>
    <row r="1453" spans="1:22" ht="30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 t="shared" si="176"/>
        <v>110.66666666666667</v>
      </c>
      <c r="P1453">
        <f t="shared" si="179"/>
        <v>63.846153846153847</v>
      </c>
      <c r="Q1453" t="str">
        <f t="shared" si="177"/>
        <v>theater</v>
      </c>
      <c r="R1453" t="str">
        <f t="shared" si="178"/>
        <v>plays</v>
      </c>
      <c r="S1453" s="9">
        <f t="shared" si="180"/>
        <v>42171.658217592594</v>
      </c>
      <c r="T1453" s="9">
        <f t="shared" si="181"/>
        <v>42201.658217592594</v>
      </c>
      <c r="U1453">
        <f t="shared" si="182"/>
        <v>2015</v>
      </c>
      <c r="V1453" s="9" t="str">
        <f t="shared" si="183"/>
        <v>Jun</v>
      </c>
    </row>
    <row r="1454" spans="1:22" ht="45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 t="shared" si="176"/>
        <v>114.71959999999999</v>
      </c>
      <c r="P1454">
        <f t="shared" si="179"/>
        <v>30.189368421052631</v>
      </c>
      <c r="Q1454" t="str">
        <f t="shared" si="177"/>
        <v>theater</v>
      </c>
      <c r="R1454" t="str">
        <f t="shared" si="178"/>
        <v>plays</v>
      </c>
      <c r="S1454" s="9">
        <f t="shared" si="180"/>
        <v>41938.542754629634</v>
      </c>
      <c r="T1454" s="9">
        <f t="shared" si="181"/>
        <v>41966.750000000007</v>
      </c>
      <c r="U1454">
        <f t="shared" si="182"/>
        <v>2014</v>
      </c>
      <c r="V1454" s="9" t="str">
        <f t="shared" si="183"/>
        <v>Oct</v>
      </c>
    </row>
    <row r="1455" spans="1:22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 t="shared" si="176"/>
        <v>108.25925925925925</v>
      </c>
      <c r="P1455">
        <f t="shared" si="179"/>
        <v>83.51428571428572</v>
      </c>
      <c r="Q1455" t="str">
        <f t="shared" si="177"/>
        <v>theater</v>
      </c>
      <c r="R1455" t="str">
        <f t="shared" si="178"/>
        <v>plays</v>
      </c>
      <c r="S1455" s="9">
        <f t="shared" si="180"/>
        <v>42267.961030092592</v>
      </c>
      <c r="T1455" s="9">
        <f t="shared" si="181"/>
        <v>42287.916666666664</v>
      </c>
      <c r="U1455">
        <f t="shared" si="182"/>
        <v>2015</v>
      </c>
      <c r="V1455" s="9" t="str">
        <f t="shared" si="183"/>
        <v>Sep</v>
      </c>
    </row>
    <row r="1456" spans="1:22" ht="45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 t="shared" si="176"/>
        <v>170</v>
      </c>
      <c r="P1456">
        <f t="shared" si="179"/>
        <v>64.761904761904759</v>
      </c>
      <c r="Q1456" t="str">
        <f t="shared" si="177"/>
        <v>theater</v>
      </c>
      <c r="R1456" t="str">
        <f t="shared" si="178"/>
        <v>plays</v>
      </c>
      <c r="S1456" s="9">
        <f t="shared" si="180"/>
        <v>42019.793171296296</v>
      </c>
      <c r="T1456" s="9">
        <f t="shared" si="181"/>
        <v>42034.793171296296</v>
      </c>
      <c r="U1456">
        <f t="shared" si="182"/>
        <v>2015</v>
      </c>
      <c r="V1456" s="9" t="str">
        <f t="shared" si="183"/>
        <v>Jan</v>
      </c>
    </row>
    <row r="1457" spans="1:22" ht="45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 t="shared" si="176"/>
        <v>187.09899999999999</v>
      </c>
      <c r="P1457">
        <f t="shared" si="179"/>
        <v>20.118172043010752</v>
      </c>
      <c r="Q1457" t="str">
        <f t="shared" si="177"/>
        <v>theater</v>
      </c>
      <c r="R1457" t="str">
        <f t="shared" si="178"/>
        <v>plays</v>
      </c>
      <c r="S1457" s="9">
        <f t="shared" si="180"/>
        <v>42313.537233796298</v>
      </c>
      <c r="T1457" s="9">
        <f t="shared" si="181"/>
        <v>42342.833333333336</v>
      </c>
      <c r="U1457">
        <f t="shared" si="182"/>
        <v>2015</v>
      </c>
      <c r="V1457" s="9" t="str">
        <f t="shared" si="183"/>
        <v>Nov</v>
      </c>
    </row>
    <row r="1458" spans="1:22" ht="45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 t="shared" si="176"/>
        <v>107.77777777777777</v>
      </c>
      <c r="P1458">
        <f t="shared" si="179"/>
        <v>44.090909090909093</v>
      </c>
      <c r="Q1458" t="str">
        <f t="shared" si="177"/>
        <v>theater</v>
      </c>
      <c r="R1458" t="str">
        <f t="shared" si="178"/>
        <v>plays</v>
      </c>
      <c r="S1458" s="9">
        <f t="shared" si="180"/>
        <v>42746.095115740747</v>
      </c>
      <c r="T1458" s="9">
        <f t="shared" si="181"/>
        <v>42784.040972222225</v>
      </c>
      <c r="U1458">
        <f t="shared" si="182"/>
        <v>2017</v>
      </c>
      <c r="V1458" s="9" t="str">
        <f t="shared" si="183"/>
        <v>Jan</v>
      </c>
    </row>
    <row r="1459" spans="1:22" ht="60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 t="shared" si="176"/>
        <v>100</v>
      </c>
      <c r="P1459">
        <f t="shared" si="179"/>
        <v>40.476190476190474</v>
      </c>
      <c r="Q1459" t="str">
        <f t="shared" si="177"/>
        <v>theater</v>
      </c>
      <c r="R1459" t="str">
        <f t="shared" si="178"/>
        <v>plays</v>
      </c>
      <c r="S1459" s="9">
        <f t="shared" si="180"/>
        <v>42307.741712962968</v>
      </c>
      <c r="T1459" s="9">
        <f t="shared" si="181"/>
        <v>42347.783379629633</v>
      </c>
      <c r="U1459">
        <f t="shared" si="182"/>
        <v>2015</v>
      </c>
      <c r="V1459" s="9" t="str">
        <f t="shared" si="183"/>
        <v>Oct</v>
      </c>
    </row>
    <row r="1460" spans="1:22" ht="45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 t="shared" si="176"/>
        <v>120.24999999999999</v>
      </c>
      <c r="P1460">
        <f t="shared" si="179"/>
        <v>44.537037037037038</v>
      </c>
      <c r="Q1460" t="str">
        <f t="shared" si="177"/>
        <v>theater</v>
      </c>
      <c r="R1460" t="str">
        <f t="shared" si="178"/>
        <v>plays</v>
      </c>
      <c r="S1460" s="9">
        <f t="shared" si="180"/>
        <v>41842.440925925926</v>
      </c>
      <c r="T1460" s="9">
        <f t="shared" si="181"/>
        <v>41864.75</v>
      </c>
      <c r="U1460">
        <f t="shared" si="182"/>
        <v>2014</v>
      </c>
      <c r="V1460" s="9" t="str">
        <f t="shared" si="183"/>
        <v>Jul</v>
      </c>
    </row>
    <row r="1461" spans="1:22" ht="45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 t="shared" si="176"/>
        <v>111.42857142857143</v>
      </c>
      <c r="P1461">
        <f t="shared" si="179"/>
        <v>125.80645161290323</v>
      </c>
      <c r="Q1461" t="str">
        <f t="shared" si="177"/>
        <v>theater</v>
      </c>
      <c r="R1461" t="str">
        <f t="shared" si="178"/>
        <v>plays</v>
      </c>
      <c r="S1461" s="9">
        <f t="shared" si="180"/>
        <v>41853.073541666665</v>
      </c>
      <c r="T1461" s="9">
        <f t="shared" si="181"/>
        <v>41876.040972222225</v>
      </c>
      <c r="U1461">
        <f t="shared" si="182"/>
        <v>2014</v>
      </c>
      <c r="V1461" s="9" t="str">
        <f t="shared" si="183"/>
        <v>Aug</v>
      </c>
    </row>
    <row r="1462" spans="1:22" ht="45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 t="shared" si="176"/>
        <v>104</v>
      </c>
      <c r="P1462">
        <f t="shared" si="179"/>
        <v>19.696969696969695</v>
      </c>
      <c r="Q1462" t="str">
        <f t="shared" si="177"/>
        <v>theater</v>
      </c>
      <c r="R1462" t="str">
        <f t="shared" si="178"/>
        <v>plays</v>
      </c>
      <c r="S1462" s="9">
        <f t="shared" si="180"/>
        <v>42059.868969907409</v>
      </c>
      <c r="T1462" s="9">
        <f t="shared" si="181"/>
        <v>42081.541666666664</v>
      </c>
      <c r="U1462">
        <f t="shared" si="182"/>
        <v>2015</v>
      </c>
      <c r="V1462" s="9" t="str">
        <f t="shared" si="183"/>
        <v>Feb</v>
      </c>
    </row>
    <row r="1463" spans="1:22" ht="30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 t="shared" si="176"/>
        <v>129</v>
      </c>
      <c r="P1463">
        <f t="shared" si="179"/>
        <v>43</v>
      </c>
      <c r="Q1463" t="str">
        <f t="shared" si="177"/>
        <v>theater</v>
      </c>
      <c r="R1463" t="str">
        <f t="shared" si="178"/>
        <v>musical</v>
      </c>
      <c r="S1463" s="9">
        <f t="shared" si="180"/>
        <v>41877.719953703709</v>
      </c>
      <c r="T1463" s="9">
        <f t="shared" si="181"/>
        <v>41907.719953703709</v>
      </c>
      <c r="U1463">
        <f t="shared" si="182"/>
        <v>2014</v>
      </c>
      <c r="V1463" s="9" t="str">
        <f t="shared" si="183"/>
        <v>Aug</v>
      </c>
    </row>
    <row r="1464" spans="1:22" ht="45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 t="shared" si="176"/>
        <v>100</v>
      </c>
      <c r="P1464">
        <f t="shared" si="179"/>
        <v>83.333333333333329</v>
      </c>
      <c r="Q1464" t="str">
        <f t="shared" si="177"/>
        <v>theater</v>
      </c>
      <c r="R1464" t="str">
        <f t="shared" si="178"/>
        <v>musical</v>
      </c>
      <c r="S1464" s="9">
        <f t="shared" si="180"/>
        <v>42097.707488425927</v>
      </c>
      <c r="T1464" s="9">
        <f t="shared" si="181"/>
        <v>42142.707488425927</v>
      </c>
      <c r="U1464">
        <f t="shared" si="182"/>
        <v>2015</v>
      </c>
      <c r="V1464" s="9" t="str">
        <f t="shared" si="183"/>
        <v>Apr</v>
      </c>
    </row>
    <row r="1465" spans="1:22" ht="45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 t="shared" si="176"/>
        <v>100</v>
      </c>
      <c r="P1465">
        <f t="shared" si="179"/>
        <v>30</v>
      </c>
      <c r="Q1465" t="str">
        <f t="shared" si="177"/>
        <v>theater</v>
      </c>
      <c r="R1465" t="str">
        <f t="shared" si="178"/>
        <v>musical</v>
      </c>
      <c r="S1465" s="9">
        <f t="shared" si="180"/>
        <v>42012.985868055555</v>
      </c>
      <c r="T1465" s="9">
        <f t="shared" si="181"/>
        <v>42027.958333333336</v>
      </c>
      <c r="U1465">
        <f t="shared" si="182"/>
        <v>2015</v>
      </c>
      <c r="V1465" s="9" t="str">
        <f t="shared" si="183"/>
        <v>Jan</v>
      </c>
    </row>
    <row r="1466" spans="1:22" ht="45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 t="shared" si="176"/>
        <v>103.2</v>
      </c>
      <c r="P1466">
        <f t="shared" si="179"/>
        <v>175.51020408163265</v>
      </c>
      <c r="Q1466" t="str">
        <f t="shared" si="177"/>
        <v>theater</v>
      </c>
      <c r="R1466" t="str">
        <f t="shared" si="178"/>
        <v>musical</v>
      </c>
      <c r="S1466" s="9">
        <f t="shared" si="180"/>
        <v>42103.390162037038</v>
      </c>
      <c r="T1466" s="9">
        <f t="shared" si="181"/>
        <v>42132.999305555561</v>
      </c>
      <c r="U1466">
        <f t="shared" si="182"/>
        <v>2015</v>
      </c>
      <c r="V1466" s="9" t="str">
        <f t="shared" si="183"/>
        <v>Apr</v>
      </c>
    </row>
    <row r="1467" spans="1:22" ht="45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 t="shared" si="176"/>
        <v>102.44597777777777</v>
      </c>
      <c r="P1467">
        <f t="shared" si="179"/>
        <v>231.66175879396985</v>
      </c>
      <c r="Q1467" t="str">
        <f t="shared" si="177"/>
        <v>theater</v>
      </c>
      <c r="R1467" t="str">
        <f t="shared" si="178"/>
        <v>musical</v>
      </c>
      <c r="S1467" s="9">
        <f t="shared" si="180"/>
        <v>41863.417453703711</v>
      </c>
      <c r="T1467" s="9">
        <f t="shared" si="181"/>
        <v>41893.417453703711</v>
      </c>
      <c r="U1467">
        <f t="shared" si="182"/>
        <v>2014</v>
      </c>
      <c r="V1467" s="9" t="str">
        <f t="shared" si="183"/>
        <v>Aug</v>
      </c>
    </row>
    <row r="1468" spans="1:22" ht="45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 t="shared" si="176"/>
        <v>125</v>
      </c>
      <c r="P1468">
        <f t="shared" si="179"/>
        <v>75</v>
      </c>
      <c r="Q1468" t="str">
        <f t="shared" si="177"/>
        <v>theater</v>
      </c>
      <c r="R1468" t="str">
        <f t="shared" si="178"/>
        <v>musical</v>
      </c>
      <c r="S1468" s="9">
        <f t="shared" si="180"/>
        <v>42044.599293981482</v>
      </c>
      <c r="T1468" s="9">
        <f t="shared" si="181"/>
        <v>42058.599293981482</v>
      </c>
      <c r="U1468">
        <f t="shared" si="182"/>
        <v>2015</v>
      </c>
      <c r="V1468" s="9" t="str">
        <f t="shared" si="183"/>
        <v>Feb</v>
      </c>
    </row>
    <row r="1469" spans="1:22" ht="45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 t="shared" si="176"/>
        <v>130.83333333333334</v>
      </c>
      <c r="P1469">
        <f t="shared" si="179"/>
        <v>112.14285714285714</v>
      </c>
      <c r="Q1469" t="str">
        <f t="shared" si="177"/>
        <v>theater</v>
      </c>
      <c r="R1469" t="str">
        <f t="shared" si="178"/>
        <v>musical</v>
      </c>
      <c r="S1469" s="9">
        <f t="shared" si="180"/>
        <v>41806.502650462964</v>
      </c>
      <c r="T1469" s="9">
        <f t="shared" si="181"/>
        <v>41835.041666666672</v>
      </c>
      <c r="U1469">
        <f t="shared" si="182"/>
        <v>2014</v>
      </c>
      <c r="V1469" s="9" t="str">
        <f t="shared" si="183"/>
        <v>Jun</v>
      </c>
    </row>
    <row r="1470" spans="1:22" ht="30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 t="shared" si="176"/>
        <v>100</v>
      </c>
      <c r="P1470">
        <f t="shared" si="179"/>
        <v>41.666666666666664</v>
      </c>
      <c r="Q1470" t="str">
        <f t="shared" si="177"/>
        <v>theater</v>
      </c>
      <c r="R1470" t="str">
        <f t="shared" si="178"/>
        <v>musical</v>
      </c>
      <c r="S1470" s="9">
        <f t="shared" si="180"/>
        <v>42403.831550925934</v>
      </c>
      <c r="T1470" s="9">
        <f t="shared" si="181"/>
        <v>42433.831550925934</v>
      </c>
      <c r="U1470">
        <f t="shared" si="182"/>
        <v>2016</v>
      </c>
      <c r="V1470" s="9" t="str">
        <f t="shared" si="183"/>
        <v>Feb</v>
      </c>
    </row>
    <row r="1471" spans="1:22" ht="45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 t="shared" si="176"/>
        <v>102.06937499999999</v>
      </c>
      <c r="P1471">
        <f t="shared" si="179"/>
        <v>255.17343750000001</v>
      </c>
      <c r="Q1471" t="str">
        <f t="shared" si="177"/>
        <v>theater</v>
      </c>
      <c r="R1471" t="str">
        <f t="shared" si="178"/>
        <v>musical</v>
      </c>
      <c r="S1471" s="9">
        <f t="shared" si="180"/>
        <v>41754.397662037038</v>
      </c>
      <c r="T1471" s="9">
        <f t="shared" si="181"/>
        <v>41784.397662037038</v>
      </c>
      <c r="U1471">
        <f t="shared" si="182"/>
        <v>2014</v>
      </c>
      <c r="V1471" s="9" t="str">
        <f t="shared" si="183"/>
        <v>Apr</v>
      </c>
    </row>
    <row r="1472" spans="1:22" ht="45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 t="shared" si="176"/>
        <v>100.92000000000002</v>
      </c>
      <c r="P1472">
        <f t="shared" si="179"/>
        <v>162.7741935483871</v>
      </c>
      <c r="Q1472" t="str">
        <f t="shared" si="177"/>
        <v>theater</v>
      </c>
      <c r="R1472" t="str">
        <f t="shared" si="178"/>
        <v>musical</v>
      </c>
      <c r="S1472" s="9">
        <f t="shared" si="180"/>
        <v>42101.417407407411</v>
      </c>
      <c r="T1472" s="9">
        <f t="shared" si="181"/>
        <v>42131.417407407411</v>
      </c>
      <c r="U1472">
        <f t="shared" si="182"/>
        <v>2015</v>
      </c>
      <c r="V1472" s="9" t="str">
        <f t="shared" si="183"/>
        <v>Apr</v>
      </c>
    </row>
    <row r="1473" spans="1:22" ht="45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 t="shared" si="176"/>
        <v>106</v>
      </c>
      <c r="P1473">
        <f t="shared" si="179"/>
        <v>88.333333333333329</v>
      </c>
      <c r="Q1473" t="str">
        <f t="shared" si="177"/>
        <v>theater</v>
      </c>
      <c r="R1473" t="str">
        <f t="shared" si="178"/>
        <v>musical</v>
      </c>
      <c r="S1473" s="9">
        <f t="shared" si="180"/>
        <v>41872.124571759261</v>
      </c>
      <c r="T1473" s="9">
        <f t="shared" si="181"/>
        <v>41897.088888888895</v>
      </c>
      <c r="U1473">
        <f t="shared" si="182"/>
        <v>2014</v>
      </c>
      <c r="V1473" s="9" t="str">
        <f t="shared" si="183"/>
        <v>Aug</v>
      </c>
    </row>
    <row r="1474" spans="1:22" ht="45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 t="shared" ref="O1474:O1537" si="184">(E1474/D1474)*100</f>
        <v>105.0967741935484</v>
      </c>
      <c r="P1474">
        <f t="shared" si="179"/>
        <v>85.736842105263165</v>
      </c>
      <c r="Q1474" t="str">
        <f t="shared" ref="Q1474:Q1537" si="185">LEFT(N1474,SEARCH("/",N1474,1)-1)</f>
        <v>theater</v>
      </c>
      <c r="R1474" t="str">
        <f t="shared" ref="R1474:R1537" si="186">RIGHT(N1474,LEN(N1474)-SEARCH("/",N1474,1))</f>
        <v>musical</v>
      </c>
      <c r="S1474" s="9">
        <f t="shared" si="180"/>
        <v>42024.998113425929</v>
      </c>
      <c r="T1474" s="9">
        <f t="shared" si="181"/>
        <v>42056.291666666664</v>
      </c>
      <c r="U1474">
        <f t="shared" si="182"/>
        <v>2015</v>
      </c>
      <c r="V1474" s="9" t="str">
        <f t="shared" si="183"/>
        <v>Jan</v>
      </c>
    </row>
    <row r="1475" spans="1:22" ht="45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 t="shared" si="184"/>
        <v>102.76</v>
      </c>
      <c r="P1475">
        <f t="shared" ref="P1475:P1538" si="187">IFERROR(E1475/L1475, 0)</f>
        <v>47.574074074074076</v>
      </c>
      <c r="Q1475" t="str">
        <f t="shared" si="185"/>
        <v>theater</v>
      </c>
      <c r="R1475" t="str">
        <f t="shared" si="186"/>
        <v>musical</v>
      </c>
      <c r="S1475" s="9">
        <f t="shared" ref="S1475:S1538" si="188">((J1475/86400)+25569+(-4/24))</f>
        <v>42495.789965277778</v>
      </c>
      <c r="T1475" s="9">
        <f t="shared" ref="T1475:T1538" si="189">((I1475/86400)+25569+(-4/24))</f>
        <v>42525.789965277778</v>
      </c>
      <c r="U1475">
        <f t="shared" ref="U1475:U1538" si="190">YEAR(S1475)</f>
        <v>2016</v>
      </c>
      <c r="V1475" s="9" t="str">
        <f t="shared" ref="V1475:V1538" si="191">TEXT(S1475, "mmm")</f>
        <v>May</v>
      </c>
    </row>
    <row r="1476" spans="1:22" ht="45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 t="shared" si="184"/>
        <v>108</v>
      </c>
      <c r="P1476">
        <f t="shared" si="187"/>
        <v>72.972972972972968</v>
      </c>
      <c r="Q1476" t="str">
        <f t="shared" si="185"/>
        <v>theater</v>
      </c>
      <c r="R1476" t="str">
        <f t="shared" si="186"/>
        <v>musical</v>
      </c>
      <c r="S1476" s="9">
        <f t="shared" si="188"/>
        <v>41775.469490740747</v>
      </c>
      <c r="T1476" s="9">
        <f t="shared" si="189"/>
        <v>41805.469490740747</v>
      </c>
      <c r="U1476">
        <f t="shared" si="190"/>
        <v>2014</v>
      </c>
      <c r="V1476" s="9" t="str">
        <f t="shared" si="191"/>
        <v>May</v>
      </c>
    </row>
    <row r="1477" spans="1:22" ht="45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 t="shared" si="184"/>
        <v>100.88571428571429</v>
      </c>
      <c r="P1477">
        <f t="shared" si="187"/>
        <v>90.538461538461533</v>
      </c>
      <c r="Q1477" t="str">
        <f t="shared" si="185"/>
        <v>theater</v>
      </c>
      <c r="R1477" t="str">
        <f t="shared" si="186"/>
        <v>musical</v>
      </c>
      <c r="S1477" s="9">
        <f t="shared" si="188"/>
        <v>42553.416759259264</v>
      </c>
      <c r="T1477" s="9">
        <f t="shared" si="189"/>
        <v>42611.541666666664</v>
      </c>
      <c r="U1477">
        <f t="shared" si="190"/>
        <v>2016</v>
      </c>
      <c r="V1477" s="9" t="str">
        <f t="shared" si="191"/>
        <v>Jul</v>
      </c>
    </row>
    <row r="1478" spans="1:22" ht="45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 t="shared" si="184"/>
        <v>128</v>
      </c>
      <c r="P1478">
        <f t="shared" si="187"/>
        <v>37.647058823529413</v>
      </c>
      <c r="Q1478" t="str">
        <f t="shared" si="185"/>
        <v>theater</v>
      </c>
      <c r="R1478" t="str">
        <f t="shared" si="186"/>
        <v>musical</v>
      </c>
      <c r="S1478" s="9">
        <f t="shared" si="188"/>
        <v>41912.4840625</v>
      </c>
      <c r="T1478" s="9">
        <f t="shared" si="189"/>
        <v>41925.040972222225</v>
      </c>
      <c r="U1478">
        <f t="shared" si="190"/>
        <v>2014</v>
      </c>
      <c r="V1478" s="9" t="str">
        <f t="shared" si="191"/>
        <v>Sep</v>
      </c>
    </row>
    <row r="1479" spans="1:22" ht="30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 t="shared" si="184"/>
        <v>133.33333333333331</v>
      </c>
      <c r="P1479">
        <f t="shared" si="187"/>
        <v>36.363636363636367</v>
      </c>
      <c r="Q1479" t="str">
        <f t="shared" si="185"/>
        <v>theater</v>
      </c>
      <c r="R1479" t="str">
        <f t="shared" si="186"/>
        <v>musical</v>
      </c>
      <c r="S1479" s="9">
        <f t="shared" si="188"/>
        <v>41803.290659722225</v>
      </c>
      <c r="T1479" s="9">
        <f t="shared" si="189"/>
        <v>41833.290659722225</v>
      </c>
      <c r="U1479">
        <f t="shared" si="190"/>
        <v>2014</v>
      </c>
      <c r="V1479" s="9" t="str">
        <f t="shared" si="191"/>
        <v>Jun</v>
      </c>
    </row>
    <row r="1480" spans="1:22" ht="45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 t="shared" si="184"/>
        <v>101.375</v>
      </c>
      <c r="P1480">
        <f t="shared" si="187"/>
        <v>126.71875</v>
      </c>
      <c r="Q1480" t="str">
        <f t="shared" si="185"/>
        <v>theater</v>
      </c>
      <c r="R1480" t="str">
        <f t="shared" si="186"/>
        <v>musical</v>
      </c>
      <c r="S1480" s="9">
        <f t="shared" si="188"/>
        <v>42004.537199074075</v>
      </c>
      <c r="T1480" s="9">
        <f t="shared" si="189"/>
        <v>42034.537199074075</v>
      </c>
      <c r="U1480">
        <f t="shared" si="190"/>
        <v>2014</v>
      </c>
      <c r="V1480" s="9" t="str">
        <f t="shared" si="191"/>
        <v>Dec</v>
      </c>
    </row>
    <row r="1481" spans="1:22" ht="45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 t="shared" si="184"/>
        <v>102.875</v>
      </c>
      <c r="P1481">
        <f t="shared" si="187"/>
        <v>329.2</v>
      </c>
      <c r="Q1481" t="str">
        <f t="shared" si="185"/>
        <v>theater</v>
      </c>
      <c r="R1481" t="str">
        <f t="shared" si="186"/>
        <v>musical</v>
      </c>
      <c r="S1481" s="9">
        <f t="shared" si="188"/>
        <v>41845.642500000002</v>
      </c>
      <c r="T1481" s="9">
        <f t="shared" si="189"/>
        <v>41878.875</v>
      </c>
      <c r="U1481">
        <f t="shared" si="190"/>
        <v>2014</v>
      </c>
      <c r="V1481" s="9" t="str">
        <f t="shared" si="191"/>
        <v>Jul</v>
      </c>
    </row>
    <row r="1482" spans="1:22" ht="45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 t="shared" si="184"/>
        <v>107.24000000000001</v>
      </c>
      <c r="P1482">
        <f t="shared" si="187"/>
        <v>81.242424242424249</v>
      </c>
      <c r="Q1482" t="str">
        <f t="shared" si="185"/>
        <v>theater</v>
      </c>
      <c r="R1482" t="str">
        <f t="shared" si="186"/>
        <v>musical</v>
      </c>
      <c r="S1482" s="9">
        <f t="shared" si="188"/>
        <v>41982.60668981482</v>
      </c>
      <c r="T1482" s="9">
        <f t="shared" si="189"/>
        <v>42022.60668981482</v>
      </c>
      <c r="U1482">
        <f t="shared" si="190"/>
        <v>2014</v>
      </c>
      <c r="V1482" s="9" t="str">
        <f t="shared" si="191"/>
        <v>Dec</v>
      </c>
    </row>
    <row r="1483" spans="1:22" ht="45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 t="shared" si="184"/>
        <v>109.62</v>
      </c>
      <c r="P1483">
        <f t="shared" si="187"/>
        <v>50.75</v>
      </c>
      <c r="Q1483" t="str">
        <f t="shared" si="185"/>
        <v>theater</v>
      </c>
      <c r="R1483" t="str">
        <f t="shared" si="186"/>
        <v>plays</v>
      </c>
      <c r="S1483" s="9">
        <f t="shared" si="188"/>
        <v>42061.04582175926</v>
      </c>
      <c r="T1483" s="9">
        <f t="shared" si="189"/>
        <v>42089.000000000007</v>
      </c>
      <c r="U1483">
        <f t="shared" si="190"/>
        <v>2015</v>
      </c>
      <c r="V1483" s="9" t="str">
        <f t="shared" si="191"/>
        <v>Feb</v>
      </c>
    </row>
    <row r="1484" spans="1:22" ht="45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 t="shared" si="184"/>
        <v>121.8</v>
      </c>
      <c r="P1484">
        <f t="shared" si="187"/>
        <v>60.9</v>
      </c>
      <c r="Q1484" t="str">
        <f t="shared" si="185"/>
        <v>theater</v>
      </c>
      <c r="R1484" t="str">
        <f t="shared" si="186"/>
        <v>plays</v>
      </c>
      <c r="S1484" s="9">
        <f t="shared" si="188"/>
        <v>42036.077615740745</v>
      </c>
      <c r="T1484" s="9">
        <f t="shared" si="189"/>
        <v>42064.124305555561</v>
      </c>
      <c r="U1484">
        <f t="shared" si="190"/>
        <v>2015</v>
      </c>
      <c r="V1484" s="9" t="str">
        <f t="shared" si="191"/>
        <v>Feb</v>
      </c>
    </row>
    <row r="1485" spans="1:22" ht="60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 t="shared" si="184"/>
        <v>106.85</v>
      </c>
      <c r="P1485">
        <f t="shared" si="187"/>
        <v>109.03061224489795</v>
      </c>
      <c r="Q1485" t="str">
        <f t="shared" si="185"/>
        <v>theater</v>
      </c>
      <c r="R1485" t="str">
        <f t="shared" si="186"/>
        <v>plays</v>
      </c>
      <c r="S1485" s="9">
        <f t="shared" si="188"/>
        <v>42157.303518518522</v>
      </c>
      <c r="T1485" s="9">
        <f t="shared" si="189"/>
        <v>42187.303518518522</v>
      </c>
      <c r="U1485">
        <f t="shared" si="190"/>
        <v>2015</v>
      </c>
      <c r="V1485" s="9" t="str">
        <f t="shared" si="191"/>
        <v>Jun</v>
      </c>
    </row>
    <row r="1486" spans="1:22" ht="45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 t="shared" si="184"/>
        <v>100.71379999999999</v>
      </c>
      <c r="P1486">
        <f t="shared" si="187"/>
        <v>25.692295918367346</v>
      </c>
      <c r="Q1486" t="str">
        <f t="shared" si="185"/>
        <v>theater</v>
      </c>
      <c r="R1486" t="str">
        <f t="shared" si="186"/>
        <v>plays</v>
      </c>
      <c r="S1486" s="9">
        <f t="shared" si="188"/>
        <v>41827.743275462963</v>
      </c>
      <c r="T1486" s="9">
        <f t="shared" si="189"/>
        <v>41857.730555555558</v>
      </c>
      <c r="U1486">
        <f t="shared" si="190"/>
        <v>2014</v>
      </c>
      <c r="V1486" s="9" t="str">
        <f t="shared" si="191"/>
        <v>Jul</v>
      </c>
    </row>
    <row r="1487" spans="1:22" ht="45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 t="shared" si="184"/>
        <v>109.00000000000001</v>
      </c>
      <c r="P1487">
        <f t="shared" si="187"/>
        <v>41.92307692307692</v>
      </c>
      <c r="Q1487" t="str">
        <f t="shared" si="185"/>
        <v>theater</v>
      </c>
      <c r="R1487" t="str">
        <f t="shared" si="186"/>
        <v>plays</v>
      </c>
      <c r="S1487" s="9">
        <f t="shared" si="188"/>
        <v>42162.562881944446</v>
      </c>
      <c r="T1487" s="9">
        <f t="shared" si="189"/>
        <v>42192.562881944446</v>
      </c>
      <c r="U1487">
        <f t="shared" si="190"/>
        <v>2015</v>
      </c>
      <c r="V1487" s="9" t="str">
        <f t="shared" si="191"/>
        <v>Jun</v>
      </c>
    </row>
    <row r="1488" spans="1:22" ht="45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 t="shared" si="184"/>
        <v>113.63000000000001</v>
      </c>
      <c r="P1488">
        <f t="shared" si="187"/>
        <v>88.7734375</v>
      </c>
      <c r="Q1488" t="str">
        <f t="shared" si="185"/>
        <v>theater</v>
      </c>
      <c r="R1488" t="str">
        <f t="shared" si="186"/>
        <v>plays</v>
      </c>
      <c r="S1488" s="9">
        <f t="shared" si="188"/>
        <v>42233.571898148155</v>
      </c>
      <c r="T1488" s="9">
        <f t="shared" si="189"/>
        <v>42263.571898148155</v>
      </c>
      <c r="U1488">
        <f t="shared" si="190"/>
        <v>2015</v>
      </c>
      <c r="V1488" s="9" t="str">
        <f t="shared" si="191"/>
        <v>Aug</v>
      </c>
    </row>
    <row r="1489" spans="1:22" ht="30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 t="shared" si="184"/>
        <v>113.92</v>
      </c>
      <c r="P1489">
        <f t="shared" si="187"/>
        <v>80.225352112676063</v>
      </c>
      <c r="Q1489" t="str">
        <f t="shared" si="185"/>
        <v>theater</v>
      </c>
      <c r="R1489" t="str">
        <f t="shared" si="186"/>
        <v>plays</v>
      </c>
      <c r="S1489" s="9">
        <f t="shared" si="188"/>
        <v>42042.031157407408</v>
      </c>
      <c r="T1489" s="9">
        <f t="shared" si="189"/>
        <v>42071.989490740743</v>
      </c>
      <c r="U1489">
        <f t="shared" si="190"/>
        <v>2015</v>
      </c>
      <c r="V1489" s="9" t="str">
        <f t="shared" si="191"/>
        <v>Feb</v>
      </c>
    </row>
    <row r="1490" spans="1:22" ht="30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 t="shared" si="184"/>
        <v>106</v>
      </c>
      <c r="P1490">
        <f t="shared" si="187"/>
        <v>78.936170212765958</v>
      </c>
      <c r="Q1490" t="str">
        <f t="shared" si="185"/>
        <v>theater</v>
      </c>
      <c r="R1490" t="str">
        <f t="shared" si="186"/>
        <v>plays</v>
      </c>
      <c r="S1490" s="9">
        <f t="shared" si="188"/>
        <v>42585.357175925928</v>
      </c>
      <c r="T1490" s="9">
        <f t="shared" si="189"/>
        <v>42598.999305555561</v>
      </c>
      <c r="U1490">
        <f t="shared" si="190"/>
        <v>2016</v>
      </c>
      <c r="V1490" s="9" t="str">
        <f t="shared" si="191"/>
        <v>Aug</v>
      </c>
    </row>
    <row r="1491" spans="1:22" ht="45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 t="shared" si="184"/>
        <v>162.5</v>
      </c>
      <c r="P1491">
        <f t="shared" si="187"/>
        <v>95.588235294117652</v>
      </c>
      <c r="Q1491" t="str">
        <f t="shared" si="185"/>
        <v>theater</v>
      </c>
      <c r="R1491" t="str">
        <f t="shared" si="186"/>
        <v>plays</v>
      </c>
      <c r="S1491" s="9">
        <f t="shared" si="188"/>
        <v>42097.619826388887</v>
      </c>
      <c r="T1491" s="9">
        <f t="shared" si="189"/>
        <v>42127.785416666673</v>
      </c>
      <c r="U1491">
        <f t="shared" si="190"/>
        <v>2015</v>
      </c>
      <c r="V1491" s="9" t="str">
        <f t="shared" si="191"/>
        <v>Apr</v>
      </c>
    </row>
    <row r="1492" spans="1:22" ht="45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 t="shared" si="184"/>
        <v>106</v>
      </c>
      <c r="P1492">
        <f t="shared" si="187"/>
        <v>69.890109890109883</v>
      </c>
      <c r="Q1492" t="str">
        <f t="shared" si="185"/>
        <v>theater</v>
      </c>
      <c r="R1492" t="str">
        <f t="shared" si="186"/>
        <v>plays</v>
      </c>
      <c r="S1492" s="9">
        <f t="shared" si="188"/>
        <v>41808.502905092595</v>
      </c>
      <c r="T1492" s="9">
        <f t="shared" si="189"/>
        <v>41838.502905092595</v>
      </c>
      <c r="U1492">
        <f t="shared" si="190"/>
        <v>2014</v>
      </c>
      <c r="V1492" s="9" t="str">
        <f t="shared" si="191"/>
        <v>Jun</v>
      </c>
    </row>
    <row r="1493" spans="1:22" ht="45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 t="shared" si="184"/>
        <v>100.15624999999999</v>
      </c>
      <c r="P1493">
        <f t="shared" si="187"/>
        <v>74.534883720930239</v>
      </c>
      <c r="Q1493" t="str">
        <f t="shared" si="185"/>
        <v>theater</v>
      </c>
      <c r="R1493" t="str">
        <f t="shared" si="186"/>
        <v>plays</v>
      </c>
      <c r="S1493" s="9">
        <f t="shared" si="188"/>
        <v>41852.491643518522</v>
      </c>
      <c r="T1493" s="9">
        <f t="shared" si="189"/>
        <v>41882.491643518522</v>
      </c>
      <c r="U1493">
        <f t="shared" si="190"/>
        <v>2014</v>
      </c>
      <c r="V1493" s="9" t="str">
        <f t="shared" si="191"/>
        <v>Aug</v>
      </c>
    </row>
    <row r="1494" spans="1:22" ht="30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 t="shared" si="184"/>
        <v>105.35000000000001</v>
      </c>
      <c r="P1494">
        <f t="shared" si="187"/>
        <v>123.94117647058823</v>
      </c>
      <c r="Q1494" t="str">
        <f t="shared" si="185"/>
        <v>theater</v>
      </c>
      <c r="R1494" t="str">
        <f t="shared" si="186"/>
        <v>plays</v>
      </c>
      <c r="S1494" s="9">
        <f t="shared" si="188"/>
        <v>42693.943518518521</v>
      </c>
      <c r="T1494" s="9">
        <f t="shared" si="189"/>
        <v>42708.875000000007</v>
      </c>
      <c r="U1494">
        <f t="shared" si="190"/>
        <v>2016</v>
      </c>
      <c r="V1494" s="9" t="str">
        <f t="shared" si="191"/>
        <v>Nov</v>
      </c>
    </row>
    <row r="1495" spans="1:22" ht="45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 t="shared" si="184"/>
        <v>174.8</v>
      </c>
      <c r="P1495">
        <f t="shared" si="187"/>
        <v>264.84848484848487</v>
      </c>
      <c r="Q1495" t="str">
        <f t="shared" si="185"/>
        <v>theater</v>
      </c>
      <c r="R1495" t="str">
        <f t="shared" si="186"/>
        <v>plays</v>
      </c>
      <c r="S1495" s="9">
        <f t="shared" si="188"/>
        <v>42341.651712962965</v>
      </c>
      <c r="T1495" s="9">
        <f t="shared" si="189"/>
        <v>42370.000000000007</v>
      </c>
      <c r="U1495">
        <f t="shared" si="190"/>
        <v>2015</v>
      </c>
      <c r="V1495" s="9" t="str">
        <f t="shared" si="191"/>
        <v>Dec</v>
      </c>
    </row>
    <row r="1496" spans="1:22" ht="45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 t="shared" si="184"/>
        <v>102</v>
      </c>
      <c r="P1496">
        <f t="shared" si="187"/>
        <v>58.620689655172413</v>
      </c>
      <c r="Q1496" t="str">
        <f t="shared" si="185"/>
        <v>theater</v>
      </c>
      <c r="R1496" t="str">
        <f t="shared" si="186"/>
        <v>plays</v>
      </c>
      <c r="S1496" s="9">
        <f t="shared" si="188"/>
        <v>41879.89434027778</v>
      </c>
      <c r="T1496" s="9">
        <f t="shared" si="189"/>
        <v>41907.899305555555</v>
      </c>
      <c r="U1496">
        <f t="shared" si="190"/>
        <v>2014</v>
      </c>
      <c r="V1496" s="9" t="str">
        <f t="shared" si="191"/>
        <v>Aug</v>
      </c>
    </row>
    <row r="1497" spans="1:22" ht="45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 t="shared" si="184"/>
        <v>100.125</v>
      </c>
      <c r="P1497">
        <f t="shared" si="187"/>
        <v>70.884955752212392</v>
      </c>
      <c r="Q1497" t="str">
        <f t="shared" si="185"/>
        <v>theater</v>
      </c>
      <c r="R1497" t="str">
        <f t="shared" si="186"/>
        <v>plays</v>
      </c>
      <c r="S1497" s="9">
        <f t="shared" si="188"/>
        <v>41941.517199074078</v>
      </c>
      <c r="T1497" s="9">
        <f t="shared" si="189"/>
        <v>41969.958333333336</v>
      </c>
      <c r="U1497">
        <f t="shared" si="190"/>
        <v>2014</v>
      </c>
      <c r="V1497" s="9" t="str">
        <f t="shared" si="191"/>
        <v>Oct</v>
      </c>
    </row>
    <row r="1498" spans="1:22" ht="45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 t="shared" si="184"/>
        <v>171.42857142857142</v>
      </c>
      <c r="P1498">
        <f t="shared" si="187"/>
        <v>8.5714285714285712</v>
      </c>
      <c r="Q1498" t="str">
        <f t="shared" si="185"/>
        <v>theater</v>
      </c>
      <c r="R1498" t="str">
        <f t="shared" si="186"/>
        <v>plays</v>
      </c>
      <c r="S1498" s="9">
        <f t="shared" si="188"/>
        <v>42425.564004629632</v>
      </c>
      <c r="T1498" s="9">
        <f t="shared" si="189"/>
        <v>42442.333333333336</v>
      </c>
      <c r="U1498">
        <f t="shared" si="190"/>
        <v>2016</v>
      </c>
      <c r="V1498" s="9" t="str">
        <f t="shared" si="191"/>
        <v>Feb</v>
      </c>
    </row>
    <row r="1499" spans="1:22" ht="60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 t="shared" si="184"/>
        <v>113.56666666666666</v>
      </c>
      <c r="P1499">
        <f t="shared" si="187"/>
        <v>113.56666666666666</v>
      </c>
      <c r="Q1499" t="str">
        <f t="shared" si="185"/>
        <v>theater</v>
      </c>
      <c r="R1499" t="str">
        <f t="shared" si="186"/>
        <v>plays</v>
      </c>
      <c r="S1499" s="9">
        <f t="shared" si="188"/>
        <v>42026.714513888895</v>
      </c>
      <c r="T1499" s="9">
        <f t="shared" si="189"/>
        <v>42085.926388888889</v>
      </c>
      <c r="U1499">
        <f t="shared" si="190"/>
        <v>2015</v>
      </c>
      <c r="V1499" s="9" t="str">
        <f t="shared" si="191"/>
        <v>Jan</v>
      </c>
    </row>
    <row r="1500" spans="1:22" ht="45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 t="shared" si="184"/>
        <v>129.46666666666667</v>
      </c>
      <c r="P1500">
        <f t="shared" si="187"/>
        <v>60.6875</v>
      </c>
      <c r="Q1500" t="str">
        <f t="shared" si="185"/>
        <v>theater</v>
      </c>
      <c r="R1500" t="str">
        <f t="shared" si="186"/>
        <v>plays</v>
      </c>
      <c r="S1500" s="9">
        <f t="shared" si="188"/>
        <v>41922.473923611113</v>
      </c>
      <c r="T1500" s="9">
        <f t="shared" si="189"/>
        <v>41932.082638888889</v>
      </c>
      <c r="U1500">
        <f t="shared" si="190"/>
        <v>2014</v>
      </c>
      <c r="V1500" s="9" t="str">
        <f t="shared" si="191"/>
        <v>Oct</v>
      </c>
    </row>
    <row r="1501" spans="1:22" ht="45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 t="shared" si="184"/>
        <v>101.4</v>
      </c>
      <c r="P1501">
        <f t="shared" si="187"/>
        <v>110.21739130434783</v>
      </c>
      <c r="Q1501" t="str">
        <f t="shared" si="185"/>
        <v>theater</v>
      </c>
      <c r="R1501" t="str">
        <f t="shared" si="186"/>
        <v>plays</v>
      </c>
      <c r="S1501" s="9">
        <f t="shared" si="188"/>
        <v>41993.657673611109</v>
      </c>
      <c r="T1501" s="9">
        <f t="shared" si="189"/>
        <v>42010.083333333336</v>
      </c>
      <c r="U1501">
        <f t="shared" si="190"/>
        <v>2014</v>
      </c>
      <c r="V1501" s="9" t="str">
        <f t="shared" si="191"/>
        <v>Dec</v>
      </c>
    </row>
    <row r="1502" spans="1:22" ht="45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 t="shared" si="184"/>
        <v>109.16666666666666</v>
      </c>
      <c r="P1502">
        <f t="shared" si="187"/>
        <v>136.45833333333334</v>
      </c>
      <c r="Q1502" t="str">
        <f t="shared" si="185"/>
        <v>theater</v>
      </c>
      <c r="R1502" t="str">
        <f t="shared" si="186"/>
        <v>plays</v>
      </c>
      <c r="S1502" s="9">
        <f t="shared" si="188"/>
        <v>42219.749189814822</v>
      </c>
      <c r="T1502" s="9">
        <f t="shared" si="189"/>
        <v>42239.916666666664</v>
      </c>
      <c r="U1502">
        <f t="shared" si="190"/>
        <v>2015</v>
      </c>
      <c r="V1502" s="9" t="str">
        <f t="shared" si="191"/>
        <v>Aug</v>
      </c>
    </row>
    <row r="1503" spans="1:22" ht="45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 t="shared" si="184"/>
        <v>128.92500000000001</v>
      </c>
      <c r="P1503">
        <f t="shared" si="187"/>
        <v>53.164948453608247</v>
      </c>
      <c r="Q1503" t="str">
        <f t="shared" si="185"/>
        <v>theater</v>
      </c>
      <c r="R1503" t="str">
        <f t="shared" si="186"/>
        <v>spaces</v>
      </c>
      <c r="S1503" s="9">
        <f t="shared" si="188"/>
        <v>42225.393009259256</v>
      </c>
      <c r="T1503" s="9">
        <f t="shared" si="189"/>
        <v>42270.393009259256</v>
      </c>
      <c r="U1503">
        <f t="shared" si="190"/>
        <v>2015</v>
      </c>
      <c r="V1503" s="9" t="str">
        <f t="shared" si="191"/>
        <v>Aug</v>
      </c>
    </row>
    <row r="1504" spans="1:22" ht="30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 t="shared" si="184"/>
        <v>102.06</v>
      </c>
      <c r="P1504">
        <f t="shared" si="187"/>
        <v>86.491525423728817</v>
      </c>
      <c r="Q1504" t="str">
        <f t="shared" si="185"/>
        <v>theater</v>
      </c>
      <c r="R1504" t="str">
        <f t="shared" si="186"/>
        <v>spaces</v>
      </c>
      <c r="S1504" s="9">
        <f t="shared" si="188"/>
        <v>42381.520173611112</v>
      </c>
      <c r="T1504" s="9">
        <f t="shared" si="189"/>
        <v>42411.520173611112</v>
      </c>
      <c r="U1504">
        <f t="shared" si="190"/>
        <v>2016</v>
      </c>
      <c r="V1504" s="9" t="str">
        <f t="shared" si="191"/>
        <v>Jan</v>
      </c>
    </row>
    <row r="1505" spans="1:22" ht="45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 t="shared" si="184"/>
        <v>146.53957758620692</v>
      </c>
      <c r="P1505">
        <f t="shared" si="187"/>
        <v>155.23827397260274</v>
      </c>
      <c r="Q1505" t="str">
        <f t="shared" si="185"/>
        <v>theater</v>
      </c>
      <c r="R1505" t="str">
        <f t="shared" si="186"/>
        <v>spaces</v>
      </c>
      <c r="S1505" s="9">
        <f t="shared" si="188"/>
        <v>41894.46569444445</v>
      </c>
      <c r="T1505" s="9">
        <f t="shared" si="189"/>
        <v>41954.507361111115</v>
      </c>
      <c r="U1505">
        <f t="shared" si="190"/>
        <v>2014</v>
      </c>
      <c r="V1505" s="9" t="str">
        <f t="shared" si="191"/>
        <v>Sep</v>
      </c>
    </row>
    <row r="1506" spans="1:22" ht="45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 t="shared" si="184"/>
        <v>100.352</v>
      </c>
      <c r="P1506">
        <f t="shared" si="187"/>
        <v>115.08256880733946</v>
      </c>
      <c r="Q1506" t="str">
        <f t="shared" si="185"/>
        <v>theater</v>
      </c>
      <c r="R1506" t="str">
        <f t="shared" si="186"/>
        <v>spaces</v>
      </c>
      <c r="S1506" s="9">
        <f t="shared" si="188"/>
        <v>42576.11204861111</v>
      </c>
      <c r="T1506" s="9">
        <f t="shared" si="189"/>
        <v>42606.11204861111</v>
      </c>
      <c r="U1506">
        <f t="shared" si="190"/>
        <v>2016</v>
      </c>
      <c r="V1506" s="9" t="str">
        <f t="shared" si="191"/>
        <v>Jul</v>
      </c>
    </row>
    <row r="1507" spans="1:22" ht="45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 t="shared" si="184"/>
        <v>121.64999999999999</v>
      </c>
      <c r="P1507">
        <f t="shared" si="187"/>
        <v>109.5945945945946</v>
      </c>
      <c r="Q1507" t="str">
        <f t="shared" si="185"/>
        <v>theater</v>
      </c>
      <c r="R1507" t="str">
        <f t="shared" si="186"/>
        <v>spaces</v>
      </c>
      <c r="S1507" s="9">
        <f t="shared" si="188"/>
        <v>42654.807037037041</v>
      </c>
      <c r="T1507" s="9">
        <f t="shared" si="189"/>
        <v>42674.000000000007</v>
      </c>
      <c r="U1507">
        <f t="shared" si="190"/>
        <v>2016</v>
      </c>
      <c r="V1507" s="9" t="str">
        <f t="shared" si="191"/>
        <v>Oct</v>
      </c>
    </row>
    <row r="1508" spans="1:22" ht="45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 t="shared" si="184"/>
        <v>105.5</v>
      </c>
      <c r="P1508">
        <f t="shared" si="187"/>
        <v>45.214285714285715</v>
      </c>
      <c r="Q1508" t="str">
        <f t="shared" si="185"/>
        <v>theater</v>
      </c>
      <c r="R1508" t="str">
        <f t="shared" si="186"/>
        <v>spaces</v>
      </c>
      <c r="S1508" s="9">
        <f t="shared" si="188"/>
        <v>42431.333402777782</v>
      </c>
      <c r="T1508" s="9">
        <f t="shared" si="189"/>
        <v>42491.29173611111</v>
      </c>
      <c r="U1508">
        <f t="shared" si="190"/>
        <v>2016</v>
      </c>
      <c r="V1508" s="9" t="str">
        <f t="shared" si="191"/>
        <v>Mar</v>
      </c>
    </row>
    <row r="1509" spans="1:22" ht="45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 t="shared" si="184"/>
        <v>110.4008</v>
      </c>
      <c r="P1509">
        <f t="shared" si="187"/>
        <v>104.15169811320754</v>
      </c>
      <c r="Q1509" t="str">
        <f t="shared" si="185"/>
        <v>theater</v>
      </c>
      <c r="R1509" t="str">
        <f t="shared" si="186"/>
        <v>spaces</v>
      </c>
      <c r="S1509" s="9">
        <f t="shared" si="188"/>
        <v>42627.140636574077</v>
      </c>
      <c r="T1509" s="9">
        <f t="shared" si="189"/>
        <v>42655.833333333336</v>
      </c>
      <c r="U1509">
        <f t="shared" si="190"/>
        <v>2016</v>
      </c>
      <c r="V1509" s="9" t="str">
        <f t="shared" si="191"/>
        <v>Sep</v>
      </c>
    </row>
    <row r="1510" spans="1:22" ht="45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 t="shared" si="184"/>
        <v>100</v>
      </c>
      <c r="P1510">
        <f t="shared" si="187"/>
        <v>35.714285714285715</v>
      </c>
      <c r="Q1510" t="str">
        <f t="shared" si="185"/>
        <v>theater</v>
      </c>
      <c r="R1510" t="str">
        <f t="shared" si="186"/>
        <v>spaces</v>
      </c>
      <c r="S1510" s="9">
        <f t="shared" si="188"/>
        <v>42511.195381944446</v>
      </c>
      <c r="T1510" s="9">
        <f t="shared" si="189"/>
        <v>42541.195381944446</v>
      </c>
      <c r="U1510">
        <f t="shared" si="190"/>
        <v>2016</v>
      </c>
      <c r="V1510" s="9" t="str">
        <f t="shared" si="191"/>
        <v>May</v>
      </c>
    </row>
    <row r="1511" spans="1:22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 t="shared" si="184"/>
        <v>176.535</v>
      </c>
      <c r="P1511">
        <f t="shared" si="187"/>
        <v>96.997252747252745</v>
      </c>
      <c r="Q1511" t="str">
        <f t="shared" si="185"/>
        <v>theater</v>
      </c>
      <c r="R1511" t="str">
        <f t="shared" si="186"/>
        <v>spaces</v>
      </c>
      <c r="S1511" s="9">
        <f t="shared" si="188"/>
        <v>42336.853726851856</v>
      </c>
      <c r="T1511" s="9">
        <f t="shared" si="189"/>
        <v>42359.040972222225</v>
      </c>
      <c r="U1511">
        <f t="shared" si="190"/>
        <v>2015</v>
      </c>
      <c r="V1511" s="9" t="str">
        <f t="shared" si="191"/>
        <v>Nov</v>
      </c>
    </row>
    <row r="1512" spans="1:22" ht="45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 t="shared" si="184"/>
        <v>100</v>
      </c>
      <c r="P1512">
        <f t="shared" si="187"/>
        <v>370.37037037037038</v>
      </c>
      <c r="Q1512" t="str">
        <f t="shared" si="185"/>
        <v>theater</v>
      </c>
      <c r="R1512" t="str">
        <f t="shared" si="186"/>
        <v>spaces</v>
      </c>
      <c r="S1512" s="9">
        <f t="shared" si="188"/>
        <v>42341.407638888886</v>
      </c>
      <c r="T1512" s="9">
        <f t="shared" si="189"/>
        <v>42376.407638888886</v>
      </c>
      <c r="U1512">
        <f t="shared" si="190"/>
        <v>2015</v>
      </c>
      <c r="V1512" s="9" t="str">
        <f t="shared" si="191"/>
        <v>Dec</v>
      </c>
    </row>
    <row r="1513" spans="1:22" ht="45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 t="shared" si="184"/>
        <v>103.29411764705883</v>
      </c>
      <c r="P1513">
        <f t="shared" si="187"/>
        <v>94.408602150537632</v>
      </c>
      <c r="Q1513" t="str">
        <f t="shared" si="185"/>
        <v>theater</v>
      </c>
      <c r="R1513" t="str">
        <f t="shared" si="186"/>
        <v>spaces</v>
      </c>
      <c r="S1513" s="9">
        <f t="shared" si="188"/>
        <v>42740.670486111114</v>
      </c>
      <c r="T1513" s="9">
        <f t="shared" si="189"/>
        <v>42762.670486111114</v>
      </c>
      <c r="U1513">
        <f t="shared" si="190"/>
        <v>2017</v>
      </c>
      <c r="V1513" s="9" t="str">
        <f t="shared" si="191"/>
        <v>Jan</v>
      </c>
    </row>
    <row r="1514" spans="1:22" ht="45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 t="shared" si="184"/>
        <v>104.5</v>
      </c>
      <c r="P1514">
        <f t="shared" si="187"/>
        <v>48.984375</v>
      </c>
      <c r="Q1514" t="str">
        <f t="shared" si="185"/>
        <v>theater</v>
      </c>
      <c r="R1514" t="str">
        <f t="shared" si="186"/>
        <v>spaces</v>
      </c>
      <c r="S1514" s="9">
        <f t="shared" si="188"/>
        <v>42622.600810185184</v>
      </c>
      <c r="T1514" s="9">
        <f t="shared" si="189"/>
        <v>42652.600810185184</v>
      </c>
      <c r="U1514">
        <f t="shared" si="190"/>
        <v>2016</v>
      </c>
      <c r="V1514" s="9" t="str">
        <f t="shared" si="191"/>
        <v>Sep</v>
      </c>
    </row>
    <row r="1515" spans="1:22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 t="shared" si="184"/>
        <v>100.29999999999998</v>
      </c>
      <c r="P1515">
        <f t="shared" si="187"/>
        <v>45.590909090909093</v>
      </c>
      <c r="Q1515" t="str">
        <f t="shared" si="185"/>
        <v>theater</v>
      </c>
      <c r="R1515" t="str">
        <f t="shared" si="186"/>
        <v>spaces</v>
      </c>
      <c r="S1515" s="9">
        <f t="shared" si="188"/>
        <v>42390.672071759262</v>
      </c>
      <c r="T1515" s="9">
        <f t="shared" si="189"/>
        <v>42420.672071759262</v>
      </c>
      <c r="U1515">
        <f t="shared" si="190"/>
        <v>2016</v>
      </c>
      <c r="V1515" s="9" t="str">
        <f t="shared" si="191"/>
        <v>Jan</v>
      </c>
    </row>
    <row r="1516" spans="1:22" ht="45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 t="shared" si="184"/>
        <v>457.74666666666673</v>
      </c>
      <c r="P1516">
        <f t="shared" si="187"/>
        <v>23.275254237288134</v>
      </c>
      <c r="Q1516" t="str">
        <f t="shared" si="185"/>
        <v>theater</v>
      </c>
      <c r="R1516" t="str">
        <f t="shared" si="186"/>
        <v>spaces</v>
      </c>
      <c r="S1516" s="9">
        <f t="shared" si="188"/>
        <v>41885.31217592593</v>
      </c>
      <c r="T1516" s="9">
        <f t="shared" si="189"/>
        <v>41915.31217592593</v>
      </c>
      <c r="U1516">
        <f t="shared" si="190"/>
        <v>2014</v>
      </c>
      <c r="V1516" s="9" t="str">
        <f t="shared" si="191"/>
        <v>Sep</v>
      </c>
    </row>
    <row r="1517" spans="1:22" ht="45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 t="shared" si="184"/>
        <v>104.96000000000001</v>
      </c>
      <c r="P1517">
        <f t="shared" si="187"/>
        <v>63.2289156626506</v>
      </c>
      <c r="Q1517" t="str">
        <f t="shared" si="185"/>
        <v>theater</v>
      </c>
      <c r="R1517" t="str">
        <f t="shared" si="186"/>
        <v>spaces</v>
      </c>
      <c r="S1517" s="9">
        <f t="shared" si="188"/>
        <v>42724.498506944445</v>
      </c>
      <c r="T1517" s="9">
        <f t="shared" si="189"/>
        <v>42754.498506944445</v>
      </c>
      <c r="U1517">
        <f t="shared" si="190"/>
        <v>2016</v>
      </c>
      <c r="V1517" s="9" t="str">
        <f t="shared" si="191"/>
        <v>Dec</v>
      </c>
    </row>
    <row r="1518" spans="1:22" ht="30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 t="shared" si="184"/>
        <v>171.94285714285715</v>
      </c>
      <c r="P1518">
        <f t="shared" si="187"/>
        <v>153.5204081632653</v>
      </c>
      <c r="Q1518" t="str">
        <f t="shared" si="185"/>
        <v>theater</v>
      </c>
      <c r="R1518" t="str">
        <f t="shared" si="186"/>
        <v>spaces</v>
      </c>
      <c r="S1518" s="9">
        <f t="shared" si="188"/>
        <v>42090.745833333334</v>
      </c>
      <c r="T1518" s="9">
        <f t="shared" si="189"/>
        <v>42150.745833333334</v>
      </c>
      <c r="U1518">
        <f t="shared" si="190"/>
        <v>2015</v>
      </c>
      <c r="V1518" s="9" t="str">
        <f t="shared" si="191"/>
        <v>Mar</v>
      </c>
    </row>
    <row r="1519" spans="1:22" ht="45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 t="shared" si="184"/>
        <v>103.73000000000002</v>
      </c>
      <c r="P1519">
        <f t="shared" si="187"/>
        <v>90.2</v>
      </c>
      <c r="Q1519" t="str">
        <f t="shared" si="185"/>
        <v>theater</v>
      </c>
      <c r="R1519" t="str">
        <f t="shared" si="186"/>
        <v>spaces</v>
      </c>
      <c r="S1519" s="9">
        <f t="shared" si="188"/>
        <v>42775.567048611112</v>
      </c>
      <c r="T1519" s="9">
        <f t="shared" si="189"/>
        <v>42793.040972222225</v>
      </c>
      <c r="U1519">
        <f t="shared" si="190"/>
        <v>2017</v>
      </c>
      <c r="V1519" s="9" t="str">
        <f t="shared" si="191"/>
        <v>Feb</v>
      </c>
    </row>
    <row r="1520" spans="1:22" ht="45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 t="shared" si="184"/>
        <v>103.029</v>
      </c>
      <c r="P1520">
        <f t="shared" si="187"/>
        <v>118.97113163972287</v>
      </c>
      <c r="Q1520" t="str">
        <f t="shared" si="185"/>
        <v>theater</v>
      </c>
      <c r="R1520" t="str">
        <f t="shared" si="186"/>
        <v>spaces</v>
      </c>
      <c r="S1520" s="9">
        <f t="shared" si="188"/>
        <v>41778.026956018519</v>
      </c>
      <c r="T1520" s="9">
        <f t="shared" si="189"/>
        <v>41806.017361111117</v>
      </c>
      <c r="U1520">
        <f t="shared" si="190"/>
        <v>2014</v>
      </c>
      <c r="V1520" s="9" t="str">
        <f t="shared" si="191"/>
        <v>May</v>
      </c>
    </row>
    <row r="1521" spans="1:22" ht="45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 t="shared" si="184"/>
        <v>118.88888888888889</v>
      </c>
      <c r="P1521">
        <f t="shared" si="187"/>
        <v>80.25</v>
      </c>
      <c r="Q1521" t="str">
        <f t="shared" si="185"/>
        <v>theater</v>
      </c>
      <c r="R1521" t="str">
        <f t="shared" si="186"/>
        <v>spaces</v>
      </c>
      <c r="S1521" s="9">
        <f t="shared" si="188"/>
        <v>42780.573611111111</v>
      </c>
      <c r="T1521" s="9">
        <f t="shared" si="189"/>
        <v>42794.916666666664</v>
      </c>
      <c r="U1521">
        <f t="shared" si="190"/>
        <v>2017</v>
      </c>
      <c r="V1521" s="9" t="str">
        <f t="shared" si="191"/>
        <v>Feb</v>
      </c>
    </row>
    <row r="1522" spans="1:22" ht="45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 t="shared" si="184"/>
        <v>100</v>
      </c>
      <c r="P1522">
        <f t="shared" si="187"/>
        <v>62.5</v>
      </c>
      <c r="Q1522" t="str">
        <f t="shared" si="185"/>
        <v>theater</v>
      </c>
      <c r="R1522" t="str">
        <f t="shared" si="186"/>
        <v>spaces</v>
      </c>
      <c r="S1522" s="9">
        <f t="shared" si="188"/>
        <v>42752.660532407412</v>
      </c>
      <c r="T1522" s="9">
        <f t="shared" si="189"/>
        <v>42766.583333333336</v>
      </c>
      <c r="U1522">
        <f t="shared" si="190"/>
        <v>2017</v>
      </c>
      <c r="V1522" s="9" t="str">
        <f t="shared" si="191"/>
        <v>Jan</v>
      </c>
    </row>
    <row r="1523" spans="1:22" ht="45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 t="shared" si="184"/>
        <v>318.69988910451895</v>
      </c>
      <c r="P1523">
        <f t="shared" si="187"/>
        <v>131.37719999999999</v>
      </c>
      <c r="Q1523" t="str">
        <f t="shared" si="185"/>
        <v>theater</v>
      </c>
      <c r="R1523" t="str">
        <f t="shared" si="186"/>
        <v>spaces</v>
      </c>
      <c r="S1523" s="9">
        <f t="shared" si="188"/>
        <v>42534.72895833334</v>
      </c>
      <c r="T1523" s="9">
        <f t="shared" si="189"/>
        <v>42564.72895833334</v>
      </c>
      <c r="U1523">
        <f t="shared" si="190"/>
        <v>2016</v>
      </c>
      <c r="V1523" s="9" t="str">
        <f t="shared" si="191"/>
        <v>Jun</v>
      </c>
    </row>
    <row r="1524" spans="1:22" ht="30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 t="shared" si="184"/>
        <v>108.50614285714286</v>
      </c>
      <c r="P1524">
        <f t="shared" si="187"/>
        <v>73.032980769230775</v>
      </c>
      <c r="Q1524" t="str">
        <f t="shared" si="185"/>
        <v>theater</v>
      </c>
      <c r="R1524" t="str">
        <f t="shared" si="186"/>
        <v>spaces</v>
      </c>
      <c r="S1524" s="9">
        <f t="shared" si="188"/>
        <v>41239.669583333336</v>
      </c>
      <c r="T1524" s="9">
        <f t="shared" si="189"/>
        <v>41269.669583333336</v>
      </c>
      <c r="U1524">
        <f t="shared" si="190"/>
        <v>2012</v>
      </c>
      <c r="V1524" s="9" t="str">
        <f t="shared" si="191"/>
        <v>Nov</v>
      </c>
    </row>
    <row r="1525" spans="1:22" ht="45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 t="shared" si="184"/>
        <v>101.16666666666667</v>
      </c>
      <c r="P1525">
        <f t="shared" si="187"/>
        <v>178.52941176470588</v>
      </c>
      <c r="Q1525" t="str">
        <f t="shared" si="185"/>
        <v>theater</v>
      </c>
      <c r="R1525" t="str">
        <f t="shared" si="186"/>
        <v>spaces</v>
      </c>
      <c r="S1525" s="9">
        <f t="shared" si="188"/>
        <v>42398.682592592595</v>
      </c>
      <c r="T1525" s="9">
        <f t="shared" si="189"/>
        <v>42430.082638888889</v>
      </c>
      <c r="U1525">
        <f t="shared" si="190"/>
        <v>2016</v>
      </c>
      <c r="V1525" s="9" t="str">
        <f t="shared" si="191"/>
        <v>Jan</v>
      </c>
    </row>
    <row r="1526" spans="1:22" ht="45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 t="shared" si="184"/>
        <v>112.815</v>
      </c>
      <c r="P1526">
        <f t="shared" si="187"/>
        <v>162.90974729241879</v>
      </c>
      <c r="Q1526" t="str">
        <f t="shared" si="185"/>
        <v>theater</v>
      </c>
      <c r="R1526" t="str">
        <f t="shared" si="186"/>
        <v>spaces</v>
      </c>
      <c r="S1526" s="9">
        <f t="shared" si="188"/>
        <v>41928.714398148149</v>
      </c>
      <c r="T1526" s="9">
        <f t="shared" si="189"/>
        <v>41958.756064814814</v>
      </c>
      <c r="U1526">
        <f t="shared" si="190"/>
        <v>2014</v>
      </c>
      <c r="V1526" s="9" t="str">
        <f t="shared" si="191"/>
        <v>Oct</v>
      </c>
    </row>
    <row r="1527" spans="1:22" ht="45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 t="shared" si="184"/>
        <v>120.49622641509434</v>
      </c>
      <c r="P1527">
        <f t="shared" si="187"/>
        <v>108.24237288135593</v>
      </c>
      <c r="Q1527" t="str">
        <f t="shared" si="185"/>
        <v>theater</v>
      </c>
      <c r="R1527" t="str">
        <f t="shared" si="186"/>
        <v>spaces</v>
      </c>
      <c r="S1527" s="9">
        <f t="shared" si="188"/>
        <v>41888.508159722223</v>
      </c>
      <c r="T1527" s="9">
        <f t="shared" si="189"/>
        <v>41918.508159722223</v>
      </c>
      <c r="U1527">
        <f t="shared" si="190"/>
        <v>2014</v>
      </c>
      <c r="V1527" s="9" t="str">
        <f t="shared" si="191"/>
        <v>Sep</v>
      </c>
    </row>
    <row r="1528" spans="1:22" ht="30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 t="shared" si="184"/>
        <v>107.74999999999999</v>
      </c>
      <c r="P1528">
        <f t="shared" si="187"/>
        <v>88.865979381443296</v>
      </c>
      <c r="Q1528" t="str">
        <f t="shared" si="185"/>
        <v>theater</v>
      </c>
      <c r="R1528" t="str">
        <f t="shared" si="186"/>
        <v>spaces</v>
      </c>
      <c r="S1528" s="9">
        <f t="shared" si="188"/>
        <v>41957.590173611112</v>
      </c>
      <c r="T1528" s="9">
        <f t="shared" si="189"/>
        <v>41987.590173611112</v>
      </c>
      <c r="U1528">
        <f t="shared" si="190"/>
        <v>2014</v>
      </c>
      <c r="V1528" s="9" t="str">
        <f t="shared" si="191"/>
        <v>Nov</v>
      </c>
    </row>
    <row r="1529" spans="1:22" ht="30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 t="shared" si="184"/>
        <v>180</v>
      </c>
      <c r="P1529">
        <f t="shared" si="187"/>
        <v>54</v>
      </c>
      <c r="Q1529" t="str">
        <f t="shared" si="185"/>
        <v>theater</v>
      </c>
      <c r="R1529" t="str">
        <f t="shared" si="186"/>
        <v>spaces</v>
      </c>
      <c r="S1529" s="9">
        <f t="shared" si="188"/>
        <v>42098.049571759264</v>
      </c>
      <c r="T1529" s="9">
        <f t="shared" si="189"/>
        <v>42119.049571759264</v>
      </c>
      <c r="U1529">
        <f t="shared" si="190"/>
        <v>2015</v>
      </c>
      <c r="V1529" s="9" t="str">
        <f t="shared" si="191"/>
        <v>Apr</v>
      </c>
    </row>
    <row r="1530" spans="1:22" ht="45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 t="shared" si="184"/>
        <v>101.16666666666667</v>
      </c>
      <c r="P1530">
        <f t="shared" si="187"/>
        <v>116.73076923076923</v>
      </c>
      <c r="Q1530" t="str">
        <f t="shared" si="185"/>
        <v>theater</v>
      </c>
      <c r="R1530" t="str">
        <f t="shared" si="186"/>
        <v>spaces</v>
      </c>
      <c r="S1530" s="9">
        <f t="shared" si="188"/>
        <v>42360.045358796298</v>
      </c>
      <c r="T1530" s="9">
        <f t="shared" si="189"/>
        <v>42390.045358796298</v>
      </c>
      <c r="U1530">
        <f t="shared" si="190"/>
        <v>2015</v>
      </c>
      <c r="V1530" s="9" t="str">
        <f t="shared" si="191"/>
        <v>Dec</v>
      </c>
    </row>
    <row r="1531" spans="1:22" ht="45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 t="shared" si="184"/>
        <v>119.756</v>
      </c>
      <c r="P1531">
        <f t="shared" si="187"/>
        <v>233.8984375</v>
      </c>
      <c r="Q1531" t="str">
        <f t="shared" si="185"/>
        <v>theater</v>
      </c>
      <c r="R1531" t="str">
        <f t="shared" si="186"/>
        <v>spaces</v>
      </c>
      <c r="S1531" s="9">
        <f t="shared" si="188"/>
        <v>41939.403240740743</v>
      </c>
      <c r="T1531" s="9">
        <f t="shared" si="189"/>
        <v>41969.444907407415</v>
      </c>
      <c r="U1531">
        <f t="shared" si="190"/>
        <v>2014</v>
      </c>
      <c r="V1531" s="9" t="str">
        <f t="shared" si="191"/>
        <v>Oct</v>
      </c>
    </row>
    <row r="1532" spans="1:22" ht="45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 t="shared" si="184"/>
        <v>158</v>
      </c>
      <c r="P1532">
        <f t="shared" si="187"/>
        <v>158</v>
      </c>
      <c r="Q1532" t="str">
        <f t="shared" si="185"/>
        <v>theater</v>
      </c>
      <c r="R1532" t="str">
        <f t="shared" si="186"/>
        <v>spaces</v>
      </c>
      <c r="S1532" s="9">
        <f t="shared" si="188"/>
        <v>41996.665729166671</v>
      </c>
      <c r="T1532" s="9">
        <f t="shared" si="189"/>
        <v>42056.665729166671</v>
      </c>
      <c r="U1532">
        <f t="shared" si="190"/>
        <v>2014</v>
      </c>
      <c r="V1532" s="9" t="str">
        <f t="shared" si="191"/>
        <v>Dec</v>
      </c>
    </row>
    <row r="1533" spans="1:22" ht="45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 t="shared" si="184"/>
        <v>123.66666666666666</v>
      </c>
      <c r="P1533">
        <f t="shared" si="187"/>
        <v>14.84</v>
      </c>
      <c r="Q1533" t="str">
        <f t="shared" si="185"/>
        <v>theater</v>
      </c>
      <c r="R1533" t="str">
        <f t="shared" si="186"/>
        <v>spaces</v>
      </c>
      <c r="S1533" s="9">
        <f t="shared" si="188"/>
        <v>42334.302268518521</v>
      </c>
      <c r="T1533" s="9">
        <f t="shared" si="189"/>
        <v>42361.790972222225</v>
      </c>
      <c r="U1533">
        <f t="shared" si="190"/>
        <v>2015</v>
      </c>
      <c r="V1533" s="9" t="str">
        <f t="shared" si="191"/>
        <v>Nov</v>
      </c>
    </row>
    <row r="1534" spans="1:22" ht="45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 t="shared" si="184"/>
        <v>117.12499999999999</v>
      </c>
      <c r="P1534">
        <f t="shared" si="187"/>
        <v>85.181818181818187</v>
      </c>
      <c r="Q1534" t="str">
        <f t="shared" si="185"/>
        <v>theater</v>
      </c>
      <c r="R1534" t="str">
        <f t="shared" si="186"/>
        <v>spaces</v>
      </c>
      <c r="S1534" s="9">
        <f t="shared" si="188"/>
        <v>42024.536226851858</v>
      </c>
      <c r="T1534" s="9">
        <f t="shared" si="189"/>
        <v>42045.536226851858</v>
      </c>
      <c r="U1534">
        <f t="shared" si="190"/>
        <v>2015</v>
      </c>
      <c r="V1534" s="9" t="str">
        <f t="shared" si="191"/>
        <v>Jan</v>
      </c>
    </row>
    <row r="1535" spans="1:22" ht="45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 t="shared" si="184"/>
        <v>156.96</v>
      </c>
      <c r="P1535">
        <f t="shared" si="187"/>
        <v>146.69158878504672</v>
      </c>
      <c r="Q1535" t="str">
        <f t="shared" si="185"/>
        <v>theater</v>
      </c>
      <c r="R1535" t="str">
        <f t="shared" si="186"/>
        <v>spaces</v>
      </c>
      <c r="S1535" s="9">
        <f t="shared" si="188"/>
        <v>42146.669548611113</v>
      </c>
      <c r="T1535" s="9">
        <f t="shared" si="189"/>
        <v>42176.669548611113</v>
      </c>
      <c r="U1535">
        <f t="shared" si="190"/>
        <v>2015</v>
      </c>
      <c r="V1535" s="9" t="str">
        <f t="shared" si="191"/>
        <v>May</v>
      </c>
    </row>
    <row r="1536" spans="1:22" ht="45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 t="shared" si="184"/>
        <v>113.104</v>
      </c>
      <c r="P1536">
        <f t="shared" si="187"/>
        <v>50.764811490125673</v>
      </c>
      <c r="Q1536" t="str">
        <f t="shared" si="185"/>
        <v>theater</v>
      </c>
      <c r="R1536" t="str">
        <f t="shared" si="186"/>
        <v>spaces</v>
      </c>
      <c r="S1536" s="9">
        <f t="shared" si="188"/>
        <v>41919.956944444442</v>
      </c>
      <c r="T1536" s="9">
        <f t="shared" si="189"/>
        <v>41948.041666666672</v>
      </c>
      <c r="U1536">
        <f t="shared" si="190"/>
        <v>2014</v>
      </c>
      <c r="V1536" s="9" t="str">
        <f t="shared" si="191"/>
        <v>Oct</v>
      </c>
    </row>
    <row r="1537" spans="1:22" ht="45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 t="shared" si="184"/>
        <v>103.17647058823529</v>
      </c>
      <c r="P1537">
        <f t="shared" si="187"/>
        <v>87.7</v>
      </c>
      <c r="Q1537" t="str">
        <f t="shared" si="185"/>
        <v>theater</v>
      </c>
      <c r="R1537" t="str">
        <f t="shared" si="186"/>
        <v>spaces</v>
      </c>
      <c r="S1537" s="9">
        <f t="shared" si="188"/>
        <v>41785.560625000006</v>
      </c>
      <c r="T1537" s="9">
        <f t="shared" si="189"/>
        <v>41801</v>
      </c>
      <c r="U1537">
        <f t="shared" si="190"/>
        <v>2014</v>
      </c>
      <c r="V1537" s="9" t="str">
        <f t="shared" si="191"/>
        <v>May</v>
      </c>
    </row>
    <row r="1538" spans="1:22" ht="45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 t="shared" ref="O1538:O1601" si="192">(E1538/D1538)*100</f>
        <v>102.61176470588236</v>
      </c>
      <c r="P1538">
        <f t="shared" si="187"/>
        <v>242.27777777777777</v>
      </c>
      <c r="Q1538" t="str">
        <f t="shared" ref="Q1538:Q1601" si="193">LEFT(N1538,SEARCH("/",N1538,1)-1)</f>
        <v>theater</v>
      </c>
      <c r="R1538" t="str">
        <f t="shared" ref="R1538:R1601" si="194">RIGHT(N1538,LEN(N1538)-SEARCH("/",N1538,1))</f>
        <v>spaces</v>
      </c>
      <c r="S1538" s="9">
        <f t="shared" si="188"/>
        <v>41778.381388888891</v>
      </c>
      <c r="T1538" s="9">
        <f t="shared" si="189"/>
        <v>41838.381388888891</v>
      </c>
      <c r="U1538">
        <f t="shared" si="190"/>
        <v>2014</v>
      </c>
      <c r="V1538" s="9" t="str">
        <f t="shared" si="191"/>
        <v>May</v>
      </c>
    </row>
    <row r="1539" spans="1:22" ht="45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 t="shared" si="192"/>
        <v>105.84090909090908</v>
      </c>
      <c r="P1539">
        <f t="shared" ref="P1539:P1602" si="195">IFERROR(E1539/L1539, 0)</f>
        <v>146.44654088050314</v>
      </c>
      <c r="Q1539" t="str">
        <f t="shared" si="193"/>
        <v>theater</v>
      </c>
      <c r="R1539" t="str">
        <f t="shared" si="194"/>
        <v>spaces</v>
      </c>
      <c r="S1539" s="9">
        <f t="shared" ref="S1539:S1602" si="196">((J1539/86400)+25569+(-4/24))</f>
        <v>41841.683368055557</v>
      </c>
      <c r="T1539" s="9">
        <f t="shared" ref="T1539:T1602" si="197">((I1539/86400)+25569+(-4/24))</f>
        <v>41871.683368055557</v>
      </c>
      <c r="U1539">
        <f t="shared" ref="U1539:U1602" si="198">YEAR(S1539)</f>
        <v>2014</v>
      </c>
      <c r="V1539" s="9" t="str">
        <f t="shared" ref="V1539:V1602" si="199">TEXT(S1539, "mmm")</f>
        <v>Jul</v>
      </c>
    </row>
    <row r="1540" spans="1:22" ht="45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 t="shared" si="192"/>
        <v>100.71428571428571</v>
      </c>
      <c r="P1540">
        <f t="shared" si="195"/>
        <v>103.17073170731707</v>
      </c>
      <c r="Q1540" t="str">
        <f t="shared" si="193"/>
        <v>theater</v>
      </c>
      <c r="R1540" t="str">
        <f t="shared" si="194"/>
        <v>spaces</v>
      </c>
      <c r="S1540" s="9">
        <f t="shared" si="196"/>
        <v>42163.131666666668</v>
      </c>
      <c r="T1540" s="9">
        <f t="shared" si="197"/>
        <v>42205.750000000007</v>
      </c>
      <c r="U1540">
        <f t="shared" si="198"/>
        <v>2015</v>
      </c>
      <c r="V1540" s="9" t="str">
        <f t="shared" si="199"/>
        <v>Jun</v>
      </c>
    </row>
    <row r="1541" spans="1:22" ht="45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 t="shared" si="192"/>
        <v>121.23333333333332</v>
      </c>
      <c r="P1541">
        <f t="shared" si="195"/>
        <v>80.464601769911511</v>
      </c>
      <c r="Q1541" t="str">
        <f t="shared" si="193"/>
        <v>theater</v>
      </c>
      <c r="R1541" t="str">
        <f t="shared" si="194"/>
        <v>spaces</v>
      </c>
      <c r="S1541" s="9">
        <f t="shared" si="196"/>
        <v>41758.666898148149</v>
      </c>
      <c r="T1541" s="9">
        <f t="shared" si="197"/>
        <v>41785.958333333336</v>
      </c>
      <c r="U1541">
        <f t="shared" si="198"/>
        <v>2014</v>
      </c>
      <c r="V1541" s="9" t="str">
        <f t="shared" si="199"/>
        <v>Apr</v>
      </c>
    </row>
    <row r="1542" spans="1:22" ht="45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 t="shared" si="192"/>
        <v>100.57142857142858</v>
      </c>
      <c r="P1542">
        <f t="shared" si="195"/>
        <v>234.66666666666666</v>
      </c>
      <c r="Q1542" t="str">
        <f t="shared" si="193"/>
        <v>theater</v>
      </c>
      <c r="R1542" t="str">
        <f t="shared" si="194"/>
        <v>spaces</v>
      </c>
      <c r="S1542" s="9">
        <f t="shared" si="196"/>
        <v>42170.679780092592</v>
      </c>
      <c r="T1542" s="9">
        <f t="shared" si="197"/>
        <v>42230.679780092592</v>
      </c>
      <c r="U1542">
        <f t="shared" si="198"/>
        <v>2015</v>
      </c>
      <c r="V1542" s="9" t="str">
        <f t="shared" si="199"/>
        <v>Jun</v>
      </c>
    </row>
    <row r="1543" spans="1:22" ht="45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 t="shared" si="192"/>
        <v>116.02222222222223</v>
      </c>
      <c r="P1543">
        <f t="shared" si="195"/>
        <v>50.689320388349515</v>
      </c>
      <c r="Q1543" t="str">
        <f t="shared" si="193"/>
        <v>theater</v>
      </c>
      <c r="R1543" t="str">
        <f t="shared" si="194"/>
        <v>spaces</v>
      </c>
      <c r="S1543" s="9">
        <f t="shared" si="196"/>
        <v>42660.452187499999</v>
      </c>
      <c r="T1543" s="9">
        <f t="shared" si="197"/>
        <v>42696.082638888889</v>
      </c>
      <c r="U1543">
        <f t="shared" si="198"/>
        <v>2016</v>
      </c>
      <c r="V1543" s="9" t="str">
        <f t="shared" si="199"/>
        <v>Oct</v>
      </c>
    </row>
    <row r="1544" spans="1:22" ht="45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 t="shared" si="192"/>
        <v>100.88</v>
      </c>
      <c r="P1544">
        <f t="shared" si="195"/>
        <v>162.70967741935485</v>
      </c>
      <c r="Q1544" t="str">
        <f t="shared" si="193"/>
        <v>theater</v>
      </c>
      <c r="R1544" t="str">
        <f t="shared" si="194"/>
        <v>spaces</v>
      </c>
      <c r="S1544" s="9">
        <f t="shared" si="196"/>
        <v>42564.787141203706</v>
      </c>
      <c r="T1544" s="9">
        <f t="shared" si="197"/>
        <v>42609.787141203706</v>
      </c>
      <c r="U1544">
        <f t="shared" si="198"/>
        <v>2016</v>
      </c>
      <c r="V1544" s="9" t="str">
        <f t="shared" si="199"/>
        <v>Jul</v>
      </c>
    </row>
    <row r="1545" spans="1:22" ht="45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 t="shared" si="192"/>
        <v>103</v>
      </c>
      <c r="P1545">
        <f t="shared" si="195"/>
        <v>120.16666666666667</v>
      </c>
      <c r="Q1545" t="str">
        <f t="shared" si="193"/>
        <v>theater</v>
      </c>
      <c r="R1545" t="str">
        <f t="shared" si="194"/>
        <v>spaces</v>
      </c>
      <c r="S1545" s="9">
        <f t="shared" si="196"/>
        <v>42121.509097222224</v>
      </c>
      <c r="T1545" s="9">
        <f t="shared" si="197"/>
        <v>42166.509097222224</v>
      </c>
      <c r="U1545">
        <f t="shared" si="198"/>
        <v>2015</v>
      </c>
      <c r="V1545" s="9" t="str">
        <f t="shared" si="199"/>
        <v>Apr</v>
      </c>
    </row>
    <row r="1546" spans="1:22" ht="45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 t="shared" si="192"/>
        <v>246.42</v>
      </c>
      <c r="P1546">
        <f t="shared" si="195"/>
        <v>67.697802197802204</v>
      </c>
      <c r="Q1546" t="str">
        <f t="shared" si="193"/>
        <v>theater</v>
      </c>
      <c r="R1546" t="str">
        <f t="shared" si="194"/>
        <v>spaces</v>
      </c>
      <c r="S1546" s="9">
        <f t="shared" si="196"/>
        <v>41158.827256944445</v>
      </c>
      <c r="T1546" s="9">
        <f t="shared" si="197"/>
        <v>41188.827256944445</v>
      </c>
      <c r="U1546">
        <f t="shared" si="198"/>
        <v>2012</v>
      </c>
      <c r="V1546" s="9" t="str">
        <f t="shared" si="199"/>
        <v>Sep</v>
      </c>
    </row>
    <row r="1547" spans="1:22" ht="30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 t="shared" si="192"/>
        <v>302.2</v>
      </c>
      <c r="P1547">
        <f t="shared" si="195"/>
        <v>52.103448275862071</v>
      </c>
      <c r="Q1547" t="str">
        <f t="shared" si="193"/>
        <v>theater</v>
      </c>
      <c r="R1547" t="str">
        <f t="shared" si="194"/>
        <v>spaces</v>
      </c>
      <c r="S1547" s="9">
        <f t="shared" si="196"/>
        <v>41761.34274305556</v>
      </c>
      <c r="T1547" s="9">
        <f t="shared" si="197"/>
        <v>41789.5</v>
      </c>
      <c r="U1547">
        <f t="shared" si="198"/>
        <v>2014</v>
      </c>
      <c r="V1547" s="9" t="str">
        <f t="shared" si="199"/>
        <v>May</v>
      </c>
    </row>
    <row r="1548" spans="1:22" ht="45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 t="shared" si="192"/>
        <v>143.33333333333334</v>
      </c>
      <c r="P1548">
        <f t="shared" si="195"/>
        <v>51.6</v>
      </c>
      <c r="Q1548" t="str">
        <f t="shared" si="193"/>
        <v>theater</v>
      </c>
      <c r="R1548" t="str">
        <f t="shared" si="194"/>
        <v>spaces</v>
      </c>
      <c r="S1548" s="9">
        <f t="shared" si="196"/>
        <v>42783.292731481481</v>
      </c>
      <c r="T1548" s="9">
        <f t="shared" si="197"/>
        <v>42797.292731481481</v>
      </c>
      <c r="U1548">
        <f t="shared" si="198"/>
        <v>2017</v>
      </c>
      <c r="V1548" s="9" t="str">
        <f t="shared" si="199"/>
        <v>Feb</v>
      </c>
    </row>
    <row r="1549" spans="1:22" ht="30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 t="shared" si="192"/>
        <v>131.44</v>
      </c>
      <c r="P1549">
        <f t="shared" si="195"/>
        <v>164.3</v>
      </c>
      <c r="Q1549" t="str">
        <f t="shared" si="193"/>
        <v>theater</v>
      </c>
      <c r="R1549" t="str">
        <f t="shared" si="194"/>
        <v>spaces</v>
      </c>
      <c r="S1549" s="9">
        <f t="shared" si="196"/>
        <v>42053.537627314821</v>
      </c>
      <c r="T1549" s="9">
        <f t="shared" si="197"/>
        <v>42083.49596064815</v>
      </c>
      <c r="U1549">
        <f t="shared" si="198"/>
        <v>2015</v>
      </c>
      <c r="V1549" s="9" t="str">
        <f t="shared" si="199"/>
        <v>Feb</v>
      </c>
    </row>
    <row r="1550" spans="1:22" ht="30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 t="shared" si="192"/>
        <v>168.01999999999998</v>
      </c>
      <c r="P1550">
        <f t="shared" si="195"/>
        <v>84.858585858585855</v>
      </c>
      <c r="Q1550" t="str">
        <f t="shared" si="193"/>
        <v>theater</v>
      </c>
      <c r="R1550" t="str">
        <f t="shared" si="194"/>
        <v>spaces</v>
      </c>
      <c r="S1550" s="9">
        <f t="shared" si="196"/>
        <v>42567.09751157408</v>
      </c>
      <c r="T1550" s="9">
        <f t="shared" si="197"/>
        <v>42597.09751157408</v>
      </c>
      <c r="U1550">
        <f t="shared" si="198"/>
        <v>2016</v>
      </c>
      <c r="V1550" s="9" t="str">
        <f t="shared" si="199"/>
        <v>Jul</v>
      </c>
    </row>
    <row r="1551" spans="1:22" ht="45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 t="shared" si="192"/>
        <v>109.67666666666666</v>
      </c>
      <c r="P1551">
        <f t="shared" si="195"/>
        <v>94.548850574712645</v>
      </c>
      <c r="Q1551" t="str">
        <f t="shared" si="193"/>
        <v>theater</v>
      </c>
      <c r="R1551" t="str">
        <f t="shared" si="194"/>
        <v>spaces</v>
      </c>
      <c r="S1551" s="9">
        <f t="shared" si="196"/>
        <v>41932.542210648149</v>
      </c>
      <c r="T1551" s="9">
        <f t="shared" si="197"/>
        <v>41961.024305555555</v>
      </c>
      <c r="U1551">
        <f t="shared" si="198"/>
        <v>2014</v>
      </c>
      <c r="V1551" s="9" t="str">
        <f t="shared" si="199"/>
        <v>Oct</v>
      </c>
    </row>
    <row r="1552" spans="1:22" ht="45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 t="shared" si="192"/>
        <v>106.6857142857143</v>
      </c>
      <c r="P1552">
        <f t="shared" si="195"/>
        <v>45.536585365853661</v>
      </c>
      <c r="Q1552" t="str">
        <f t="shared" si="193"/>
        <v>theater</v>
      </c>
      <c r="R1552" t="str">
        <f t="shared" si="194"/>
        <v>spaces</v>
      </c>
      <c r="S1552" s="9">
        <f t="shared" si="196"/>
        <v>42233.580682870372</v>
      </c>
      <c r="T1552" s="9">
        <f t="shared" si="197"/>
        <v>42263.580682870372</v>
      </c>
      <c r="U1552">
        <f t="shared" si="198"/>
        <v>2015</v>
      </c>
      <c r="V1552" s="9" t="str">
        <f t="shared" si="199"/>
        <v>Aug</v>
      </c>
    </row>
    <row r="1553" spans="1:22" ht="60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 t="shared" si="192"/>
        <v>100</v>
      </c>
      <c r="P1553">
        <f t="shared" si="195"/>
        <v>51.724137931034484</v>
      </c>
      <c r="Q1553" t="str">
        <f t="shared" si="193"/>
        <v>theater</v>
      </c>
      <c r="R1553" t="str">
        <f t="shared" si="194"/>
        <v>spaces</v>
      </c>
      <c r="S1553" s="9">
        <f t="shared" si="196"/>
        <v>42597.715821759259</v>
      </c>
      <c r="T1553" s="9">
        <f t="shared" si="197"/>
        <v>42657.715821759259</v>
      </c>
      <c r="U1553">
        <f t="shared" si="198"/>
        <v>2016</v>
      </c>
      <c r="V1553" s="9" t="str">
        <f t="shared" si="199"/>
        <v>Aug</v>
      </c>
    </row>
    <row r="1554" spans="1:22" ht="45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 t="shared" si="192"/>
        <v>127.2</v>
      </c>
      <c r="P1554">
        <f t="shared" si="195"/>
        <v>50.88</v>
      </c>
      <c r="Q1554" t="str">
        <f t="shared" si="193"/>
        <v>theater</v>
      </c>
      <c r="R1554" t="str">
        <f t="shared" si="194"/>
        <v>spaces</v>
      </c>
      <c r="S1554" s="9">
        <f t="shared" si="196"/>
        <v>42227.877997685187</v>
      </c>
      <c r="T1554" s="9">
        <f t="shared" si="197"/>
        <v>42257.877997685187</v>
      </c>
      <c r="U1554">
        <f t="shared" si="198"/>
        <v>2015</v>
      </c>
      <c r="V1554" s="9" t="str">
        <f t="shared" si="199"/>
        <v>Aug</v>
      </c>
    </row>
    <row r="1555" spans="1:22" ht="45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 t="shared" si="192"/>
        <v>146.53333333333333</v>
      </c>
      <c r="P1555">
        <f t="shared" si="195"/>
        <v>191.13043478260869</v>
      </c>
      <c r="Q1555" t="str">
        <f t="shared" si="193"/>
        <v>theater</v>
      </c>
      <c r="R1555" t="str">
        <f t="shared" si="194"/>
        <v>spaces</v>
      </c>
      <c r="S1555" s="9">
        <f t="shared" si="196"/>
        <v>42569.943576388891</v>
      </c>
      <c r="T1555" s="9">
        <f t="shared" si="197"/>
        <v>42599.943576388891</v>
      </c>
      <c r="U1555">
        <f t="shared" si="198"/>
        <v>2016</v>
      </c>
      <c r="V1555" s="9" t="str">
        <f t="shared" si="199"/>
        <v>Jul</v>
      </c>
    </row>
    <row r="1556" spans="1:22" ht="60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 t="shared" si="192"/>
        <v>112.53599999999999</v>
      </c>
      <c r="P1556">
        <f t="shared" si="195"/>
        <v>89.314285714285717</v>
      </c>
      <c r="Q1556" t="str">
        <f t="shared" si="193"/>
        <v>theater</v>
      </c>
      <c r="R1556" t="str">
        <f t="shared" si="194"/>
        <v>spaces</v>
      </c>
      <c r="S1556" s="9">
        <f t="shared" si="196"/>
        <v>42644.368692129632</v>
      </c>
      <c r="T1556" s="9">
        <f t="shared" si="197"/>
        <v>42674.999305555561</v>
      </c>
      <c r="U1556">
        <f t="shared" si="198"/>
        <v>2016</v>
      </c>
      <c r="V1556" s="9" t="str">
        <f t="shared" si="199"/>
        <v>Oct</v>
      </c>
    </row>
    <row r="1557" spans="1:22" ht="30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 t="shared" si="192"/>
        <v>108.78684000000001</v>
      </c>
      <c r="P1557">
        <f t="shared" si="195"/>
        <v>88.588631921824103</v>
      </c>
      <c r="Q1557" t="str">
        <f t="shared" si="193"/>
        <v>theater</v>
      </c>
      <c r="R1557" t="str">
        <f t="shared" si="194"/>
        <v>spaces</v>
      </c>
      <c r="S1557" s="9">
        <f t="shared" si="196"/>
        <v>41368.393622685187</v>
      </c>
      <c r="T1557" s="9">
        <f t="shared" si="197"/>
        <v>41398.393622685187</v>
      </c>
      <c r="U1557">
        <f t="shared" si="198"/>
        <v>2013</v>
      </c>
      <c r="V1557" s="9" t="str">
        <f t="shared" si="199"/>
        <v>Apr</v>
      </c>
    </row>
    <row r="1558" spans="1:22" ht="45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 t="shared" si="192"/>
        <v>126.732</v>
      </c>
      <c r="P1558">
        <f t="shared" si="195"/>
        <v>96.300911854103347</v>
      </c>
      <c r="Q1558" t="str">
        <f t="shared" si="193"/>
        <v>theater</v>
      </c>
      <c r="R1558" t="str">
        <f t="shared" si="194"/>
        <v>spaces</v>
      </c>
      <c r="S1558" s="9">
        <f t="shared" si="196"/>
        <v>41466.618564814817</v>
      </c>
      <c r="T1558" s="9">
        <f t="shared" si="197"/>
        <v>41502.332638888889</v>
      </c>
      <c r="U1558">
        <f t="shared" si="198"/>
        <v>2013</v>
      </c>
      <c r="V1558" s="9" t="str">
        <f t="shared" si="199"/>
        <v>Jul</v>
      </c>
    </row>
    <row r="1559" spans="1:22" ht="60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 t="shared" si="192"/>
        <v>213.20000000000002</v>
      </c>
      <c r="P1559">
        <f t="shared" si="195"/>
        <v>33.3125</v>
      </c>
      <c r="Q1559" t="str">
        <f t="shared" si="193"/>
        <v>theater</v>
      </c>
      <c r="R1559" t="str">
        <f t="shared" si="194"/>
        <v>spaces</v>
      </c>
      <c r="S1559" s="9">
        <f t="shared" si="196"/>
        <v>40378.726539351854</v>
      </c>
      <c r="T1559" s="9">
        <f t="shared" si="197"/>
        <v>40453.040972222225</v>
      </c>
      <c r="U1559">
        <f t="shared" si="198"/>
        <v>2010</v>
      </c>
      <c r="V1559" s="9" t="str">
        <f t="shared" si="199"/>
        <v>Jul</v>
      </c>
    </row>
    <row r="1560" spans="1:22" ht="45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 t="shared" si="192"/>
        <v>100.49999999999999</v>
      </c>
      <c r="P1560">
        <f t="shared" si="195"/>
        <v>37.222222222222221</v>
      </c>
      <c r="Q1560" t="str">
        <f t="shared" si="193"/>
        <v>theater</v>
      </c>
      <c r="R1560" t="str">
        <f t="shared" si="194"/>
        <v>spaces</v>
      </c>
      <c r="S1560" s="9">
        <f t="shared" si="196"/>
        <v>42373.08561342593</v>
      </c>
      <c r="T1560" s="9">
        <f t="shared" si="197"/>
        <v>42433.08561342593</v>
      </c>
      <c r="U1560">
        <f t="shared" si="198"/>
        <v>2016</v>
      </c>
      <c r="V1560" s="9" t="str">
        <f t="shared" si="199"/>
        <v>Jan</v>
      </c>
    </row>
    <row r="1561" spans="1:22" ht="45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 t="shared" si="192"/>
        <v>108.71389999999998</v>
      </c>
      <c r="P1561">
        <f t="shared" si="195"/>
        <v>92.130423728813554</v>
      </c>
      <c r="Q1561" t="str">
        <f t="shared" si="193"/>
        <v>theater</v>
      </c>
      <c r="R1561" t="str">
        <f t="shared" si="194"/>
        <v>spaces</v>
      </c>
      <c r="S1561" s="9">
        <f t="shared" si="196"/>
        <v>41610.627754629633</v>
      </c>
      <c r="T1561" s="9">
        <f t="shared" si="197"/>
        <v>41637.165972222225</v>
      </c>
      <c r="U1561">
        <f t="shared" si="198"/>
        <v>2013</v>
      </c>
      <c r="V1561" s="9" t="str">
        <f t="shared" si="199"/>
        <v>Dec</v>
      </c>
    </row>
    <row r="1562" spans="1:22" ht="45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 t="shared" si="192"/>
        <v>107.5</v>
      </c>
      <c r="P1562">
        <f t="shared" si="195"/>
        <v>76.785714285714292</v>
      </c>
      <c r="Q1562" t="str">
        <f t="shared" si="193"/>
        <v>theater</v>
      </c>
      <c r="R1562" t="str">
        <f t="shared" si="194"/>
        <v>spaces</v>
      </c>
      <c r="S1562" s="9">
        <f t="shared" si="196"/>
        <v>42177.625243055554</v>
      </c>
      <c r="T1562" s="9">
        <f t="shared" si="197"/>
        <v>42181.791666666664</v>
      </c>
      <c r="U1562">
        <f t="shared" si="198"/>
        <v>2015</v>
      </c>
      <c r="V1562" s="9" t="str">
        <f t="shared" si="199"/>
        <v>Jun</v>
      </c>
    </row>
    <row r="1563" spans="1:22" ht="30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 t="shared" si="192"/>
        <v>110.48192771084338</v>
      </c>
      <c r="P1563">
        <f t="shared" si="195"/>
        <v>96.526315789473685</v>
      </c>
      <c r="Q1563" t="str">
        <f t="shared" si="193"/>
        <v>theater</v>
      </c>
      <c r="R1563" t="str">
        <f t="shared" si="194"/>
        <v>spaces</v>
      </c>
      <c r="S1563" s="9">
        <f t="shared" si="196"/>
        <v>42359.701944444452</v>
      </c>
      <c r="T1563" s="9">
        <f t="shared" si="197"/>
        <v>42389.701944444452</v>
      </c>
      <c r="U1563">
        <f t="shared" si="198"/>
        <v>2015</v>
      </c>
      <c r="V1563" s="9" t="str">
        <f t="shared" si="199"/>
        <v>Dec</v>
      </c>
    </row>
    <row r="1564" spans="1:22" ht="45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 t="shared" si="192"/>
        <v>128</v>
      </c>
      <c r="P1564">
        <f t="shared" si="195"/>
        <v>51.891891891891895</v>
      </c>
      <c r="Q1564" t="str">
        <f t="shared" si="193"/>
        <v>theater</v>
      </c>
      <c r="R1564" t="str">
        <f t="shared" si="194"/>
        <v>spaces</v>
      </c>
      <c r="S1564" s="9">
        <f t="shared" si="196"/>
        <v>42253.521377314821</v>
      </c>
      <c r="T1564" s="9">
        <f t="shared" si="197"/>
        <v>42283.521377314821</v>
      </c>
      <c r="U1564">
        <f t="shared" si="198"/>
        <v>2015</v>
      </c>
      <c r="V1564" s="9" t="str">
        <f t="shared" si="199"/>
        <v>Sep</v>
      </c>
    </row>
    <row r="1565" spans="1:22" ht="45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 t="shared" si="192"/>
        <v>110.00666666666667</v>
      </c>
      <c r="P1565">
        <f t="shared" si="195"/>
        <v>128.9140625</v>
      </c>
      <c r="Q1565" t="str">
        <f t="shared" si="193"/>
        <v>theater</v>
      </c>
      <c r="R1565" t="str">
        <f t="shared" si="194"/>
        <v>spaces</v>
      </c>
      <c r="S1565" s="9">
        <f t="shared" si="196"/>
        <v>42082.903923611113</v>
      </c>
      <c r="T1565" s="9">
        <f t="shared" si="197"/>
        <v>42109.951388888891</v>
      </c>
      <c r="U1565">
        <f t="shared" si="198"/>
        <v>2015</v>
      </c>
      <c r="V1565" s="9" t="str">
        <f t="shared" si="199"/>
        <v>Mar</v>
      </c>
    </row>
    <row r="1566" spans="1:22" ht="45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 t="shared" si="192"/>
        <v>109.34166666666667</v>
      </c>
      <c r="P1566">
        <f t="shared" si="195"/>
        <v>84.108974358974365</v>
      </c>
      <c r="Q1566" t="str">
        <f t="shared" si="193"/>
        <v>theater</v>
      </c>
      <c r="R1566" t="str">
        <f t="shared" si="194"/>
        <v>spaces</v>
      </c>
      <c r="S1566" s="9">
        <f t="shared" si="196"/>
        <v>42387.560162037036</v>
      </c>
      <c r="T1566" s="9">
        <f t="shared" si="197"/>
        <v>42402.560162037036</v>
      </c>
      <c r="U1566">
        <f t="shared" si="198"/>
        <v>2016</v>
      </c>
      <c r="V1566" s="9" t="str">
        <f t="shared" si="199"/>
        <v>Jan</v>
      </c>
    </row>
    <row r="1567" spans="1:22" ht="45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 t="shared" si="192"/>
        <v>132.70650000000001</v>
      </c>
      <c r="P1567">
        <f t="shared" si="195"/>
        <v>82.941562500000003</v>
      </c>
      <c r="Q1567" t="str">
        <f t="shared" si="193"/>
        <v>theater</v>
      </c>
      <c r="R1567" t="str">
        <f t="shared" si="194"/>
        <v>spaces</v>
      </c>
      <c r="S1567" s="9">
        <f t="shared" si="196"/>
        <v>41842.989062500004</v>
      </c>
      <c r="T1567" s="9">
        <f t="shared" si="197"/>
        <v>41872.989062500004</v>
      </c>
      <c r="U1567">
        <f t="shared" si="198"/>
        <v>2014</v>
      </c>
      <c r="V1567" s="9" t="str">
        <f t="shared" si="199"/>
        <v>Jul</v>
      </c>
    </row>
    <row r="1568" spans="1:22" ht="45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 t="shared" si="192"/>
        <v>190.84810126582278</v>
      </c>
      <c r="P1568">
        <f t="shared" si="195"/>
        <v>259.94827586206895</v>
      </c>
      <c r="Q1568" t="str">
        <f t="shared" si="193"/>
        <v>theater</v>
      </c>
      <c r="R1568" t="str">
        <f t="shared" si="194"/>
        <v>spaces</v>
      </c>
      <c r="S1568" s="9">
        <f t="shared" si="196"/>
        <v>41862.636412037042</v>
      </c>
      <c r="T1568" s="9">
        <f t="shared" si="197"/>
        <v>41892.036111111112</v>
      </c>
      <c r="U1568">
        <f t="shared" si="198"/>
        <v>2014</v>
      </c>
      <c r="V1568" s="9" t="str">
        <f t="shared" si="199"/>
        <v>Aug</v>
      </c>
    </row>
    <row r="1569" spans="1:22" ht="45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 t="shared" si="192"/>
        <v>149</v>
      </c>
      <c r="P1569">
        <f t="shared" si="195"/>
        <v>37.25</v>
      </c>
      <c r="Q1569" t="str">
        <f t="shared" si="193"/>
        <v>theater</v>
      </c>
      <c r="R1569" t="str">
        <f t="shared" si="194"/>
        <v>spaces</v>
      </c>
      <c r="S1569" s="9">
        <f t="shared" si="196"/>
        <v>42443.822384259263</v>
      </c>
      <c r="T1569" s="9">
        <f t="shared" si="197"/>
        <v>42487.386111111111</v>
      </c>
      <c r="U1569">
        <f t="shared" si="198"/>
        <v>2016</v>
      </c>
      <c r="V1569" s="9" t="str">
        <f t="shared" si="199"/>
        <v>Mar</v>
      </c>
    </row>
    <row r="1570" spans="1:22" ht="45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 t="shared" si="192"/>
        <v>166.4</v>
      </c>
      <c r="P1570">
        <f t="shared" si="195"/>
        <v>177.02127659574469</v>
      </c>
      <c r="Q1570" t="str">
        <f t="shared" si="193"/>
        <v>theater</v>
      </c>
      <c r="R1570" t="str">
        <f t="shared" si="194"/>
        <v>spaces</v>
      </c>
      <c r="S1570" s="9">
        <f t="shared" si="196"/>
        <v>41975.734513888892</v>
      </c>
      <c r="T1570" s="9">
        <f t="shared" si="197"/>
        <v>42004.723611111112</v>
      </c>
      <c r="U1570">
        <f t="shared" si="198"/>
        <v>2014</v>
      </c>
      <c r="V1570" s="9" t="str">
        <f t="shared" si="199"/>
        <v>Dec</v>
      </c>
    </row>
    <row r="1571" spans="1:22" ht="45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 t="shared" si="192"/>
        <v>106.66666666666667</v>
      </c>
      <c r="P1571">
        <f t="shared" si="195"/>
        <v>74.074074074074076</v>
      </c>
      <c r="Q1571" t="str">
        <f t="shared" si="193"/>
        <v>theater</v>
      </c>
      <c r="R1571" t="str">
        <f t="shared" si="194"/>
        <v>spaces</v>
      </c>
      <c r="S1571" s="9">
        <f t="shared" si="196"/>
        <v>42138.847858796296</v>
      </c>
      <c r="T1571" s="9">
        <f t="shared" si="197"/>
        <v>42168.847858796296</v>
      </c>
      <c r="U1571">
        <f t="shared" si="198"/>
        <v>2015</v>
      </c>
      <c r="V1571" s="9" t="str">
        <f t="shared" si="199"/>
        <v>May</v>
      </c>
    </row>
    <row r="1572" spans="1:22" ht="30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 t="shared" si="192"/>
        <v>106</v>
      </c>
      <c r="P1572">
        <f t="shared" si="195"/>
        <v>70.666666666666671</v>
      </c>
      <c r="Q1572" t="str">
        <f t="shared" si="193"/>
        <v>theater</v>
      </c>
      <c r="R1572" t="str">
        <f t="shared" si="194"/>
        <v>spaces</v>
      </c>
      <c r="S1572" s="9">
        <f t="shared" si="196"/>
        <v>42465.001851851855</v>
      </c>
      <c r="T1572" s="9">
        <f t="shared" si="197"/>
        <v>42495.001851851855</v>
      </c>
      <c r="U1572">
        <f t="shared" si="198"/>
        <v>2016</v>
      </c>
      <c r="V1572" s="9" t="str">
        <f t="shared" si="199"/>
        <v>Apr</v>
      </c>
    </row>
    <row r="1573" spans="1:22" ht="45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 t="shared" si="192"/>
        <v>117.52499999999999</v>
      </c>
      <c r="P1573">
        <f t="shared" si="195"/>
        <v>110.35211267605634</v>
      </c>
      <c r="Q1573" t="str">
        <f t="shared" si="193"/>
        <v>theater</v>
      </c>
      <c r="R1573" t="str">
        <f t="shared" si="194"/>
        <v>plays</v>
      </c>
      <c r="S1573" s="9">
        <f t="shared" si="196"/>
        <v>41909.802719907406</v>
      </c>
      <c r="T1573" s="9">
        <f t="shared" si="197"/>
        <v>41949.844386574077</v>
      </c>
      <c r="U1573">
        <f t="shared" si="198"/>
        <v>2014</v>
      </c>
      <c r="V1573" s="9" t="str">
        <f t="shared" si="199"/>
        <v>Sep</v>
      </c>
    </row>
    <row r="1574" spans="1:22" ht="30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 t="shared" si="192"/>
        <v>131.16666666666669</v>
      </c>
      <c r="P1574">
        <f t="shared" si="195"/>
        <v>41.421052631578945</v>
      </c>
      <c r="Q1574" t="str">
        <f t="shared" si="193"/>
        <v>theater</v>
      </c>
      <c r="R1574" t="str">
        <f t="shared" si="194"/>
        <v>plays</v>
      </c>
      <c r="S1574" s="9">
        <f t="shared" si="196"/>
        <v>41891.498657407406</v>
      </c>
      <c r="T1574" s="9">
        <f t="shared" si="197"/>
        <v>41913</v>
      </c>
      <c r="U1574">
        <f t="shared" si="198"/>
        <v>2014</v>
      </c>
      <c r="V1574" s="9" t="str">
        <f t="shared" si="199"/>
        <v>Sep</v>
      </c>
    </row>
    <row r="1575" spans="1:22" ht="45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 t="shared" si="192"/>
        <v>104</v>
      </c>
      <c r="P1575">
        <f t="shared" si="195"/>
        <v>52</v>
      </c>
      <c r="Q1575" t="str">
        <f t="shared" si="193"/>
        <v>theater</v>
      </c>
      <c r="R1575" t="str">
        <f t="shared" si="194"/>
        <v>plays</v>
      </c>
      <c r="S1575" s="9">
        <f t="shared" si="196"/>
        <v>41225.850694444445</v>
      </c>
      <c r="T1575" s="9">
        <f t="shared" si="197"/>
        <v>41249.916666666672</v>
      </c>
      <c r="U1575">
        <f t="shared" si="198"/>
        <v>2012</v>
      </c>
      <c r="V1575" s="9" t="str">
        <f t="shared" si="199"/>
        <v>Nov</v>
      </c>
    </row>
    <row r="1576" spans="1:22" ht="60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 t="shared" si="192"/>
        <v>101</v>
      </c>
      <c r="P1576">
        <f t="shared" si="195"/>
        <v>33.990384615384613</v>
      </c>
      <c r="Q1576" t="str">
        <f t="shared" si="193"/>
        <v>theater</v>
      </c>
      <c r="R1576" t="str">
        <f t="shared" si="194"/>
        <v>plays</v>
      </c>
      <c r="S1576" s="9">
        <f t="shared" si="196"/>
        <v>40478.097256944449</v>
      </c>
      <c r="T1576" s="9">
        <f t="shared" si="197"/>
        <v>40568</v>
      </c>
      <c r="U1576">
        <f t="shared" si="198"/>
        <v>2010</v>
      </c>
      <c r="V1576" s="9" t="str">
        <f t="shared" si="199"/>
        <v>Oct</v>
      </c>
    </row>
    <row r="1577" spans="1:22" ht="30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 t="shared" si="192"/>
        <v>100.4</v>
      </c>
      <c r="P1577">
        <f t="shared" si="195"/>
        <v>103.35294117647059</v>
      </c>
      <c r="Q1577" t="str">
        <f t="shared" si="193"/>
        <v>theater</v>
      </c>
      <c r="R1577" t="str">
        <f t="shared" si="194"/>
        <v>plays</v>
      </c>
      <c r="S1577" s="9">
        <f t="shared" si="196"/>
        <v>41862.673310185186</v>
      </c>
      <c r="T1577" s="9">
        <f t="shared" si="197"/>
        <v>41892.673310185186</v>
      </c>
      <c r="U1577">
        <f t="shared" si="198"/>
        <v>2014</v>
      </c>
      <c r="V1577" s="9" t="str">
        <f t="shared" si="199"/>
        <v>Aug</v>
      </c>
    </row>
    <row r="1578" spans="1:22" ht="45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 t="shared" si="192"/>
        <v>105.95454545454545</v>
      </c>
      <c r="P1578">
        <f t="shared" si="195"/>
        <v>34.791044776119406</v>
      </c>
      <c r="Q1578" t="str">
        <f t="shared" si="193"/>
        <v>theater</v>
      </c>
      <c r="R1578" t="str">
        <f t="shared" si="194"/>
        <v>plays</v>
      </c>
      <c r="S1578" s="9">
        <f t="shared" si="196"/>
        <v>41550.701006944444</v>
      </c>
      <c r="T1578" s="9">
        <f t="shared" si="197"/>
        <v>41580.701006944444</v>
      </c>
      <c r="U1578">
        <f t="shared" si="198"/>
        <v>2013</v>
      </c>
      <c r="V1578" s="9" t="str">
        <f t="shared" si="199"/>
        <v>Oct</v>
      </c>
    </row>
    <row r="1579" spans="1:22" ht="45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 t="shared" si="192"/>
        <v>335.58333333333337</v>
      </c>
      <c r="P1579">
        <f t="shared" si="195"/>
        <v>41.773858921161825</v>
      </c>
      <c r="Q1579" t="str">
        <f t="shared" si="193"/>
        <v>theater</v>
      </c>
      <c r="R1579" t="str">
        <f t="shared" si="194"/>
        <v>plays</v>
      </c>
      <c r="S1579" s="9">
        <f t="shared" si="196"/>
        <v>40632.987696759265</v>
      </c>
      <c r="T1579" s="9">
        <f t="shared" si="197"/>
        <v>40664.040972222225</v>
      </c>
      <c r="U1579">
        <f t="shared" si="198"/>
        <v>2011</v>
      </c>
      <c r="V1579" s="9" t="str">
        <f t="shared" si="199"/>
        <v>Mar</v>
      </c>
    </row>
    <row r="1580" spans="1:22" ht="45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 t="shared" si="192"/>
        <v>112.92857142857142</v>
      </c>
      <c r="P1580">
        <f t="shared" si="195"/>
        <v>64.268292682926827</v>
      </c>
      <c r="Q1580" t="str">
        <f t="shared" si="193"/>
        <v>theater</v>
      </c>
      <c r="R1580" t="str">
        <f t="shared" si="194"/>
        <v>plays</v>
      </c>
      <c r="S1580" s="9">
        <f t="shared" si="196"/>
        <v>40970.709004629629</v>
      </c>
      <c r="T1580" s="9">
        <f t="shared" si="197"/>
        <v>41000.667337962965</v>
      </c>
      <c r="U1580">
        <f t="shared" si="198"/>
        <v>2012</v>
      </c>
      <c r="V1580" s="9" t="str">
        <f t="shared" si="199"/>
        <v>Mar</v>
      </c>
    </row>
    <row r="1581" spans="1:22" ht="45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 t="shared" si="192"/>
        <v>188.50460000000001</v>
      </c>
      <c r="P1581">
        <f t="shared" si="195"/>
        <v>31.209370860927152</v>
      </c>
      <c r="Q1581" t="str">
        <f t="shared" si="193"/>
        <v>theater</v>
      </c>
      <c r="R1581" t="str">
        <f t="shared" si="194"/>
        <v>plays</v>
      </c>
      <c r="S1581" s="9">
        <f t="shared" si="196"/>
        <v>41233.332465277781</v>
      </c>
      <c r="T1581" s="9">
        <f t="shared" si="197"/>
        <v>41263.332465277781</v>
      </c>
      <c r="U1581">
        <f t="shared" si="198"/>
        <v>2012</v>
      </c>
      <c r="V1581" s="9" t="str">
        <f t="shared" si="199"/>
        <v>Nov</v>
      </c>
    </row>
    <row r="1582" spans="1:22" ht="45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 t="shared" si="192"/>
        <v>101.81818181818181</v>
      </c>
      <c r="P1582">
        <f t="shared" si="195"/>
        <v>62.921348314606739</v>
      </c>
      <c r="Q1582" t="str">
        <f t="shared" si="193"/>
        <v>theater</v>
      </c>
      <c r="R1582" t="str">
        <f t="shared" si="194"/>
        <v>plays</v>
      </c>
      <c r="S1582" s="9">
        <f t="shared" si="196"/>
        <v>41026.78638888889</v>
      </c>
      <c r="T1582" s="9">
        <f t="shared" si="197"/>
        <v>41061.78638888889</v>
      </c>
      <c r="U1582">
        <f t="shared" si="198"/>
        <v>2012</v>
      </c>
      <c r="V1582" s="9" t="str">
        <f t="shared" si="199"/>
        <v>Apr</v>
      </c>
    </row>
    <row r="1583" spans="1:22" ht="30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 t="shared" si="192"/>
        <v>101</v>
      </c>
      <c r="P1583">
        <f t="shared" si="195"/>
        <v>98.536585365853654</v>
      </c>
      <c r="Q1583" t="str">
        <f t="shared" si="193"/>
        <v>theater</v>
      </c>
      <c r="R1583" t="str">
        <f t="shared" si="194"/>
        <v>plays</v>
      </c>
      <c r="S1583" s="9">
        <f t="shared" si="196"/>
        <v>41829.62158564815</v>
      </c>
      <c r="T1583" s="9">
        <f t="shared" si="197"/>
        <v>41839.041666666672</v>
      </c>
      <c r="U1583">
        <f t="shared" si="198"/>
        <v>2014</v>
      </c>
      <c r="V1583" s="9" t="str">
        <f t="shared" si="199"/>
        <v>Jul</v>
      </c>
    </row>
    <row r="1584" spans="1:22" ht="30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 t="shared" si="192"/>
        <v>113.99999999999999</v>
      </c>
      <c r="P1584">
        <f t="shared" si="195"/>
        <v>82.608695652173907</v>
      </c>
      <c r="Q1584" t="str">
        <f t="shared" si="193"/>
        <v>theater</v>
      </c>
      <c r="R1584" t="str">
        <f t="shared" si="194"/>
        <v>plays</v>
      </c>
      <c r="S1584" s="9">
        <f t="shared" si="196"/>
        <v>41447.673055555562</v>
      </c>
      <c r="T1584" s="9">
        <f t="shared" si="197"/>
        <v>41477.673055555562</v>
      </c>
      <c r="U1584">
        <f t="shared" si="198"/>
        <v>2013</v>
      </c>
      <c r="V1584" s="9" t="str">
        <f t="shared" si="199"/>
        <v>Jun</v>
      </c>
    </row>
    <row r="1585" spans="1:22" ht="30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 t="shared" si="192"/>
        <v>133.48133333333334</v>
      </c>
      <c r="P1585">
        <f t="shared" si="195"/>
        <v>38.504230769230773</v>
      </c>
      <c r="Q1585" t="str">
        <f t="shared" si="193"/>
        <v>theater</v>
      </c>
      <c r="R1585" t="str">
        <f t="shared" si="194"/>
        <v>plays</v>
      </c>
      <c r="S1585" s="9">
        <f t="shared" si="196"/>
        <v>40883.900011574078</v>
      </c>
      <c r="T1585" s="9">
        <f t="shared" si="197"/>
        <v>40926.791666666672</v>
      </c>
      <c r="U1585">
        <f t="shared" si="198"/>
        <v>2011</v>
      </c>
      <c r="V1585" s="9" t="str">
        <f t="shared" si="199"/>
        <v>Dec</v>
      </c>
    </row>
    <row r="1586" spans="1:22" ht="45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 t="shared" si="192"/>
        <v>101.53333333333335</v>
      </c>
      <c r="P1586">
        <f t="shared" si="195"/>
        <v>80.15789473684211</v>
      </c>
      <c r="Q1586" t="str">
        <f t="shared" si="193"/>
        <v>theater</v>
      </c>
      <c r="R1586" t="str">
        <f t="shared" si="194"/>
        <v>plays</v>
      </c>
      <c r="S1586" s="9">
        <f t="shared" si="196"/>
        <v>41841.098229166666</v>
      </c>
      <c r="T1586" s="9">
        <f t="shared" si="197"/>
        <v>41864.040972222225</v>
      </c>
      <c r="U1586">
        <f t="shared" si="198"/>
        <v>2014</v>
      </c>
      <c r="V1586" s="9" t="str">
        <f t="shared" si="199"/>
        <v>Jul</v>
      </c>
    </row>
    <row r="1587" spans="1:22" ht="45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 t="shared" si="192"/>
        <v>105.1</v>
      </c>
      <c r="P1587">
        <f t="shared" si="195"/>
        <v>28.405405405405407</v>
      </c>
      <c r="Q1587" t="str">
        <f t="shared" si="193"/>
        <v>theater</v>
      </c>
      <c r="R1587" t="str">
        <f t="shared" si="194"/>
        <v>plays</v>
      </c>
      <c r="S1587" s="9">
        <f t="shared" si="196"/>
        <v>41897.369467592594</v>
      </c>
      <c r="T1587" s="9">
        <f t="shared" si="197"/>
        <v>41927.369467592594</v>
      </c>
      <c r="U1587">
        <f t="shared" si="198"/>
        <v>2014</v>
      </c>
      <c r="V1587" s="9" t="str">
        <f t="shared" si="199"/>
        <v>Sep</v>
      </c>
    </row>
    <row r="1588" spans="1:22" ht="45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 t="shared" si="192"/>
        <v>127.15</v>
      </c>
      <c r="P1588">
        <f t="shared" si="195"/>
        <v>80.730158730158735</v>
      </c>
      <c r="Q1588" t="str">
        <f t="shared" si="193"/>
        <v>theater</v>
      </c>
      <c r="R1588" t="str">
        <f t="shared" si="194"/>
        <v>plays</v>
      </c>
      <c r="S1588" s="9">
        <f t="shared" si="196"/>
        <v>41799.519236111111</v>
      </c>
      <c r="T1588" s="9">
        <f t="shared" si="197"/>
        <v>41826.916666666672</v>
      </c>
      <c r="U1588">
        <f t="shared" si="198"/>
        <v>2014</v>
      </c>
      <c r="V1588" s="9" t="str">
        <f t="shared" si="199"/>
        <v>Jun</v>
      </c>
    </row>
    <row r="1589" spans="1:22" ht="45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 t="shared" si="192"/>
        <v>111.15384615384616</v>
      </c>
      <c r="P1589">
        <f t="shared" si="195"/>
        <v>200.69444444444446</v>
      </c>
      <c r="Q1589" t="str">
        <f t="shared" si="193"/>
        <v>theater</v>
      </c>
      <c r="R1589" t="str">
        <f t="shared" si="194"/>
        <v>plays</v>
      </c>
      <c r="S1589" s="9">
        <f t="shared" si="196"/>
        <v>41775.587094907409</v>
      </c>
      <c r="T1589" s="9">
        <f t="shared" si="197"/>
        <v>41805.587094907409</v>
      </c>
      <c r="U1589">
        <f t="shared" si="198"/>
        <v>2014</v>
      </c>
      <c r="V1589" s="9" t="str">
        <f t="shared" si="199"/>
        <v>May</v>
      </c>
    </row>
    <row r="1590" spans="1:22" ht="45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 t="shared" si="192"/>
        <v>106.76</v>
      </c>
      <c r="P1590">
        <f t="shared" si="195"/>
        <v>37.591549295774648</v>
      </c>
      <c r="Q1590" t="str">
        <f t="shared" si="193"/>
        <v>theater</v>
      </c>
      <c r="R1590" t="str">
        <f t="shared" si="194"/>
        <v>plays</v>
      </c>
      <c r="S1590" s="9">
        <f t="shared" si="196"/>
        <v>41766.639062499999</v>
      </c>
      <c r="T1590" s="9">
        <f t="shared" si="197"/>
        <v>41799.639062499999</v>
      </c>
      <c r="U1590">
        <f t="shared" si="198"/>
        <v>2014</v>
      </c>
      <c r="V1590" s="9" t="str">
        <f t="shared" si="199"/>
        <v>May</v>
      </c>
    </row>
    <row r="1591" spans="1:22" ht="45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 t="shared" si="192"/>
        <v>162.66666666666666</v>
      </c>
      <c r="P1591">
        <f t="shared" si="195"/>
        <v>58.095238095238095</v>
      </c>
      <c r="Q1591" t="str">
        <f t="shared" si="193"/>
        <v>theater</v>
      </c>
      <c r="R1591" t="str">
        <f t="shared" si="194"/>
        <v>plays</v>
      </c>
      <c r="S1591" s="9">
        <f t="shared" si="196"/>
        <v>40643.992592592593</v>
      </c>
      <c r="T1591" s="9">
        <f t="shared" si="197"/>
        <v>40665.999305555561</v>
      </c>
      <c r="U1591">
        <f t="shared" si="198"/>
        <v>2011</v>
      </c>
      <c r="V1591" s="9" t="str">
        <f t="shared" si="199"/>
        <v>Apr</v>
      </c>
    </row>
    <row r="1592" spans="1:22" ht="45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 t="shared" si="192"/>
        <v>160.22808571428573</v>
      </c>
      <c r="P1592">
        <f t="shared" si="195"/>
        <v>60.300892473118282</v>
      </c>
      <c r="Q1592" t="str">
        <f t="shared" si="193"/>
        <v>theater</v>
      </c>
      <c r="R1592" t="str">
        <f t="shared" si="194"/>
        <v>plays</v>
      </c>
      <c r="S1592" s="9">
        <f t="shared" si="196"/>
        <v>41940.524918981486</v>
      </c>
      <c r="T1592" s="9">
        <f t="shared" si="197"/>
        <v>41969.165972222225</v>
      </c>
      <c r="U1592">
        <f t="shared" si="198"/>
        <v>2014</v>
      </c>
      <c r="V1592" s="9" t="str">
        <f t="shared" si="199"/>
        <v>Oct</v>
      </c>
    </row>
    <row r="1593" spans="1:22" ht="30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 t="shared" si="192"/>
        <v>116.16666666666666</v>
      </c>
      <c r="P1593">
        <f t="shared" si="195"/>
        <v>63.363636363636367</v>
      </c>
      <c r="Q1593" t="str">
        <f t="shared" si="193"/>
        <v>theater</v>
      </c>
      <c r="R1593" t="str">
        <f t="shared" si="194"/>
        <v>plays</v>
      </c>
      <c r="S1593" s="9">
        <f t="shared" si="196"/>
        <v>41839.009039351855</v>
      </c>
      <c r="T1593" s="9">
        <f t="shared" si="197"/>
        <v>41853.009039351855</v>
      </c>
      <c r="U1593">
        <f t="shared" si="198"/>
        <v>2014</v>
      </c>
      <c r="V1593" s="9" t="str">
        <f t="shared" si="199"/>
        <v>Jul</v>
      </c>
    </row>
    <row r="1594" spans="1:22" ht="45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 t="shared" si="192"/>
        <v>124.2</v>
      </c>
      <c r="P1594">
        <f t="shared" si="195"/>
        <v>50.901639344262293</v>
      </c>
      <c r="Q1594" t="str">
        <f t="shared" si="193"/>
        <v>theater</v>
      </c>
      <c r="R1594" t="str">
        <f t="shared" si="194"/>
        <v>plays</v>
      </c>
      <c r="S1594" s="9">
        <f t="shared" si="196"/>
        <v>41771.93927083334</v>
      </c>
      <c r="T1594" s="9">
        <f t="shared" si="197"/>
        <v>41803.75</v>
      </c>
      <c r="U1594">
        <f t="shared" si="198"/>
        <v>2014</v>
      </c>
      <c r="V1594" s="9" t="str">
        <f t="shared" si="199"/>
        <v>May</v>
      </c>
    </row>
    <row r="1595" spans="1:22" ht="30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 t="shared" si="192"/>
        <v>103.01249999999999</v>
      </c>
      <c r="P1595">
        <f t="shared" si="195"/>
        <v>100.5</v>
      </c>
      <c r="Q1595" t="str">
        <f t="shared" si="193"/>
        <v>theater</v>
      </c>
      <c r="R1595" t="str">
        <f t="shared" si="194"/>
        <v>plays</v>
      </c>
      <c r="S1595" s="9">
        <f t="shared" si="196"/>
        <v>41591.57130787037</v>
      </c>
      <c r="T1595" s="9">
        <f t="shared" si="197"/>
        <v>41621.040972222225</v>
      </c>
      <c r="U1595">
        <f t="shared" si="198"/>
        <v>2013</v>
      </c>
      <c r="V1595" s="9" t="str">
        <f t="shared" si="199"/>
        <v>Nov</v>
      </c>
    </row>
    <row r="1596" spans="1:22" ht="30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 t="shared" si="192"/>
        <v>112.25</v>
      </c>
      <c r="P1596">
        <f t="shared" si="195"/>
        <v>31.619718309859156</v>
      </c>
      <c r="Q1596" t="str">
        <f t="shared" si="193"/>
        <v>theater</v>
      </c>
      <c r="R1596" t="str">
        <f t="shared" si="194"/>
        <v>plays</v>
      </c>
      <c r="S1596" s="9">
        <f t="shared" si="196"/>
        <v>41788.913703703707</v>
      </c>
      <c r="T1596" s="9">
        <f t="shared" si="197"/>
        <v>41822</v>
      </c>
      <c r="U1596">
        <f t="shared" si="198"/>
        <v>2014</v>
      </c>
      <c r="V1596" s="9" t="str">
        <f t="shared" si="199"/>
        <v>May</v>
      </c>
    </row>
    <row r="1597" spans="1:22" ht="45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 t="shared" si="192"/>
        <v>108.8142857142857</v>
      </c>
      <c r="P1597">
        <f t="shared" si="195"/>
        <v>65.102564102564102</v>
      </c>
      <c r="Q1597" t="str">
        <f t="shared" si="193"/>
        <v>theater</v>
      </c>
      <c r="R1597" t="str">
        <f t="shared" si="194"/>
        <v>plays</v>
      </c>
      <c r="S1597" s="9">
        <f t="shared" si="196"/>
        <v>42466.441643518519</v>
      </c>
      <c r="T1597" s="9">
        <f t="shared" si="197"/>
        <v>42496.441643518519</v>
      </c>
      <c r="U1597">
        <f t="shared" si="198"/>
        <v>2016</v>
      </c>
      <c r="V1597" s="9" t="str">
        <f t="shared" si="199"/>
        <v>Apr</v>
      </c>
    </row>
    <row r="1598" spans="1:22" ht="45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 t="shared" si="192"/>
        <v>114.99999999999999</v>
      </c>
      <c r="P1598">
        <f t="shared" si="195"/>
        <v>79.310344827586206</v>
      </c>
      <c r="Q1598" t="str">
        <f t="shared" si="193"/>
        <v>theater</v>
      </c>
      <c r="R1598" t="str">
        <f t="shared" si="194"/>
        <v>plays</v>
      </c>
      <c r="S1598" s="9">
        <f t="shared" si="196"/>
        <v>40923.563287037039</v>
      </c>
      <c r="T1598" s="9">
        <f t="shared" si="197"/>
        <v>40953.563287037039</v>
      </c>
      <c r="U1598">
        <f t="shared" si="198"/>
        <v>2012</v>
      </c>
      <c r="V1598" s="9" t="str">
        <f t="shared" si="199"/>
        <v>Jan</v>
      </c>
    </row>
    <row r="1599" spans="1:22" ht="45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 t="shared" si="192"/>
        <v>103</v>
      </c>
      <c r="P1599">
        <f t="shared" si="195"/>
        <v>139.18918918918919</v>
      </c>
      <c r="Q1599" t="str">
        <f t="shared" si="193"/>
        <v>theater</v>
      </c>
      <c r="R1599" t="str">
        <f t="shared" si="194"/>
        <v>plays</v>
      </c>
      <c r="S1599" s="9">
        <f t="shared" si="196"/>
        <v>41878.71171296297</v>
      </c>
      <c r="T1599" s="9">
        <f t="shared" si="197"/>
        <v>41908.71171296297</v>
      </c>
      <c r="U1599">
        <f t="shared" si="198"/>
        <v>2014</v>
      </c>
      <c r="V1599" s="9" t="str">
        <f t="shared" si="199"/>
        <v>Aug</v>
      </c>
    </row>
    <row r="1600" spans="1:22" ht="45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 t="shared" si="192"/>
        <v>101.13333333333334</v>
      </c>
      <c r="P1600">
        <f t="shared" si="195"/>
        <v>131.91304347826087</v>
      </c>
      <c r="Q1600" t="str">
        <f t="shared" si="193"/>
        <v>theater</v>
      </c>
      <c r="R1600" t="str">
        <f t="shared" si="194"/>
        <v>plays</v>
      </c>
      <c r="S1600" s="9">
        <f t="shared" si="196"/>
        <v>41862.698009259264</v>
      </c>
      <c r="T1600" s="9">
        <f t="shared" si="197"/>
        <v>41876.698009259264</v>
      </c>
      <c r="U1600">
        <f t="shared" si="198"/>
        <v>2014</v>
      </c>
      <c r="V1600" s="9" t="str">
        <f t="shared" si="199"/>
        <v>Aug</v>
      </c>
    </row>
    <row r="1601" spans="1:22" ht="45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 t="shared" si="192"/>
        <v>109.55999999999999</v>
      </c>
      <c r="P1601">
        <f t="shared" si="195"/>
        <v>91.3</v>
      </c>
      <c r="Q1601" t="str">
        <f t="shared" si="193"/>
        <v>theater</v>
      </c>
      <c r="R1601" t="str">
        <f t="shared" si="194"/>
        <v>plays</v>
      </c>
      <c r="S1601" s="9">
        <f t="shared" si="196"/>
        <v>40531.720219907409</v>
      </c>
      <c r="T1601" s="9">
        <f t="shared" si="197"/>
        <v>40591.720219907409</v>
      </c>
      <c r="U1601">
        <f t="shared" si="198"/>
        <v>2010</v>
      </c>
      <c r="V1601" s="9" t="str">
        <f t="shared" si="199"/>
        <v>Dec</v>
      </c>
    </row>
    <row r="1602" spans="1:22" ht="45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 t="shared" ref="O1602:O1665" si="200">(E1602/D1602)*100</f>
        <v>114.8421052631579</v>
      </c>
      <c r="P1602">
        <f t="shared" si="195"/>
        <v>39.672727272727272</v>
      </c>
      <c r="Q1602" t="str">
        <f t="shared" ref="Q1602:Q1665" si="201">LEFT(N1602,SEARCH("/",N1602,1)-1)</f>
        <v>theater</v>
      </c>
      <c r="R1602" t="str">
        <f t="shared" ref="R1602:R1665" si="202">RIGHT(N1602,LEN(N1602)-SEARCH("/",N1602,1))</f>
        <v>plays</v>
      </c>
      <c r="S1602" s="9">
        <f t="shared" si="196"/>
        <v>41477.764247685183</v>
      </c>
      <c r="T1602" s="9">
        <f t="shared" si="197"/>
        <v>41504.458333333336</v>
      </c>
      <c r="U1602">
        <f t="shared" si="198"/>
        <v>2013</v>
      </c>
      <c r="V1602" s="9" t="str">
        <f t="shared" si="199"/>
        <v>Jul</v>
      </c>
    </row>
    <row r="1603" spans="1:22" ht="45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 t="shared" si="200"/>
        <v>117.39999999999999</v>
      </c>
      <c r="P1603">
        <f t="shared" ref="P1603:P1666" si="203">IFERROR(E1603/L1603, 0)</f>
        <v>57.549019607843135</v>
      </c>
      <c r="Q1603" t="str">
        <f t="shared" si="201"/>
        <v>theater</v>
      </c>
      <c r="R1603" t="str">
        <f t="shared" si="202"/>
        <v>plays</v>
      </c>
      <c r="S1603" s="9">
        <f t="shared" ref="S1603:S1666" si="204">((J1603/86400)+25569+(-4/24))</f>
        <v>41781.500104166669</v>
      </c>
      <c r="T1603" s="9">
        <f t="shared" ref="T1603:T1666" si="205">((I1603/86400)+25569+(-4/24))</f>
        <v>41811.500104166669</v>
      </c>
      <c r="U1603">
        <f t="shared" ref="U1603:U1666" si="206">YEAR(S1603)</f>
        <v>2014</v>
      </c>
      <c r="V1603" s="9" t="str">
        <f t="shared" ref="V1603:V1666" si="207">TEXT(S1603, "mmm")</f>
        <v>May</v>
      </c>
    </row>
    <row r="1604" spans="1:22" ht="45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 t="shared" si="200"/>
        <v>171.73333333333335</v>
      </c>
      <c r="P1604">
        <f t="shared" si="203"/>
        <v>33.025641025641029</v>
      </c>
      <c r="Q1604" t="str">
        <f t="shared" si="201"/>
        <v>theater</v>
      </c>
      <c r="R1604" t="str">
        <f t="shared" si="202"/>
        <v>plays</v>
      </c>
      <c r="S1604" s="9">
        <f t="shared" si="204"/>
        <v>41806.438368055555</v>
      </c>
      <c r="T1604" s="9">
        <f t="shared" si="205"/>
        <v>41836.438368055555</v>
      </c>
      <c r="U1604">
        <f t="shared" si="206"/>
        <v>2014</v>
      </c>
      <c r="V1604" s="9" t="str">
        <f t="shared" si="207"/>
        <v>Jun</v>
      </c>
    </row>
    <row r="1605" spans="1:22" ht="30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 t="shared" si="200"/>
        <v>114.16238095238094</v>
      </c>
      <c r="P1605">
        <f t="shared" si="203"/>
        <v>77.335806451612896</v>
      </c>
      <c r="Q1605" t="str">
        <f t="shared" si="201"/>
        <v>theater</v>
      </c>
      <c r="R1605" t="str">
        <f t="shared" si="202"/>
        <v>plays</v>
      </c>
      <c r="S1605" s="9">
        <f t="shared" si="204"/>
        <v>41375.535543981481</v>
      </c>
      <c r="T1605" s="9">
        <f t="shared" si="205"/>
        <v>41400.535543981481</v>
      </c>
      <c r="U1605">
        <f t="shared" si="206"/>
        <v>2013</v>
      </c>
      <c r="V1605" s="9" t="str">
        <f t="shared" si="207"/>
        <v>Apr</v>
      </c>
    </row>
    <row r="1606" spans="1:22" ht="45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 t="shared" si="200"/>
        <v>119.75</v>
      </c>
      <c r="P1606">
        <f t="shared" si="203"/>
        <v>31.933333333333334</v>
      </c>
      <c r="Q1606" t="str">
        <f t="shared" si="201"/>
        <v>theater</v>
      </c>
      <c r="R1606" t="str">
        <f t="shared" si="202"/>
        <v>plays</v>
      </c>
      <c r="S1606" s="9">
        <f t="shared" si="204"/>
        <v>41780.245937500003</v>
      </c>
      <c r="T1606" s="9">
        <f t="shared" si="205"/>
        <v>41810.245937500003</v>
      </c>
      <c r="U1606">
        <f t="shared" si="206"/>
        <v>2014</v>
      </c>
      <c r="V1606" s="9" t="str">
        <f t="shared" si="207"/>
        <v>May</v>
      </c>
    </row>
    <row r="1607" spans="1:22" ht="45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 t="shared" si="200"/>
        <v>109.00000000000001</v>
      </c>
      <c r="P1607">
        <f t="shared" si="203"/>
        <v>36.333333333333336</v>
      </c>
      <c r="Q1607" t="str">
        <f t="shared" si="201"/>
        <v>theater</v>
      </c>
      <c r="R1607" t="str">
        <f t="shared" si="202"/>
        <v>plays</v>
      </c>
      <c r="S1607" s="9">
        <f t="shared" si="204"/>
        <v>41779.143368055556</v>
      </c>
      <c r="T1607" s="9">
        <f t="shared" si="205"/>
        <v>41805.5</v>
      </c>
      <c r="U1607">
        <f t="shared" si="206"/>
        <v>2014</v>
      </c>
      <c r="V1607" s="9" t="str">
        <f t="shared" si="207"/>
        <v>May</v>
      </c>
    </row>
    <row r="1608" spans="1:22" ht="60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 t="shared" si="200"/>
        <v>100.88571428571429</v>
      </c>
      <c r="P1608">
        <f t="shared" si="203"/>
        <v>46.768211920529801</v>
      </c>
      <c r="Q1608" t="str">
        <f t="shared" si="201"/>
        <v>theater</v>
      </c>
      <c r="R1608" t="str">
        <f t="shared" si="202"/>
        <v>plays</v>
      </c>
      <c r="S1608" s="9">
        <f t="shared" si="204"/>
        <v>40883.782650462963</v>
      </c>
      <c r="T1608" s="9">
        <f t="shared" si="205"/>
        <v>40939.541666666672</v>
      </c>
      <c r="U1608">
        <f t="shared" si="206"/>
        <v>2011</v>
      </c>
      <c r="V1608" s="9" t="str">
        <f t="shared" si="207"/>
        <v>Dec</v>
      </c>
    </row>
    <row r="1609" spans="1:22" ht="45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 t="shared" si="200"/>
        <v>109.00000000000001</v>
      </c>
      <c r="P1609">
        <f t="shared" si="203"/>
        <v>40.073529411764703</v>
      </c>
      <c r="Q1609" t="str">
        <f t="shared" si="201"/>
        <v>theater</v>
      </c>
      <c r="R1609" t="str">
        <f t="shared" si="202"/>
        <v>plays</v>
      </c>
      <c r="S1609" s="9">
        <f t="shared" si="204"/>
        <v>41491.628113425926</v>
      </c>
      <c r="T1609" s="9">
        <f t="shared" si="205"/>
        <v>41509.628113425926</v>
      </c>
      <c r="U1609">
        <f t="shared" si="206"/>
        <v>2013</v>
      </c>
      <c r="V1609" s="9" t="str">
        <f t="shared" si="207"/>
        <v>Aug</v>
      </c>
    </row>
    <row r="1610" spans="1:22" ht="45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 t="shared" si="200"/>
        <v>107.20930232558139</v>
      </c>
      <c r="P1610">
        <f t="shared" si="203"/>
        <v>100.21739130434783</v>
      </c>
      <c r="Q1610" t="str">
        <f t="shared" si="201"/>
        <v>theater</v>
      </c>
      <c r="R1610" t="str">
        <f t="shared" si="202"/>
        <v>plays</v>
      </c>
      <c r="S1610" s="9">
        <f t="shared" si="204"/>
        <v>41791.826747685183</v>
      </c>
      <c r="T1610" s="9">
        <f t="shared" si="205"/>
        <v>41821.826747685183</v>
      </c>
      <c r="U1610">
        <f t="shared" si="206"/>
        <v>2014</v>
      </c>
      <c r="V1610" s="9" t="str">
        <f t="shared" si="207"/>
        <v>Jun</v>
      </c>
    </row>
    <row r="1611" spans="1:22" ht="45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 t="shared" si="200"/>
        <v>100</v>
      </c>
      <c r="P1611">
        <f t="shared" si="203"/>
        <v>41.666666666666664</v>
      </c>
      <c r="Q1611" t="str">
        <f t="shared" si="201"/>
        <v>theater</v>
      </c>
      <c r="R1611" t="str">
        <f t="shared" si="202"/>
        <v>plays</v>
      </c>
      <c r="S1611" s="9">
        <f t="shared" si="204"/>
        <v>41829.810659722229</v>
      </c>
      <c r="T1611" s="9">
        <f t="shared" si="205"/>
        <v>41836.810659722229</v>
      </c>
      <c r="U1611">
        <f t="shared" si="206"/>
        <v>2014</v>
      </c>
      <c r="V1611" s="9" t="str">
        <f t="shared" si="207"/>
        <v>Jul</v>
      </c>
    </row>
    <row r="1612" spans="1:22" ht="45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 t="shared" si="200"/>
        <v>102.18750000000001</v>
      </c>
      <c r="P1612">
        <f t="shared" si="203"/>
        <v>46.714285714285715</v>
      </c>
      <c r="Q1612" t="str">
        <f t="shared" si="201"/>
        <v>theater</v>
      </c>
      <c r="R1612" t="str">
        <f t="shared" si="202"/>
        <v>plays</v>
      </c>
      <c r="S1612" s="9">
        <f t="shared" si="204"/>
        <v>41868.757384259261</v>
      </c>
      <c r="T1612" s="9">
        <f t="shared" si="205"/>
        <v>41898.708333333336</v>
      </c>
      <c r="U1612">
        <f t="shared" si="206"/>
        <v>2014</v>
      </c>
      <c r="V1612" s="9" t="str">
        <f t="shared" si="207"/>
        <v>Aug</v>
      </c>
    </row>
    <row r="1613" spans="1:22" ht="45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 t="shared" si="200"/>
        <v>116.29333333333334</v>
      </c>
      <c r="P1613">
        <f t="shared" si="203"/>
        <v>71.491803278688522</v>
      </c>
      <c r="Q1613" t="str">
        <f t="shared" si="201"/>
        <v>theater</v>
      </c>
      <c r="R1613" t="str">
        <f t="shared" si="202"/>
        <v>plays</v>
      </c>
      <c r="S1613" s="9">
        <f t="shared" si="204"/>
        <v>41835.4996875</v>
      </c>
      <c r="T1613" s="9">
        <f t="shared" si="205"/>
        <v>41855.4996875</v>
      </c>
      <c r="U1613">
        <f t="shared" si="206"/>
        <v>2014</v>
      </c>
      <c r="V1613" s="9" t="str">
        <f t="shared" si="207"/>
        <v>Jul</v>
      </c>
    </row>
    <row r="1614" spans="1:22" ht="45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 t="shared" si="200"/>
        <v>103.49999999999999</v>
      </c>
      <c r="P1614">
        <f t="shared" si="203"/>
        <v>63.109756097560975</v>
      </c>
      <c r="Q1614" t="str">
        <f t="shared" si="201"/>
        <v>theater</v>
      </c>
      <c r="R1614" t="str">
        <f t="shared" si="202"/>
        <v>plays</v>
      </c>
      <c r="S1614" s="9">
        <f t="shared" si="204"/>
        <v>41827.438391203708</v>
      </c>
      <c r="T1614" s="9">
        <f t="shared" si="205"/>
        <v>41848.438391203708</v>
      </c>
      <c r="U1614">
        <f t="shared" si="206"/>
        <v>2014</v>
      </c>
      <c r="V1614" s="9" t="str">
        <f t="shared" si="207"/>
        <v>Jul</v>
      </c>
    </row>
    <row r="1615" spans="1:22" ht="45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 t="shared" si="200"/>
        <v>119.32315789473684</v>
      </c>
      <c r="P1615">
        <f t="shared" si="203"/>
        <v>50.157964601769912</v>
      </c>
      <c r="Q1615" t="str">
        <f t="shared" si="201"/>
        <v>theater</v>
      </c>
      <c r="R1615" t="str">
        <f t="shared" si="202"/>
        <v>plays</v>
      </c>
      <c r="S1615" s="9">
        <f t="shared" si="204"/>
        <v>41778.470578703702</v>
      </c>
      <c r="T1615" s="9">
        <f t="shared" si="205"/>
        <v>41810.791666666672</v>
      </c>
      <c r="U1615">
        <f t="shared" si="206"/>
        <v>2014</v>
      </c>
      <c r="V1615" s="9" t="str">
        <f t="shared" si="207"/>
        <v>May</v>
      </c>
    </row>
    <row r="1616" spans="1:22" ht="45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 t="shared" si="200"/>
        <v>125.76666666666667</v>
      </c>
      <c r="P1616">
        <f t="shared" si="203"/>
        <v>62.883333333333333</v>
      </c>
      <c r="Q1616" t="str">
        <f t="shared" si="201"/>
        <v>theater</v>
      </c>
      <c r="R1616" t="str">
        <f t="shared" si="202"/>
        <v>plays</v>
      </c>
      <c r="S1616" s="9">
        <f t="shared" si="204"/>
        <v>41013.769895833335</v>
      </c>
      <c r="T1616" s="9">
        <f t="shared" si="205"/>
        <v>41060.999305555561</v>
      </c>
      <c r="U1616">
        <f t="shared" si="206"/>
        <v>2012</v>
      </c>
      <c r="V1616" s="9" t="str">
        <f t="shared" si="207"/>
        <v>Apr</v>
      </c>
    </row>
    <row r="1617" spans="1:22" ht="45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 t="shared" si="200"/>
        <v>119.74347826086958</v>
      </c>
      <c r="P1617">
        <f t="shared" si="203"/>
        <v>85.531055900621112</v>
      </c>
      <c r="Q1617" t="str">
        <f t="shared" si="201"/>
        <v>theater</v>
      </c>
      <c r="R1617" t="str">
        <f t="shared" si="202"/>
        <v>plays</v>
      </c>
      <c r="S1617" s="9">
        <f t="shared" si="204"/>
        <v>41834.419907407406</v>
      </c>
      <c r="T1617" s="9">
        <f t="shared" si="205"/>
        <v>41865.916666666672</v>
      </c>
      <c r="U1617">
        <f t="shared" si="206"/>
        <v>2014</v>
      </c>
      <c r="V1617" s="9" t="str">
        <f t="shared" si="207"/>
        <v>Jul</v>
      </c>
    </row>
    <row r="1618" spans="1:22" ht="30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 t="shared" si="200"/>
        <v>126.25</v>
      </c>
      <c r="P1618">
        <f t="shared" si="203"/>
        <v>53.723404255319146</v>
      </c>
      <c r="Q1618" t="str">
        <f t="shared" si="201"/>
        <v>theater</v>
      </c>
      <c r="R1618" t="str">
        <f t="shared" si="202"/>
        <v>plays</v>
      </c>
      <c r="S1618" s="9">
        <f t="shared" si="204"/>
        <v>41829.629062500004</v>
      </c>
      <c r="T1618" s="9">
        <f t="shared" si="205"/>
        <v>41859.629062500004</v>
      </c>
      <c r="U1618">
        <f t="shared" si="206"/>
        <v>2014</v>
      </c>
      <c r="V1618" s="9" t="str">
        <f t="shared" si="207"/>
        <v>Jul</v>
      </c>
    </row>
    <row r="1619" spans="1:22" ht="45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 t="shared" si="200"/>
        <v>100.11666666666667</v>
      </c>
      <c r="P1619">
        <f t="shared" si="203"/>
        <v>127.80851063829788</v>
      </c>
      <c r="Q1619" t="str">
        <f t="shared" si="201"/>
        <v>theater</v>
      </c>
      <c r="R1619" t="str">
        <f t="shared" si="202"/>
        <v>plays</v>
      </c>
      <c r="S1619" s="9">
        <f t="shared" si="204"/>
        <v>42171.596747685187</v>
      </c>
      <c r="T1619" s="9">
        <f t="shared" si="205"/>
        <v>42211.596747685187</v>
      </c>
      <c r="U1619">
        <f t="shared" si="206"/>
        <v>2015</v>
      </c>
      <c r="V1619" s="9" t="str">
        <f t="shared" si="207"/>
        <v>Jun</v>
      </c>
    </row>
    <row r="1620" spans="1:22" ht="45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 t="shared" si="200"/>
        <v>102.13333333333334</v>
      </c>
      <c r="P1620">
        <f t="shared" si="203"/>
        <v>106.57391304347826</v>
      </c>
      <c r="Q1620" t="str">
        <f t="shared" si="201"/>
        <v>theater</v>
      </c>
      <c r="R1620" t="str">
        <f t="shared" si="202"/>
        <v>plays</v>
      </c>
      <c r="S1620" s="9">
        <f t="shared" si="204"/>
        <v>42337.625844907408</v>
      </c>
      <c r="T1620" s="9">
        <f t="shared" si="205"/>
        <v>42374.829861111117</v>
      </c>
      <c r="U1620">
        <f t="shared" si="206"/>
        <v>2015</v>
      </c>
      <c r="V1620" s="9" t="str">
        <f t="shared" si="207"/>
        <v>Nov</v>
      </c>
    </row>
    <row r="1621" spans="1:22" ht="60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 t="shared" si="200"/>
        <v>100.35142857142858</v>
      </c>
      <c r="P1621">
        <f t="shared" si="203"/>
        <v>262.11194029850748</v>
      </c>
      <c r="Q1621" t="str">
        <f t="shared" si="201"/>
        <v>theater</v>
      </c>
      <c r="R1621" t="str">
        <f t="shared" si="202"/>
        <v>plays</v>
      </c>
      <c r="S1621" s="9">
        <f t="shared" si="204"/>
        <v>42219.498506944445</v>
      </c>
      <c r="T1621" s="9">
        <f t="shared" si="205"/>
        <v>42256.999305555561</v>
      </c>
      <c r="U1621">
        <f t="shared" si="206"/>
        <v>2015</v>
      </c>
      <c r="V1621" s="9" t="str">
        <f t="shared" si="207"/>
        <v>Aug</v>
      </c>
    </row>
    <row r="1622" spans="1:22" ht="45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 t="shared" si="200"/>
        <v>100.05</v>
      </c>
      <c r="P1622">
        <f t="shared" si="203"/>
        <v>57.171428571428571</v>
      </c>
      <c r="Q1622" t="str">
        <f t="shared" si="201"/>
        <v>theater</v>
      </c>
      <c r="R1622" t="str">
        <f t="shared" si="202"/>
        <v>plays</v>
      </c>
      <c r="S1622" s="9">
        <f t="shared" si="204"/>
        <v>42165.295960648153</v>
      </c>
      <c r="T1622" s="9">
        <f t="shared" si="205"/>
        <v>42196.437500000007</v>
      </c>
      <c r="U1622">
        <f t="shared" si="206"/>
        <v>2015</v>
      </c>
      <c r="V1622" s="9" t="str">
        <f t="shared" si="207"/>
        <v>Jun</v>
      </c>
    </row>
    <row r="1623" spans="1:22" ht="30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 t="shared" si="200"/>
        <v>116.02222222222223</v>
      </c>
      <c r="P1623">
        <f t="shared" si="203"/>
        <v>50.20192307692308</v>
      </c>
      <c r="Q1623" t="str">
        <f t="shared" si="201"/>
        <v>theater</v>
      </c>
      <c r="R1623" t="str">
        <f t="shared" si="202"/>
        <v>plays</v>
      </c>
      <c r="S1623" s="9">
        <f t="shared" si="204"/>
        <v>42648.379444444443</v>
      </c>
      <c r="T1623" s="9">
        <f t="shared" si="205"/>
        <v>42678.379444444443</v>
      </c>
      <c r="U1623">
        <f t="shared" si="206"/>
        <v>2016</v>
      </c>
      <c r="V1623" s="9" t="str">
        <f t="shared" si="207"/>
        <v>Oct</v>
      </c>
    </row>
    <row r="1624" spans="1:22" ht="45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 t="shared" si="200"/>
        <v>102.1</v>
      </c>
      <c r="P1624">
        <f t="shared" si="203"/>
        <v>66.586956521739125</v>
      </c>
      <c r="Q1624" t="str">
        <f t="shared" si="201"/>
        <v>theater</v>
      </c>
      <c r="R1624" t="str">
        <f t="shared" si="202"/>
        <v>plays</v>
      </c>
      <c r="S1624" s="9">
        <f t="shared" si="204"/>
        <v>41970.835486111115</v>
      </c>
      <c r="T1624" s="9">
        <f t="shared" si="205"/>
        <v>42003.833333333336</v>
      </c>
      <c r="U1624">
        <f t="shared" si="206"/>
        <v>2014</v>
      </c>
      <c r="V1624" s="9" t="str">
        <f t="shared" si="207"/>
        <v>Nov</v>
      </c>
    </row>
    <row r="1625" spans="1:22" ht="30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 t="shared" si="200"/>
        <v>100.11000000000001</v>
      </c>
      <c r="P1625">
        <f t="shared" si="203"/>
        <v>168.25210084033614</v>
      </c>
      <c r="Q1625" t="str">
        <f t="shared" si="201"/>
        <v>theater</v>
      </c>
      <c r="R1625" t="str">
        <f t="shared" si="202"/>
        <v>plays</v>
      </c>
      <c r="S1625" s="9">
        <f t="shared" si="204"/>
        <v>42050.816516203711</v>
      </c>
      <c r="T1625" s="9">
        <f t="shared" si="205"/>
        <v>42085.77484953704</v>
      </c>
      <c r="U1625">
        <f t="shared" si="206"/>
        <v>2015</v>
      </c>
      <c r="V1625" s="9" t="str">
        <f t="shared" si="207"/>
        <v>Feb</v>
      </c>
    </row>
    <row r="1626" spans="1:22" ht="30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 t="shared" si="200"/>
        <v>100.84</v>
      </c>
      <c r="P1626">
        <f t="shared" si="203"/>
        <v>256.37288135593218</v>
      </c>
      <c r="Q1626" t="str">
        <f t="shared" si="201"/>
        <v>theater</v>
      </c>
      <c r="R1626" t="str">
        <f t="shared" si="202"/>
        <v>plays</v>
      </c>
      <c r="S1626" s="9">
        <f t="shared" si="204"/>
        <v>42772.666712962964</v>
      </c>
      <c r="T1626" s="9">
        <f t="shared" si="205"/>
        <v>42806.708333333336</v>
      </c>
      <c r="U1626">
        <f t="shared" si="206"/>
        <v>2017</v>
      </c>
      <c r="V1626" s="9" t="str">
        <f t="shared" si="207"/>
        <v>Feb</v>
      </c>
    </row>
    <row r="1627" spans="1:22" ht="45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 t="shared" si="200"/>
        <v>103.42499999999998</v>
      </c>
      <c r="P1627">
        <f t="shared" si="203"/>
        <v>36.610619469026545</v>
      </c>
      <c r="Q1627" t="str">
        <f t="shared" si="201"/>
        <v>theater</v>
      </c>
      <c r="R1627" t="str">
        <f t="shared" si="202"/>
        <v>plays</v>
      </c>
      <c r="S1627" s="9">
        <f t="shared" si="204"/>
        <v>42155.530127314814</v>
      </c>
      <c r="T1627" s="9">
        <f t="shared" si="205"/>
        <v>42190.530127314814</v>
      </c>
      <c r="U1627">
        <f t="shared" si="206"/>
        <v>2015</v>
      </c>
      <c r="V1627" s="9" t="str">
        <f t="shared" si="207"/>
        <v>May</v>
      </c>
    </row>
    <row r="1628" spans="1:22" ht="30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 t="shared" si="200"/>
        <v>124.8</v>
      </c>
      <c r="P1628">
        <f t="shared" si="203"/>
        <v>37.142857142857146</v>
      </c>
      <c r="Q1628" t="str">
        <f t="shared" si="201"/>
        <v>theater</v>
      </c>
      <c r="R1628" t="str">
        <f t="shared" si="202"/>
        <v>plays</v>
      </c>
      <c r="S1628" s="9">
        <f t="shared" si="204"/>
        <v>42270.41547453704</v>
      </c>
      <c r="T1628" s="9">
        <f t="shared" si="205"/>
        <v>42301.728472222225</v>
      </c>
      <c r="U1628">
        <f t="shared" si="206"/>
        <v>2015</v>
      </c>
      <c r="V1628" s="9" t="str">
        <f t="shared" si="207"/>
        <v>Sep</v>
      </c>
    </row>
    <row r="1629" spans="1:22" ht="30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 t="shared" si="200"/>
        <v>109.51612903225806</v>
      </c>
      <c r="P1629">
        <f t="shared" si="203"/>
        <v>45.878378378378379</v>
      </c>
      <c r="Q1629" t="str">
        <f t="shared" si="201"/>
        <v>theater</v>
      </c>
      <c r="R1629" t="str">
        <f t="shared" si="202"/>
        <v>plays</v>
      </c>
      <c r="S1629" s="9">
        <f t="shared" si="204"/>
        <v>42206.668703703705</v>
      </c>
      <c r="T1629" s="9">
        <f t="shared" si="205"/>
        <v>42236.668703703705</v>
      </c>
      <c r="U1629">
        <f t="shared" si="206"/>
        <v>2015</v>
      </c>
      <c r="V1629" s="9" t="str">
        <f t="shared" si="207"/>
        <v>Jul</v>
      </c>
    </row>
    <row r="1630" spans="1:22" ht="45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 t="shared" si="200"/>
        <v>102.03333333333333</v>
      </c>
      <c r="P1630">
        <f t="shared" si="203"/>
        <v>141.71296296296296</v>
      </c>
      <c r="Q1630" t="str">
        <f t="shared" si="201"/>
        <v>theater</v>
      </c>
      <c r="R1630" t="str">
        <f t="shared" si="202"/>
        <v>plays</v>
      </c>
      <c r="S1630" s="9">
        <f t="shared" si="204"/>
        <v>42697.684178240743</v>
      </c>
      <c r="T1630" s="9">
        <f t="shared" si="205"/>
        <v>42745.041666666664</v>
      </c>
      <c r="U1630">
        <f t="shared" si="206"/>
        <v>2016</v>
      </c>
      <c r="V1630" s="9" t="str">
        <f t="shared" si="207"/>
        <v>Nov</v>
      </c>
    </row>
    <row r="1631" spans="1:22" ht="45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 t="shared" si="200"/>
        <v>102.35000000000001</v>
      </c>
      <c r="P1631">
        <f t="shared" si="203"/>
        <v>52.487179487179489</v>
      </c>
      <c r="Q1631" t="str">
        <f t="shared" si="201"/>
        <v>theater</v>
      </c>
      <c r="R1631" t="str">
        <f t="shared" si="202"/>
        <v>plays</v>
      </c>
      <c r="S1631" s="9">
        <f t="shared" si="204"/>
        <v>42503.392800925933</v>
      </c>
      <c r="T1631" s="9">
        <f t="shared" si="205"/>
        <v>42524.708333333336</v>
      </c>
      <c r="U1631">
        <f t="shared" si="206"/>
        <v>2016</v>
      </c>
      <c r="V1631" s="9" t="str">
        <f t="shared" si="207"/>
        <v>May</v>
      </c>
    </row>
    <row r="1632" spans="1:22" ht="45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 t="shared" si="200"/>
        <v>104.16666666666667</v>
      </c>
      <c r="P1632">
        <f t="shared" si="203"/>
        <v>59.523809523809526</v>
      </c>
      <c r="Q1632" t="str">
        <f t="shared" si="201"/>
        <v>theater</v>
      </c>
      <c r="R1632" t="str">
        <f t="shared" si="202"/>
        <v>plays</v>
      </c>
      <c r="S1632" s="9">
        <f t="shared" si="204"/>
        <v>42277.416805555556</v>
      </c>
      <c r="T1632" s="9">
        <f t="shared" si="205"/>
        <v>42307.416805555556</v>
      </c>
      <c r="U1632">
        <f t="shared" si="206"/>
        <v>2015</v>
      </c>
      <c r="V1632" s="9" t="str">
        <f t="shared" si="207"/>
        <v>Sep</v>
      </c>
    </row>
    <row r="1633" spans="1:22" ht="45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 t="shared" si="200"/>
        <v>125</v>
      </c>
      <c r="P1633">
        <f t="shared" si="203"/>
        <v>50</v>
      </c>
      <c r="Q1633" t="str">
        <f t="shared" si="201"/>
        <v>theater</v>
      </c>
      <c r="R1633" t="str">
        <f t="shared" si="202"/>
        <v>plays</v>
      </c>
      <c r="S1633" s="9">
        <f t="shared" si="204"/>
        <v>42722.71569444445</v>
      </c>
      <c r="T1633" s="9">
        <f t="shared" si="205"/>
        <v>42752.71569444445</v>
      </c>
      <c r="U1633">
        <f t="shared" si="206"/>
        <v>2016</v>
      </c>
      <c r="V1633" s="9" t="str">
        <f t="shared" si="207"/>
        <v>Dec</v>
      </c>
    </row>
    <row r="1634" spans="1:22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 t="shared" si="200"/>
        <v>102.34285714285714</v>
      </c>
      <c r="P1634">
        <f t="shared" si="203"/>
        <v>193.62162162162161</v>
      </c>
      <c r="Q1634" t="str">
        <f t="shared" si="201"/>
        <v>theater</v>
      </c>
      <c r="R1634" t="str">
        <f t="shared" si="202"/>
        <v>plays</v>
      </c>
      <c r="S1634" s="9">
        <f t="shared" si="204"/>
        <v>42323.542638888895</v>
      </c>
      <c r="T1634" s="9">
        <f t="shared" si="205"/>
        <v>42355.040972222225</v>
      </c>
      <c r="U1634">
        <f t="shared" si="206"/>
        <v>2015</v>
      </c>
      <c r="V1634" s="9" t="str">
        <f t="shared" si="207"/>
        <v>Nov</v>
      </c>
    </row>
    <row r="1635" spans="1:22" ht="45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 t="shared" si="200"/>
        <v>107.86500000000001</v>
      </c>
      <c r="P1635">
        <f t="shared" si="203"/>
        <v>106.79702970297029</v>
      </c>
      <c r="Q1635" t="str">
        <f t="shared" si="201"/>
        <v>theater</v>
      </c>
      <c r="R1635" t="str">
        <f t="shared" si="202"/>
        <v>plays</v>
      </c>
      <c r="S1635" s="9">
        <f t="shared" si="204"/>
        <v>41933.124976851854</v>
      </c>
      <c r="T1635" s="9">
        <f t="shared" si="205"/>
        <v>41963.166643518525</v>
      </c>
      <c r="U1635">
        <f t="shared" si="206"/>
        <v>2014</v>
      </c>
      <c r="V1635" s="9" t="str">
        <f t="shared" si="207"/>
        <v>Oct</v>
      </c>
    </row>
    <row r="1636" spans="1:22" ht="45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 t="shared" si="200"/>
        <v>109.88461538461539</v>
      </c>
      <c r="P1636">
        <f t="shared" si="203"/>
        <v>77.21621621621621</v>
      </c>
      <c r="Q1636" t="str">
        <f t="shared" si="201"/>
        <v>theater</v>
      </c>
      <c r="R1636" t="str">
        <f t="shared" si="202"/>
        <v>plays</v>
      </c>
      <c r="S1636" s="9">
        <f t="shared" si="204"/>
        <v>41898.001458333332</v>
      </c>
      <c r="T1636" s="9">
        <f t="shared" si="205"/>
        <v>41912.999305555561</v>
      </c>
      <c r="U1636">
        <f t="shared" si="206"/>
        <v>2014</v>
      </c>
      <c r="V1636" s="9" t="str">
        <f t="shared" si="207"/>
        <v>Sep</v>
      </c>
    </row>
    <row r="1637" spans="1:22" ht="45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 t="shared" si="200"/>
        <v>161</v>
      </c>
      <c r="P1637">
        <f t="shared" si="203"/>
        <v>57.5</v>
      </c>
      <c r="Q1637" t="str">
        <f t="shared" si="201"/>
        <v>theater</v>
      </c>
      <c r="R1637" t="str">
        <f t="shared" si="202"/>
        <v>plays</v>
      </c>
      <c r="S1637" s="9">
        <f t="shared" si="204"/>
        <v>42446.777164351857</v>
      </c>
      <c r="T1637" s="9">
        <f t="shared" si="205"/>
        <v>42476.777164351857</v>
      </c>
      <c r="U1637">
        <f t="shared" si="206"/>
        <v>2016</v>
      </c>
      <c r="V1637" s="9" t="str">
        <f t="shared" si="207"/>
        <v>Mar</v>
      </c>
    </row>
    <row r="1638" spans="1:22" ht="45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 t="shared" si="200"/>
        <v>131.20000000000002</v>
      </c>
      <c r="P1638">
        <f t="shared" si="203"/>
        <v>50.46153846153846</v>
      </c>
      <c r="Q1638" t="str">
        <f t="shared" si="201"/>
        <v>theater</v>
      </c>
      <c r="R1638" t="str">
        <f t="shared" si="202"/>
        <v>plays</v>
      </c>
      <c r="S1638" s="9">
        <f t="shared" si="204"/>
        <v>42463.647187500006</v>
      </c>
      <c r="T1638" s="9">
        <f t="shared" si="205"/>
        <v>42493.999305555561</v>
      </c>
      <c r="U1638">
        <f t="shared" si="206"/>
        <v>2016</v>
      </c>
      <c r="V1638" s="9" t="str">
        <f t="shared" si="207"/>
        <v>Apr</v>
      </c>
    </row>
    <row r="1639" spans="1:22" ht="45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 t="shared" si="200"/>
        <v>118.8</v>
      </c>
      <c r="P1639">
        <f t="shared" si="203"/>
        <v>97.377049180327873</v>
      </c>
      <c r="Q1639" t="str">
        <f t="shared" si="201"/>
        <v>theater</v>
      </c>
      <c r="R1639" t="str">
        <f t="shared" si="202"/>
        <v>plays</v>
      </c>
      <c r="S1639" s="9">
        <f t="shared" si="204"/>
        <v>42766.638368055559</v>
      </c>
      <c r="T1639" s="9">
        <f t="shared" si="205"/>
        <v>42796.638368055559</v>
      </c>
      <c r="U1639">
        <f t="shared" si="206"/>
        <v>2017</v>
      </c>
      <c r="V1639" s="9" t="str">
        <f t="shared" si="207"/>
        <v>Jan</v>
      </c>
    </row>
    <row r="1640" spans="1:22" ht="45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 t="shared" si="200"/>
        <v>100.39275000000001</v>
      </c>
      <c r="P1640">
        <f t="shared" si="203"/>
        <v>34.91921739130435</v>
      </c>
      <c r="Q1640" t="str">
        <f t="shared" si="201"/>
        <v>theater</v>
      </c>
      <c r="R1640" t="str">
        <f t="shared" si="202"/>
        <v>plays</v>
      </c>
      <c r="S1640" s="9">
        <f t="shared" si="204"/>
        <v>42734.622777777775</v>
      </c>
      <c r="T1640" s="9">
        <f t="shared" si="205"/>
        <v>42767.813194444447</v>
      </c>
      <c r="U1640">
        <f t="shared" si="206"/>
        <v>2016</v>
      </c>
      <c r="V1640" s="9" t="str">
        <f t="shared" si="207"/>
        <v>Dec</v>
      </c>
    </row>
    <row r="1641" spans="1:22" ht="45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 t="shared" si="200"/>
        <v>103.20666666666666</v>
      </c>
      <c r="P1641">
        <f t="shared" si="203"/>
        <v>85.530386740331494</v>
      </c>
      <c r="Q1641" t="str">
        <f t="shared" si="201"/>
        <v>theater</v>
      </c>
      <c r="R1641" t="str">
        <f t="shared" si="202"/>
        <v>plays</v>
      </c>
      <c r="S1641" s="9">
        <f t="shared" si="204"/>
        <v>42522.181145833332</v>
      </c>
      <c r="T1641" s="9">
        <f t="shared" si="205"/>
        <v>42552.181145833332</v>
      </c>
      <c r="U1641">
        <f t="shared" si="206"/>
        <v>2016</v>
      </c>
      <c r="V1641" s="9" t="str">
        <f t="shared" si="207"/>
        <v>Jun</v>
      </c>
    </row>
    <row r="1642" spans="1:22" ht="45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 t="shared" si="200"/>
        <v>100.6</v>
      </c>
      <c r="P1642">
        <f t="shared" si="203"/>
        <v>182.90909090909091</v>
      </c>
      <c r="Q1642" t="str">
        <f t="shared" si="201"/>
        <v>theater</v>
      </c>
      <c r="R1642" t="str">
        <f t="shared" si="202"/>
        <v>plays</v>
      </c>
      <c r="S1642" s="9">
        <f t="shared" si="204"/>
        <v>42702.750381944446</v>
      </c>
      <c r="T1642" s="9">
        <f t="shared" si="205"/>
        <v>42732.750381944446</v>
      </c>
      <c r="U1642">
        <f t="shared" si="206"/>
        <v>2016</v>
      </c>
      <c r="V1642" s="9" t="str">
        <f t="shared" si="207"/>
        <v>Nov</v>
      </c>
    </row>
    <row r="1643" spans="1:22" ht="30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 t="shared" si="200"/>
        <v>100.78754285714287</v>
      </c>
      <c r="P1643">
        <f t="shared" si="203"/>
        <v>131.13620817843866</v>
      </c>
      <c r="Q1643" t="str">
        <f t="shared" si="201"/>
        <v>theater</v>
      </c>
      <c r="R1643" t="str">
        <f t="shared" si="202"/>
        <v>plays</v>
      </c>
      <c r="S1643" s="9">
        <f t="shared" si="204"/>
        <v>42252.307685185187</v>
      </c>
      <c r="T1643" s="9">
        <f t="shared" si="205"/>
        <v>42275.999305555561</v>
      </c>
      <c r="U1643">
        <f t="shared" si="206"/>
        <v>2015</v>
      </c>
      <c r="V1643" s="9" t="str">
        <f t="shared" si="207"/>
        <v>Sep</v>
      </c>
    </row>
    <row r="1644" spans="1:22" ht="45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 t="shared" si="200"/>
        <v>112.32142857142857</v>
      </c>
      <c r="P1644">
        <f t="shared" si="203"/>
        <v>39.810126582278478</v>
      </c>
      <c r="Q1644" t="str">
        <f t="shared" si="201"/>
        <v>theater</v>
      </c>
      <c r="R1644" t="str">
        <f t="shared" si="202"/>
        <v>plays</v>
      </c>
      <c r="S1644" s="9">
        <f t="shared" si="204"/>
        <v>42156.343726851854</v>
      </c>
      <c r="T1644" s="9">
        <f t="shared" si="205"/>
        <v>42186.343726851854</v>
      </c>
      <c r="U1644">
        <f t="shared" si="206"/>
        <v>2015</v>
      </c>
      <c r="V1644" s="9" t="str">
        <f t="shared" si="207"/>
        <v>Jun</v>
      </c>
    </row>
    <row r="1645" spans="1:22" ht="45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 t="shared" si="200"/>
        <v>105.91914022517912</v>
      </c>
      <c r="P1645">
        <f t="shared" si="203"/>
        <v>59.701730769230764</v>
      </c>
      <c r="Q1645" t="str">
        <f t="shared" si="201"/>
        <v>theater</v>
      </c>
      <c r="R1645" t="str">
        <f t="shared" si="202"/>
        <v>plays</v>
      </c>
      <c r="S1645" s="9">
        <f t="shared" si="204"/>
        <v>42277.922372685185</v>
      </c>
      <c r="T1645" s="9">
        <f t="shared" si="205"/>
        <v>42302.832638888889</v>
      </c>
      <c r="U1645">
        <f t="shared" si="206"/>
        <v>2015</v>
      </c>
      <c r="V1645" s="9" t="str">
        <f t="shared" si="207"/>
        <v>Sep</v>
      </c>
    </row>
    <row r="1646" spans="1:22" ht="45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 t="shared" si="200"/>
        <v>100.56666666666668</v>
      </c>
      <c r="P1646">
        <f t="shared" si="203"/>
        <v>88.735294117647058</v>
      </c>
      <c r="Q1646" t="str">
        <f t="shared" si="201"/>
        <v>theater</v>
      </c>
      <c r="R1646" t="str">
        <f t="shared" si="202"/>
        <v>plays</v>
      </c>
      <c r="S1646" s="9">
        <f t="shared" si="204"/>
        <v>42754.527175925927</v>
      </c>
      <c r="T1646" s="9">
        <f t="shared" si="205"/>
        <v>42782.791666666664</v>
      </c>
      <c r="U1646">
        <f t="shared" si="206"/>
        <v>2017</v>
      </c>
      <c r="V1646" s="9" t="str">
        <f t="shared" si="207"/>
        <v>Jan</v>
      </c>
    </row>
    <row r="1647" spans="1:22" ht="60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 t="shared" si="200"/>
        <v>115.30588235294117</v>
      </c>
      <c r="P1647">
        <f t="shared" si="203"/>
        <v>58.688622754491021</v>
      </c>
      <c r="Q1647" t="str">
        <f t="shared" si="201"/>
        <v>theater</v>
      </c>
      <c r="R1647" t="str">
        <f t="shared" si="202"/>
        <v>plays</v>
      </c>
      <c r="S1647" s="9">
        <f t="shared" si="204"/>
        <v>41893.158217592594</v>
      </c>
      <c r="T1647" s="9">
        <f t="shared" si="205"/>
        <v>41926.124305555561</v>
      </c>
      <c r="U1647">
        <f t="shared" si="206"/>
        <v>2014</v>
      </c>
      <c r="V1647" s="9" t="str">
        <f t="shared" si="207"/>
        <v>Sep</v>
      </c>
    </row>
    <row r="1648" spans="1:22" ht="30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 t="shared" si="200"/>
        <v>127.30419999999999</v>
      </c>
      <c r="P1648">
        <f t="shared" si="203"/>
        <v>69.56513661202186</v>
      </c>
      <c r="Q1648" t="str">
        <f t="shared" si="201"/>
        <v>theater</v>
      </c>
      <c r="R1648" t="str">
        <f t="shared" si="202"/>
        <v>plays</v>
      </c>
      <c r="S1648" s="9">
        <f t="shared" si="204"/>
        <v>41871.58902777778</v>
      </c>
      <c r="T1648" s="9">
        <f t="shared" si="205"/>
        <v>41901.58902777778</v>
      </c>
      <c r="U1648">
        <f t="shared" si="206"/>
        <v>2014</v>
      </c>
      <c r="V1648" s="9" t="str">
        <f t="shared" si="207"/>
        <v>Aug</v>
      </c>
    </row>
    <row r="1649" spans="1:22" ht="45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 t="shared" si="200"/>
        <v>102.83750000000001</v>
      </c>
      <c r="P1649">
        <f t="shared" si="203"/>
        <v>115.87323943661971</v>
      </c>
      <c r="Q1649" t="str">
        <f t="shared" si="201"/>
        <v>theater</v>
      </c>
      <c r="R1649" t="str">
        <f t="shared" si="202"/>
        <v>plays</v>
      </c>
      <c r="S1649" s="9">
        <f t="shared" si="204"/>
        <v>42261.930115740739</v>
      </c>
      <c r="T1649" s="9">
        <f t="shared" si="205"/>
        <v>42285.833333333336</v>
      </c>
      <c r="U1649">
        <f t="shared" si="206"/>
        <v>2015</v>
      </c>
      <c r="V1649" s="9" t="str">
        <f t="shared" si="207"/>
        <v>Sep</v>
      </c>
    </row>
    <row r="1650" spans="1:22" ht="45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 t="shared" si="200"/>
        <v>102.9375</v>
      </c>
      <c r="P1650">
        <f t="shared" si="203"/>
        <v>23.869565217391305</v>
      </c>
      <c r="Q1650" t="str">
        <f t="shared" si="201"/>
        <v>theater</v>
      </c>
      <c r="R1650" t="str">
        <f t="shared" si="202"/>
        <v>plays</v>
      </c>
      <c r="S1650" s="9">
        <f t="shared" si="204"/>
        <v>42675.52756944445</v>
      </c>
      <c r="T1650" s="9">
        <f t="shared" si="205"/>
        <v>42705.569236111114</v>
      </c>
      <c r="U1650">
        <f t="shared" si="206"/>
        <v>2016</v>
      </c>
      <c r="V1650" s="9" t="str">
        <f t="shared" si="207"/>
        <v>Nov</v>
      </c>
    </row>
    <row r="1651" spans="1:22" ht="45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 t="shared" si="200"/>
        <v>104.3047619047619</v>
      </c>
      <c r="P1651">
        <f t="shared" si="203"/>
        <v>81.125925925925927</v>
      </c>
      <c r="Q1651" t="str">
        <f t="shared" si="201"/>
        <v>theater</v>
      </c>
      <c r="R1651" t="str">
        <f t="shared" si="202"/>
        <v>plays</v>
      </c>
      <c r="S1651" s="9">
        <f t="shared" si="204"/>
        <v>42135.433541666665</v>
      </c>
      <c r="T1651" s="9">
        <f t="shared" si="205"/>
        <v>42166.916666666664</v>
      </c>
      <c r="U1651">
        <f t="shared" si="206"/>
        <v>2015</v>
      </c>
      <c r="V1651" s="9" t="str">
        <f t="shared" si="207"/>
        <v>May</v>
      </c>
    </row>
    <row r="1652" spans="1:22" ht="45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 t="shared" si="200"/>
        <v>111.22000000000001</v>
      </c>
      <c r="P1652">
        <f t="shared" si="203"/>
        <v>57.626943005181346</v>
      </c>
      <c r="Q1652" t="str">
        <f t="shared" si="201"/>
        <v>theater</v>
      </c>
      <c r="R1652" t="str">
        <f t="shared" si="202"/>
        <v>plays</v>
      </c>
      <c r="S1652" s="9">
        <f t="shared" si="204"/>
        <v>42230.305555555555</v>
      </c>
      <c r="T1652" s="9">
        <f t="shared" si="205"/>
        <v>42258.999305555561</v>
      </c>
      <c r="U1652">
        <f t="shared" si="206"/>
        <v>2015</v>
      </c>
      <c r="V1652" s="9" t="str">
        <f t="shared" si="207"/>
        <v>Aug</v>
      </c>
    </row>
    <row r="1653" spans="1:22" ht="45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 t="shared" si="200"/>
        <v>105.86</v>
      </c>
      <c r="P1653">
        <f t="shared" si="203"/>
        <v>46.429824561403507</v>
      </c>
      <c r="Q1653" t="str">
        <f t="shared" si="201"/>
        <v>theater</v>
      </c>
      <c r="R1653" t="str">
        <f t="shared" si="202"/>
        <v>plays</v>
      </c>
      <c r="S1653" s="9">
        <f t="shared" si="204"/>
        <v>42167.267500000002</v>
      </c>
      <c r="T1653" s="9">
        <f t="shared" si="205"/>
        <v>42197.267500000002</v>
      </c>
      <c r="U1653">
        <f t="shared" si="206"/>
        <v>2015</v>
      </c>
      <c r="V1653" s="9" t="str">
        <f t="shared" si="207"/>
        <v>Jun</v>
      </c>
    </row>
    <row r="1654" spans="1:22" ht="30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 t="shared" si="200"/>
        <v>100.79166666666666</v>
      </c>
      <c r="P1654">
        <f t="shared" si="203"/>
        <v>60.475000000000001</v>
      </c>
      <c r="Q1654" t="str">
        <f t="shared" si="201"/>
        <v>theater</v>
      </c>
      <c r="R1654" t="str">
        <f t="shared" si="202"/>
        <v>plays</v>
      </c>
      <c r="S1654" s="9">
        <f t="shared" si="204"/>
        <v>42068.721724537041</v>
      </c>
      <c r="T1654" s="9">
        <f t="shared" si="205"/>
        <v>42098.680057870377</v>
      </c>
      <c r="U1654">
        <f t="shared" si="206"/>
        <v>2015</v>
      </c>
      <c r="V1654" s="9" t="str">
        <f t="shared" si="207"/>
        <v>Mar</v>
      </c>
    </row>
    <row r="1655" spans="1:22" ht="45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 t="shared" si="200"/>
        <v>104.92727272727274</v>
      </c>
      <c r="P1655">
        <f t="shared" si="203"/>
        <v>65.579545454545453</v>
      </c>
      <c r="Q1655" t="str">
        <f t="shared" si="201"/>
        <v>theater</v>
      </c>
      <c r="R1655" t="str">
        <f t="shared" si="202"/>
        <v>plays</v>
      </c>
      <c r="S1655" s="9">
        <f t="shared" si="204"/>
        <v>42145.580023148148</v>
      </c>
      <c r="T1655" s="9">
        <f t="shared" si="205"/>
        <v>42175.580023148148</v>
      </c>
      <c r="U1655">
        <f t="shared" si="206"/>
        <v>2015</v>
      </c>
      <c r="V1655" s="9" t="str">
        <f t="shared" si="207"/>
        <v>May</v>
      </c>
    </row>
    <row r="1656" spans="1:22" ht="45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 t="shared" si="200"/>
        <v>101.55199999999999</v>
      </c>
      <c r="P1656">
        <f t="shared" si="203"/>
        <v>119.1924882629108</v>
      </c>
      <c r="Q1656" t="str">
        <f t="shared" si="201"/>
        <v>theater</v>
      </c>
      <c r="R1656" t="str">
        <f t="shared" si="202"/>
        <v>plays</v>
      </c>
      <c r="S1656" s="9">
        <f t="shared" si="204"/>
        <v>41918.575509259259</v>
      </c>
      <c r="T1656" s="9">
        <f t="shared" si="205"/>
        <v>41948.61717592593</v>
      </c>
      <c r="U1656">
        <f t="shared" si="206"/>
        <v>2014</v>
      </c>
      <c r="V1656" s="9" t="str">
        <f t="shared" si="207"/>
        <v>Oct</v>
      </c>
    </row>
    <row r="1657" spans="1:22" ht="45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 t="shared" si="200"/>
        <v>110.73333333333333</v>
      </c>
      <c r="P1657">
        <f t="shared" si="203"/>
        <v>83.05</v>
      </c>
      <c r="Q1657" t="str">
        <f t="shared" si="201"/>
        <v>theater</v>
      </c>
      <c r="R1657" t="str">
        <f t="shared" si="202"/>
        <v>plays</v>
      </c>
      <c r="S1657" s="9">
        <f t="shared" si="204"/>
        <v>42146.564421296302</v>
      </c>
      <c r="T1657" s="9">
        <f t="shared" si="205"/>
        <v>42176.564421296302</v>
      </c>
      <c r="U1657">
        <f t="shared" si="206"/>
        <v>2015</v>
      </c>
      <c r="V1657" s="9" t="str">
        <f t="shared" si="207"/>
        <v>May</v>
      </c>
    </row>
    <row r="1658" spans="1:22" ht="30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 t="shared" si="200"/>
        <v>127.82222222222221</v>
      </c>
      <c r="P1658">
        <f t="shared" si="203"/>
        <v>57.52</v>
      </c>
      <c r="Q1658" t="str">
        <f t="shared" si="201"/>
        <v>theater</v>
      </c>
      <c r="R1658" t="str">
        <f t="shared" si="202"/>
        <v>plays</v>
      </c>
      <c r="S1658" s="9">
        <f t="shared" si="204"/>
        <v>42590.306018518524</v>
      </c>
      <c r="T1658" s="9">
        <f t="shared" si="205"/>
        <v>42620.306018518524</v>
      </c>
      <c r="U1658">
        <f t="shared" si="206"/>
        <v>2016</v>
      </c>
      <c r="V1658" s="9" t="str">
        <f t="shared" si="207"/>
        <v>Aug</v>
      </c>
    </row>
    <row r="1659" spans="1:22" ht="45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 t="shared" si="200"/>
        <v>101.82500000000002</v>
      </c>
      <c r="P1659">
        <f t="shared" si="203"/>
        <v>177.08695652173913</v>
      </c>
      <c r="Q1659" t="str">
        <f t="shared" si="201"/>
        <v>theater</v>
      </c>
      <c r="R1659" t="str">
        <f t="shared" si="202"/>
        <v>plays</v>
      </c>
      <c r="S1659" s="9">
        <f t="shared" si="204"/>
        <v>42602.410046296303</v>
      </c>
      <c r="T1659" s="9">
        <f t="shared" si="205"/>
        <v>42620.989583333336</v>
      </c>
      <c r="U1659">
        <f t="shared" si="206"/>
        <v>2016</v>
      </c>
      <c r="V1659" s="9" t="str">
        <f t="shared" si="207"/>
        <v>Aug</v>
      </c>
    </row>
    <row r="1660" spans="1:22" ht="45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 t="shared" si="200"/>
        <v>101.25769230769231</v>
      </c>
      <c r="P1660">
        <f t="shared" si="203"/>
        <v>70.771505376344081</v>
      </c>
      <c r="Q1660" t="str">
        <f t="shared" si="201"/>
        <v>theater</v>
      </c>
      <c r="R1660" t="str">
        <f t="shared" si="202"/>
        <v>plays</v>
      </c>
      <c r="S1660" s="9">
        <f t="shared" si="204"/>
        <v>42058.919085648151</v>
      </c>
      <c r="T1660" s="9">
        <f t="shared" si="205"/>
        <v>42088.877418981479</v>
      </c>
      <c r="U1660">
        <f t="shared" si="206"/>
        <v>2015</v>
      </c>
      <c r="V1660" s="9" t="str">
        <f t="shared" si="207"/>
        <v>Feb</v>
      </c>
    </row>
    <row r="1661" spans="1:22" ht="45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 t="shared" si="200"/>
        <v>175</v>
      </c>
      <c r="P1661">
        <f t="shared" si="203"/>
        <v>29.166666666666668</v>
      </c>
      <c r="Q1661" t="str">
        <f t="shared" si="201"/>
        <v>theater</v>
      </c>
      <c r="R1661" t="str">
        <f t="shared" si="202"/>
        <v>plays</v>
      </c>
      <c r="S1661" s="9">
        <f t="shared" si="204"/>
        <v>41889.6015625</v>
      </c>
      <c r="T1661" s="9">
        <f t="shared" si="205"/>
        <v>41919.6015625</v>
      </c>
      <c r="U1661">
        <f t="shared" si="206"/>
        <v>2014</v>
      </c>
      <c r="V1661" s="9" t="str">
        <f t="shared" si="207"/>
        <v>Sep</v>
      </c>
    </row>
    <row r="1662" spans="1:22" ht="45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 t="shared" si="200"/>
        <v>128.06</v>
      </c>
      <c r="P1662">
        <f t="shared" si="203"/>
        <v>72.76136363636364</v>
      </c>
      <c r="Q1662" t="str">
        <f t="shared" si="201"/>
        <v>theater</v>
      </c>
      <c r="R1662" t="str">
        <f t="shared" si="202"/>
        <v>plays</v>
      </c>
      <c r="S1662" s="9">
        <f t="shared" si="204"/>
        <v>42144.407141203708</v>
      </c>
      <c r="T1662" s="9">
        <f t="shared" si="205"/>
        <v>42165.999305555561</v>
      </c>
      <c r="U1662">
        <f t="shared" si="206"/>
        <v>2015</v>
      </c>
      <c r="V1662" s="9" t="str">
        <f t="shared" si="207"/>
        <v>May</v>
      </c>
    </row>
    <row r="1663" spans="1:22" ht="45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 t="shared" si="200"/>
        <v>106.29949999999999</v>
      </c>
      <c r="P1663">
        <f t="shared" si="203"/>
        <v>51.853414634146333</v>
      </c>
      <c r="Q1663" t="str">
        <f t="shared" si="201"/>
        <v>theater</v>
      </c>
      <c r="R1663" t="str">
        <f t="shared" si="202"/>
        <v>plays</v>
      </c>
      <c r="S1663" s="9">
        <f t="shared" si="204"/>
        <v>42758.392962962964</v>
      </c>
      <c r="T1663" s="9">
        <f t="shared" si="205"/>
        <v>42788.392962962964</v>
      </c>
      <c r="U1663">
        <f t="shared" si="206"/>
        <v>2017</v>
      </c>
      <c r="V1663" s="9" t="str">
        <f t="shared" si="207"/>
        <v>Jan</v>
      </c>
    </row>
    <row r="1664" spans="1:22" ht="30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 t="shared" si="200"/>
        <v>105.21428571428571</v>
      </c>
      <c r="P1664">
        <f t="shared" si="203"/>
        <v>98.2</v>
      </c>
      <c r="Q1664" t="str">
        <f t="shared" si="201"/>
        <v>theater</v>
      </c>
      <c r="R1664" t="str">
        <f t="shared" si="202"/>
        <v>plays</v>
      </c>
      <c r="S1664" s="9">
        <f t="shared" si="204"/>
        <v>41982.720613425925</v>
      </c>
      <c r="T1664" s="9">
        <f t="shared" si="205"/>
        <v>42012.720613425925</v>
      </c>
      <c r="U1664">
        <f t="shared" si="206"/>
        <v>2014</v>
      </c>
      <c r="V1664" s="9" t="str">
        <f t="shared" si="207"/>
        <v>Dec</v>
      </c>
    </row>
    <row r="1665" spans="1:22" ht="45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 t="shared" si="200"/>
        <v>106.16782608695652</v>
      </c>
      <c r="P1665">
        <f t="shared" si="203"/>
        <v>251.7381443298969</v>
      </c>
      <c r="Q1665" t="str">
        <f t="shared" si="201"/>
        <v>theater</v>
      </c>
      <c r="R1665" t="str">
        <f t="shared" si="202"/>
        <v>plays</v>
      </c>
      <c r="S1665" s="9">
        <f t="shared" si="204"/>
        <v>42614.594270833339</v>
      </c>
      <c r="T1665" s="9">
        <f t="shared" si="205"/>
        <v>42643.999305555561</v>
      </c>
      <c r="U1665">
        <f t="shared" si="206"/>
        <v>2016</v>
      </c>
      <c r="V1665" s="9" t="str">
        <f t="shared" si="207"/>
        <v>Sep</v>
      </c>
    </row>
    <row r="1666" spans="1:22" ht="45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 t="shared" ref="O1666:O1729" si="208">(E1666/D1666)*100</f>
        <v>109.24000000000001</v>
      </c>
      <c r="P1666">
        <f t="shared" si="203"/>
        <v>74.821917808219183</v>
      </c>
      <c r="Q1666" t="str">
        <f t="shared" ref="Q1666:Q1729" si="209">LEFT(N1666,SEARCH("/",N1666,1)-1)</f>
        <v>theater</v>
      </c>
      <c r="R1666" t="str">
        <f t="shared" ref="R1666:R1729" si="210">RIGHT(N1666,LEN(N1666)-SEARCH("/",N1666,1))</f>
        <v>plays</v>
      </c>
      <c r="S1666" s="9">
        <f t="shared" si="204"/>
        <v>42303.505995370368</v>
      </c>
      <c r="T1666" s="9">
        <f t="shared" si="205"/>
        <v>42338.547662037039</v>
      </c>
      <c r="U1666">
        <f t="shared" si="206"/>
        <v>2015</v>
      </c>
      <c r="V1666" s="9" t="str">
        <f t="shared" si="207"/>
        <v>Oct</v>
      </c>
    </row>
    <row r="1667" spans="1:22" ht="45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 t="shared" si="208"/>
        <v>100.45454545454547</v>
      </c>
      <c r="P1667">
        <f t="shared" ref="P1667:P1730" si="211">IFERROR(E1667/L1667, 0)</f>
        <v>67.65306122448979</v>
      </c>
      <c r="Q1667" t="str">
        <f t="shared" si="209"/>
        <v>theater</v>
      </c>
      <c r="R1667" t="str">
        <f t="shared" si="210"/>
        <v>plays</v>
      </c>
      <c r="S1667" s="9">
        <f t="shared" ref="S1667:S1730" si="212">((J1667/86400)+25569+(-4/24))</f>
        <v>42171.558750000004</v>
      </c>
      <c r="T1667" s="9">
        <f t="shared" ref="T1667:T1730" si="213">((I1667/86400)+25569+(-4/24))</f>
        <v>42201.558750000004</v>
      </c>
      <c r="U1667">
        <f t="shared" ref="U1667:U1730" si="214">YEAR(S1667)</f>
        <v>2015</v>
      </c>
      <c r="V1667" s="9" t="str">
        <f t="shared" ref="V1667:V1730" si="215">TEXT(S1667, "mmm")</f>
        <v>Jun</v>
      </c>
    </row>
    <row r="1668" spans="1:22" ht="30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 t="shared" si="208"/>
        <v>103.04098360655738</v>
      </c>
      <c r="P1668">
        <f t="shared" si="211"/>
        <v>93.81343283582089</v>
      </c>
      <c r="Q1668" t="str">
        <f t="shared" si="209"/>
        <v>theater</v>
      </c>
      <c r="R1668" t="str">
        <f t="shared" si="210"/>
        <v>plays</v>
      </c>
      <c r="S1668" s="9">
        <f t="shared" si="212"/>
        <v>41964.148865740739</v>
      </c>
      <c r="T1668" s="9">
        <f t="shared" si="213"/>
        <v>41995.000000000007</v>
      </c>
      <c r="U1668">
        <f t="shared" si="214"/>
        <v>2014</v>
      </c>
      <c r="V1668" s="9" t="str">
        <f t="shared" si="215"/>
        <v>Nov</v>
      </c>
    </row>
    <row r="1669" spans="1:22" ht="30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 t="shared" si="208"/>
        <v>112.1664</v>
      </c>
      <c r="P1669">
        <f t="shared" si="211"/>
        <v>41.237647058823526</v>
      </c>
      <c r="Q1669" t="str">
        <f t="shared" si="209"/>
        <v>theater</v>
      </c>
      <c r="R1669" t="str">
        <f t="shared" si="210"/>
        <v>plays</v>
      </c>
      <c r="S1669" s="9">
        <f t="shared" si="212"/>
        <v>42284.349398148152</v>
      </c>
      <c r="T1669" s="9">
        <f t="shared" si="213"/>
        <v>42307.708333333336</v>
      </c>
      <c r="U1669">
        <f t="shared" si="214"/>
        <v>2015</v>
      </c>
      <c r="V1669" s="9" t="str">
        <f t="shared" si="215"/>
        <v>Oct</v>
      </c>
    </row>
    <row r="1670" spans="1:22" ht="30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 t="shared" si="208"/>
        <v>103</v>
      </c>
      <c r="P1670">
        <f t="shared" si="211"/>
        <v>52.551020408163268</v>
      </c>
      <c r="Q1670" t="str">
        <f t="shared" si="209"/>
        <v>theater</v>
      </c>
      <c r="R1670" t="str">
        <f t="shared" si="210"/>
        <v>plays</v>
      </c>
      <c r="S1670" s="9">
        <f t="shared" si="212"/>
        <v>42016.63354166667</v>
      </c>
      <c r="T1670" s="9">
        <f t="shared" si="213"/>
        <v>42032.750000000007</v>
      </c>
      <c r="U1670">
        <f t="shared" si="214"/>
        <v>2015</v>
      </c>
      <c r="V1670" s="9" t="str">
        <f t="shared" si="215"/>
        <v>Jan</v>
      </c>
    </row>
    <row r="1671" spans="1:22" ht="45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 t="shared" si="208"/>
        <v>164</v>
      </c>
      <c r="P1671">
        <f t="shared" si="211"/>
        <v>70.285714285714292</v>
      </c>
      <c r="Q1671" t="str">
        <f t="shared" si="209"/>
        <v>theater</v>
      </c>
      <c r="R1671" t="str">
        <f t="shared" si="210"/>
        <v>plays</v>
      </c>
      <c r="S1671" s="9">
        <f t="shared" si="212"/>
        <v>42311.545312499999</v>
      </c>
      <c r="T1671" s="9">
        <f t="shared" si="213"/>
        <v>42341.541666666664</v>
      </c>
      <c r="U1671">
        <f t="shared" si="214"/>
        <v>2015</v>
      </c>
      <c r="V1671" s="9" t="str">
        <f t="shared" si="215"/>
        <v>Nov</v>
      </c>
    </row>
    <row r="1672" spans="1:22" ht="45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 t="shared" si="208"/>
        <v>131.28333333333333</v>
      </c>
      <c r="P1672">
        <f t="shared" si="211"/>
        <v>48.325153374233132</v>
      </c>
      <c r="Q1672" t="str">
        <f t="shared" si="209"/>
        <v>theater</v>
      </c>
      <c r="R1672" t="str">
        <f t="shared" si="210"/>
        <v>plays</v>
      </c>
      <c r="S1672" s="9">
        <f t="shared" si="212"/>
        <v>42136.369467592594</v>
      </c>
      <c r="T1672" s="9">
        <f t="shared" si="213"/>
        <v>42167.708333333336</v>
      </c>
      <c r="U1672">
        <f t="shared" si="214"/>
        <v>2015</v>
      </c>
      <c r="V1672" s="9" t="str">
        <f t="shared" si="215"/>
        <v>May</v>
      </c>
    </row>
    <row r="1673" spans="1:22" ht="45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 t="shared" si="208"/>
        <v>102.1</v>
      </c>
      <c r="P1673">
        <f t="shared" si="211"/>
        <v>53.177083333333336</v>
      </c>
      <c r="Q1673" t="str">
        <f t="shared" si="209"/>
        <v>theater</v>
      </c>
      <c r="R1673" t="str">
        <f t="shared" si="210"/>
        <v>plays</v>
      </c>
      <c r="S1673" s="9">
        <f t="shared" si="212"/>
        <v>42172.59097222222</v>
      </c>
      <c r="T1673" s="9">
        <f t="shared" si="213"/>
        <v>42202.59097222222</v>
      </c>
      <c r="U1673">
        <f t="shared" si="214"/>
        <v>2015</v>
      </c>
      <c r="V1673" s="9" t="str">
        <f t="shared" si="215"/>
        <v>Jun</v>
      </c>
    </row>
    <row r="1674" spans="1:22" ht="45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 t="shared" si="208"/>
        <v>128</v>
      </c>
      <c r="P1674">
        <f t="shared" si="211"/>
        <v>60.952380952380949</v>
      </c>
      <c r="Q1674" t="str">
        <f t="shared" si="209"/>
        <v>theater</v>
      </c>
      <c r="R1674" t="str">
        <f t="shared" si="210"/>
        <v>plays</v>
      </c>
      <c r="S1674" s="9">
        <f t="shared" si="212"/>
        <v>42590.737592592595</v>
      </c>
      <c r="T1674" s="9">
        <f t="shared" si="213"/>
        <v>42606.737592592595</v>
      </c>
      <c r="U1674">
        <f t="shared" si="214"/>
        <v>2016</v>
      </c>
      <c r="V1674" s="9" t="str">
        <f t="shared" si="215"/>
        <v>Aug</v>
      </c>
    </row>
    <row r="1675" spans="1:22" ht="45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 t="shared" si="208"/>
        <v>101.49999999999999</v>
      </c>
      <c r="P1675">
        <f t="shared" si="211"/>
        <v>116</v>
      </c>
      <c r="Q1675" t="str">
        <f t="shared" si="209"/>
        <v>theater</v>
      </c>
      <c r="R1675" t="str">
        <f t="shared" si="210"/>
        <v>plays</v>
      </c>
      <c r="S1675" s="9">
        <f t="shared" si="212"/>
        <v>42137.229131944448</v>
      </c>
      <c r="T1675" s="9">
        <f t="shared" si="213"/>
        <v>42171.291666666664</v>
      </c>
      <c r="U1675">
        <f t="shared" si="214"/>
        <v>2015</v>
      </c>
      <c r="V1675" s="9" t="str">
        <f t="shared" si="215"/>
        <v>May</v>
      </c>
    </row>
    <row r="1676" spans="1:22" ht="45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 t="shared" si="208"/>
        <v>101.66666666666666</v>
      </c>
      <c r="P1676">
        <f t="shared" si="211"/>
        <v>61</v>
      </c>
      <c r="Q1676" t="str">
        <f t="shared" si="209"/>
        <v>theater</v>
      </c>
      <c r="R1676" t="str">
        <f t="shared" si="210"/>
        <v>plays</v>
      </c>
      <c r="S1676" s="9">
        <f t="shared" si="212"/>
        <v>42167.366493055561</v>
      </c>
      <c r="T1676" s="9">
        <f t="shared" si="213"/>
        <v>42197.366493055561</v>
      </c>
      <c r="U1676">
        <f t="shared" si="214"/>
        <v>2015</v>
      </c>
      <c r="V1676" s="9" t="str">
        <f t="shared" si="215"/>
        <v>Jun</v>
      </c>
    </row>
    <row r="1677" spans="1:22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 t="shared" si="208"/>
        <v>130</v>
      </c>
      <c r="P1677">
        <f t="shared" si="211"/>
        <v>38.235294117647058</v>
      </c>
      <c r="Q1677" t="str">
        <f t="shared" si="209"/>
        <v>theater</v>
      </c>
      <c r="R1677" t="str">
        <f t="shared" si="210"/>
        <v>plays</v>
      </c>
      <c r="S1677" s="9">
        <f t="shared" si="212"/>
        <v>41915.270543981482</v>
      </c>
      <c r="T1677" s="9">
        <f t="shared" si="213"/>
        <v>41945.312210648153</v>
      </c>
      <c r="U1677">
        <f t="shared" si="214"/>
        <v>2014</v>
      </c>
      <c r="V1677" s="9" t="str">
        <f t="shared" si="215"/>
        <v>Oct</v>
      </c>
    </row>
    <row r="1678" spans="1:22" ht="45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 t="shared" si="208"/>
        <v>154.43</v>
      </c>
      <c r="P1678">
        <f t="shared" si="211"/>
        <v>106.50344827586207</v>
      </c>
      <c r="Q1678" t="str">
        <f t="shared" si="209"/>
        <v>theater</v>
      </c>
      <c r="R1678" t="str">
        <f t="shared" si="210"/>
        <v>plays</v>
      </c>
      <c r="S1678" s="9">
        <f t="shared" si="212"/>
        <v>42284.333437500005</v>
      </c>
      <c r="T1678" s="9">
        <f t="shared" si="213"/>
        <v>42314.375104166669</v>
      </c>
      <c r="U1678">
        <f t="shared" si="214"/>
        <v>2015</v>
      </c>
      <c r="V1678" s="9" t="str">
        <f t="shared" si="215"/>
        <v>Oct</v>
      </c>
    </row>
    <row r="1679" spans="1:22" ht="45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 t="shared" si="208"/>
        <v>107.4</v>
      </c>
      <c r="P1679">
        <f t="shared" si="211"/>
        <v>204.57142857142858</v>
      </c>
      <c r="Q1679" t="str">
        <f t="shared" si="209"/>
        <v>theater</v>
      </c>
      <c r="R1679" t="str">
        <f t="shared" si="210"/>
        <v>plays</v>
      </c>
      <c r="S1679" s="9">
        <f t="shared" si="212"/>
        <v>42611.634745370371</v>
      </c>
      <c r="T1679" s="9">
        <f t="shared" si="213"/>
        <v>42627.625000000007</v>
      </c>
      <c r="U1679">
        <f t="shared" si="214"/>
        <v>2016</v>
      </c>
      <c r="V1679" s="9" t="str">
        <f t="shared" si="215"/>
        <v>Aug</v>
      </c>
    </row>
    <row r="1680" spans="1:22" ht="45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 t="shared" si="208"/>
        <v>101.32258064516128</v>
      </c>
      <c r="P1680">
        <f t="shared" si="211"/>
        <v>54.912587412587413</v>
      </c>
      <c r="Q1680" t="str">
        <f t="shared" si="209"/>
        <v>theater</v>
      </c>
      <c r="R1680" t="str">
        <f t="shared" si="210"/>
        <v>plays</v>
      </c>
      <c r="S1680" s="9">
        <f t="shared" si="212"/>
        <v>42400.537870370368</v>
      </c>
      <c r="T1680" s="9">
        <f t="shared" si="213"/>
        <v>42444.708333333336</v>
      </c>
      <c r="U1680">
        <f t="shared" si="214"/>
        <v>2016</v>
      </c>
      <c r="V1680" s="9" t="str">
        <f t="shared" si="215"/>
        <v>Jan</v>
      </c>
    </row>
    <row r="1681" spans="1:22" ht="45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 t="shared" si="208"/>
        <v>100.27777777777777</v>
      </c>
      <c r="P1681">
        <f t="shared" si="211"/>
        <v>150.41666666666666</v>
      </c>
      <c r="Q1681" t="str">
        <f t="shared" si="209"/>
        <v>theater</v>
      </c>
      <c r="R1681" t="str">
        <f t="shared" si="210"/>
        <v>plays</v>
      </c>
      <c r="S1681" s="9">
        <f t="shared" si="212"/>
        <v>42017.713784722226</v>
      </c>
      <c r="T1681" s="9">
        <f t="shared" si="213"/>
        <v>42044.020833333336</v>
      </c>
      <c r="U1681">
        <f t="shared" si="214"/>
        <v>2015</v>
      </c>
      <c r="V1681" s="9" t="str">
        <f t="shared" si="215"/>
        <v>Jan</v>
      </c>
    </row>
    <row r="1682" spans="1:22" ht="45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 t="shared" si="208"/>
        <v>116.84444444444443</v>
      </c>
      <c r="P1682">
        <f t="shared" si="211"/>
        <v>52.58</v>
      </c>
      <c r="Q1682" t="str">
        <f t="shared" si="209"/>
        <v>theater</v>
      </c>
      <c r="R1682" t="str">
        <f t="shared" si="210"/>
        <v>plays</v>
      </c>
      <c r="S1682" s="9">
        <f t="shared" si="212"/>
        <v>42426.783321759263</v>
      </c>
      <c r="T1682" s="9">
        <f t="shared" si="213"/>
        <v>42460.999305555561</v>
      </c>
      <c r="U1682">
        <f t="shared" si="214"/>
        <v>2016</v>
      </c>
      <c r="V1682" s="9" t="str">
        <f t="shared" si="215"/>
        <v>Feb</v>
      </c>
    </row>
    <row r="1683" spans="1:22" ht="45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 t="shared" si="208"/>
        <v>108.60000000000001</v>
      </c>
      <c r="P1683">
        <f t="shared" si="211"/>
        <v>54.3</v>
      </c>
      <c r="Q1683" t="str">
        <f t="shared" si="209"/>
        <v>theater</v>
      </c>
      <c r="R1683" t="str">
        <f t="shared" si="210"/>
        <v>plays</v>
      </c>
      <c r="S1683" s="9">
        <f t="shared" si="212"/>
        <v>41931.516273148147</v>
      </c>
      <c r="T1683" s="9">
        <f t="shared" si="213"/>
        <v>41961.557939814818</v>
      </c>
      <c r="U1683">
        <f t="shared" si="214"/>
        <v>2014</v>
      </c>
      <c r="V1683" s="9" t="str">
        <f t="shared" si="215"/>
        <v>Oct</v>
      </c>
    </row>
    <row r="1684" spans="1:22" ht="45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 t="shared" si="208"/>
        <v>103.4</v>
      </c>
      <c r="P1684">
        <f t="shared" si="211"/>
        <v>76.029411764705884</v>
      </c>
      <c r="Q1684" t="str">
        <f t="shared" si="209"/>
        <v>theater</v>
      </c>
      <c r="R1684" t="str">
        <f t="shared" si="210"/>
        <v>plays</v>
      </c>
      <c r="S1684" s="9">
        <f t="shared" si="212"/>
        <v>42124.681747685187</v>
      </c>
      <c r="T1684" s="9">
        <f t="shared" si="213"/>
        <v>42154.681747685187</v>
      </c>
      <c r="U1684">
        <f t="shared" si="214"/>
        <v>2015</v>
      </c>
      <c r="V1684" s="9" t="str">
        <f t="shared" si="215"/>
        <v>Apr</v>
      </c>
    </row>
    <row r="1685" spans="1:22" ht="45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 t="shared" si="208"/>
        <v>114.27586206896552</v>
      </c>
      <c r="P1685">
        <f t="shared" si="211"/>
        <v>105.2063492063492</v>
      </c>
      <c r="Q1685" t="str">
        <f t="shared" si="209"/>
        <v>theater</v>
      </c>
      <c r="R1685" t="str">
        <f t="shared" si="210"/>
        <v>plays</v>
      </c>
      <c r="S1685" s="9">
        <f t="shared" si="212"/>
        <v>42430.93586805556</v>
      </c>
      <c r="T1685" s="9">
        <f t="shared" si="213"/>
        <v>42460.894201388895</v>
      </c>
      <c r="U1685">
        <f t="shared" si="214"/>
        <v>2016</v>
      </c>
      <c r="V1685" s="9" t="str">
        <f t="shared" si="215"/>
        <v>Mar</v>
      </c>
    </row>
    <row r="1686" spans="1:22" ht="45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 t="shared" si="208"/>
        <v>103</v>
      </c>
      <c r="P1686">
        <f t="shared" si="211"/>
        <v>68.666666666666671</v>
      </c>
      <c r="Q1686" t="str">
        <f t="shared" si="209"/>
        <v>theater</v>
      </c>
      <c r="R1686" t="str">
        <f t="shared" si="210"/>
        <v>plays</v>
      </c>
      <c r="S1686" s="9">
        <f t="shared" si="212"/>
        <v>42121.590254629635</v>
      </c>
      <c r="T1686" s="9">
        <f t="shared" si="213"/>
        <v>42156.041666666664</v>
      </c>
      <c r="U1686">
        <f t="shared" si="214"/>
        <v>2015</v>
      </c>
      <c r="V1686" s="9" t="str">
        <f t="shared" si="215"/>
        <v>Apr</v>
      </c>
    </row>
    <row r="1687" spans="1:22" ht="30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 t="shared" si="208"/>
        <v>121.6</v>
      </c>
      <c r="P1687">
        <f t="shared" si="211"/>
        <v>129.36170212765958</v>
      </c>
      <c r="Q1687" t="str">
        <f t="shared" si="209"/>
        <v>theater</v>
      </c>
      <c r="R1687" t="str">
        <f t="shared" si="210"/>
        <v>plays</v>
      </c>
      <c r="S1687" s="9">
        <f t="shared" si="212"/>
        <v>42218.853067129632</v>
      </c>
      <c r="T1687" s="9">
        <f t="shared" si="213"/>
        <v>42248.853067129632</v>
      </c>
      <c r="U1687">
        <f t="shared" si="214"/>
        <v>2015</v>
      </c>
      <c r="V1687" s="9" t="str">
        <f t="shared" si="215"/>
        <v>Aug</v>
      </c>
    </row>
    <row r="1688" spans="1:22" ht="45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 t="shared" si="208"/>
        <v>102.6467741935484</v>
      </c>
      <c r="P1688">
        <f t="shared" si="211"/>
        <v>134.26371308016877</v>
      </c>
      <c r="Q1688" t="str">
        <f t="shared" si="209"/>
        <v>theater</v>
      </c>
      <c r="R1688" t="str">
        <f t="shared" si="210"/>
        <v>plays</v>
      </c>
      <c r="S1688" s="9">
        <f t="shared" si="212"/>
        <v>42445.027638888896</v>
      </c>
      <c r="T1688" s="9">
        <f t="shared" si="213"/>
        <v>42489.027638888896</v>
      </c>
      <c r="U1688">
        <f t="shared" si="214"/>
        <v>2016</v>
      </c>
      <c r="V1688" s="9" t="str">
        <f t="shared" si="215"/>
        <v>Mar</v>
      </c>
    </row>
    <row r="1689" spans="1:22" ht="45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 t="shared" si="208"/>
        <v>104.75000000000001</v>
      </c>
      <c r="P1689">
        <f t="shared" si="211"/>
        <v>17.829787234042552</v>
      </c>
      <c r="Q1689" t="str">
        <f t="shared" si="209"/>
        <v>theater</v>
      </c>
      <c r="R1689" t="str">
        <f t="shared" si="210"/>
        <v>plays</v>
      </c>
      <c r="S1689" s="9">
        <f t="shared" si="212"/>
        <v>42379.577523148146</v>
      </c>
      <c r="T1689" s="9">
        <f t="shared" si="213"/>
        <v>42410.708333333336</v>
      </c>
      <c r="U1689">
        <f t="shared" si="214"/>
        <v>2016</v>
      </c>
      <c r="V1689" s="9" t="str">
        <f t="shared" si="215"/>
        <v>Jan</v>
      </c>
    </row>
    <row r="1690" spans="1:22" ht="45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 t="shared" si="208"/>
        <v>101.6</v>
      </c>
      <c r="P1690">
        <f t="shared" si="211"/>
        <v>203.2</v>
      </c>
      <c r="Q1690" t="str">
        <f t="shared" si="209"/>
        <v>theater</v>
      </c>
      <c r="R1690" t="str">
        <f t="shared" si="210"/>
        <v>plays</v>
      </c>
      <c r="S1690" s="9">
        <f t="shared" si="212"/>
        <v>42380.718206018522</v>
      </c>
      <c r="T1690" s="9">
        <f t="shared" si="213"/>
        <v>42398.082638888889</v>
      </c>
      <c r="U1690">
        <f t="shared" si="214"/>
        <v>2016</v>
      </c>
      <c r="V1690" s="9" t="str">
        <f t="shared" si="215"/>
        <v>Jan</v>
      </c>
    </row>
    <row r="1691" spans="1:22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 t="shared" si="208"/>
        <v>112.10242048409683</v>
      </c>
      <c r="P1691">
        <f t="shared" si="211"/>
        <v>69.18518518518519</v>
      </c>
      <c r="Q1691" t="str">
        <f t="shared" si="209"/>
        <v>theater</v>
      </c>
      <c r="R1691" t="str">
        <f t="shared" si="210"/>
        <v>plays</v>
      </c>
      <c r="S1691" s="9">
        <f t="shared" si="212"/>
        <v>42762.775763888894</v>
      </c>
      <c r="T1691" s="9">
        <f t="shared" si="213"/>
        <v>42794.041666666664</v>
      </c>
      <c r="U1691">
        <f t="shared" si="214"/>
        <v>2017</v>
      </c>
      <c r="V1691" s="9" t="str">
        <f t="shared" si="215"/>
        <v>Jan</v>
      </c>
    </row>
    <row r="1692" spans="1:22" ht="45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 t="shared" si="208"/>
        <v>101.76666666666667</v>
      </c>
      <c r="P1692">
        <f t="shared" si="211"/>
        <v>125.12295081967213</v>
      </c>
      <c r="Q1692" t="str">
        <f t="shared" si="209"/>
        <v>theater</v>
      </c>
      <c r="R1692" t="str">
        <f t="shared" si="210"/>
        <v>plays</v>
      </c>
      <c r="S1692" s="9">
        <f t="shared" si="212"/>
        <v>42567.673402777778</v>
      </c>
      <c r="T1692" s="9">
        <f t="shared" si="213"/>
        <v>42597.673402777778</v>
      </c>
      <c r="U1692">
        <f t="shared" si="214"/>
        <v>2016</v>
      </c>
      <c r="V1692" s="9" t="str">
        <f t="shared" si="215"/>
        <v>Jul</v>
      </c>
    </row>
    <row r="1693" spans="1:22" ht="30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 t="shared" si="208"/>
        <v>100</v>
      </c>
      <c r="P1693">
        <f t="shared" si="211"/>
        <v>73.529411764705884</v>
      </c>
      <c r="Q1693" t="str">
        <f t="shared" si="209"/>
        <v>theater</v>
      </c>
      <c r="R1693" t="str">
        <f t="shared" si="210"/>
        <v>plays</v>
      </c>
      <c r="S1693" s="9">
        <f t="shared" si="212"/>
        <v>42311.583657407413</v>
      </c>
      <c r="T1693" s="9">
        <f t="shared" si="213"/>
        <v>42336.583657407413</v>
      </c>
      <c r="U1693">
        <f t="shared" si="214"/>
        <v>2015</v>
      </c>
      <c r="V1693" s="9" t="str">
        <f t="shared" si="215"/>
        <v>Nov</v>
      </c>
    </row>
    <row r="1694" spans="1:22" ht="45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 t="shared" si="208"/>
        <v>100.26489999999998</v>
      </c>
      <c r="P1694">
        <f t="shared" si="211"/>
        <v>48.437149758454105</v>
      </c>
      <c r="Q1694" t="str">
        <f t="shared" si="209"/>
        <v>theater</v>
      </c>
      <c r="R1694" t="str">
        <f t="shared" si="210"/>
        <v>plays</v>
      </c>
      <c r="S1694" s="9">
        <f t="shared" si="212"/>
        <v>42505.607812499999</v>
      </c>
      <c r="T1694" s="9">
        <f t="shared" si="213"/>
        <v>42541.791666666664</v>
      </c>
      <c r="U1694">
        <f t="shared" si="214"/>
        <v>2016</v>
      </c>
      <c r="V1694" s="9" t="str">
        <f t="shared" si="215"/>
        <v>May</v>
      </c>
    </row>
    <row r="1695" spans="1:22" ht="45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 t="shared" si="208"/>
        <v>133.04200000000003</v>
      </c>
      <c r="P1695">
        <f t="shared" si="211"/>
        <v>26.608400000000003</v>
      </c>
      <c r="Q1695" t="str">
        <f t="shared" si="209"/>
        <v>theater</v>
      </c>
      <c r="R1695" t="str">
        <f t="shared" si="210"/>
        <v>plays</v>
      </c>
      <c r="S1695" s="9">
        <f t="shared" si="212"/>
        <v>42758.201412037037</v>
      </c>
      <c r="T1695" s="9">
        <f t="shared" si="213"/>
        <v>42786.201412037037</v>
      </c>
      <c r="U1695">
        <f t="shared" si="214"/>
        <v>2017</v>
      </c>
      <c r="V1695" s="9" t="str">
        <f t="shared" si="215"/>
        <v>Jan</v>
      </c>
    </row>
    <row r="1696" spans="1:22" ht="60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 t="shared" si="208"/>
        <v>121.2</v>
      </c>
      <c r="P1696">
        <f t="shared" si="211"/>
        <v>33.666666666666664</v>
      </c>
      <c r="Q1696" t="str">
        <f t="shared" si="209"/>
        <v>theater</v>
      </c>
      <c r="R1696" t="str">
        <f t="shared" si="210"/>
        <v>plays</v>
      </c>
      <c r="S1696" s="9">
        <f t="shared" si="212"/>
        <v>42775.348275462966</v>
      </c>
      <c r="T1696" s="9">
        <f t="shared" si="213"/>
        <v>42805.348275462966</v>
      </c>
      <c r="U1696">
        <f t="shared" si="214"/>
        <v>2017</v>
      </c>
      <c r="V1696" s="9" t="str">
        <f t="shared" si="215"/>
        <v>Feb</v>
      </c>
    </row>
    <row r="1697" spans="1:22" ht="45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 t="shared" si="208"/>
        <v>113.99999999999999</v>
      </c>
      <c r="P1697">
        <f t="shared" si="211"/>
        <v>40.714285714285715</v>
      </c>
      <c r="Q1697" t="str">
        <f t="shared" si="209"/>
        <v>theater</v>
      </c>
      <c r="R1697" t="str">
        <f t="shared" si="210"/>
        <v>plays</v>
      </c>
      <c r="S1697" s="9">
        <f t="shared" si="212"/>
        <v>42232.535879629628</v>
      </c>
      <c r="T1697" s="9">
        <f t="shared" si="213"/>
        <v>42263.999305555561</v>
      </c>
      <c r="U1697">
        <f t="shared" si="214"/>
        <v>2015</v>
      </c>
      <c r="V1697" s="9" t="str">
        <f t="shared" si="215"/>
        <v>Aug</v>
      </c>
    </row>
    <row r="1698" spans="1:22" ht="45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 t="shared" si="208"/>
        <v>286.13861386138615</v>
      </c>
      <c r="P1698">
        <f t="shared" si="211"/>
        <v>19.266666666666666</v>
      </c>
      <c r="Q1698" t="str">
        <f t="shared" si="209"/>
        <v>theater</v>
      </c>
      <c r="R1698" t="str">
        <f t="shared" si="210"/>
        <v>plays</v>
      </c>
      <c r="S1698" s="9">
        <f t="shared" si="212"/>
        <v>42282.603564814817</v>
      </c>
      <c r="T1698" s="9">
        <f t="shared" si="213"/>
        <v>42342.645231481489</v>
      </c>
      <c r="U1698">
        <f t="shared" si="214"/>
        <v>2015</v>
      </c>
      <c r="V1698" s="9" t="str">
        <f t="shared" si="215"/>
        <v>Oct</v>
      </c>
    </row>
    <row r="1699" spans="1:22" ht="45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 t="shared" si="208"/>
        <v>170.44444444444446</v>
      </c>
      <c r="P1699">
        <f t="shared" si="211"/>
        <v>84.285714285714292</v>
      </c>
      <c r="Q1699" t="str">
        <f t="shared" si="209"/>
        <v>theater</v>
      </c>
      <c r="R1699" t="str">
        <f t="shared" si="210"/>
        <v>plays</v>
      </c>
      <c r="S1699" s="9">
        <f t="shared" si="212"/>
        <v>42768.258703703708</v>
      </c>
      <c r="T1699" s="9">
        <f t="shared" si="213"/>
        <v>42798.258703703708</v>
      </c>
      <c r="U1699">
        <f t="shared" si="214"/>
        <v>2017</v>
      </c>
      <c r="V1699" s="9" t="str">
        <f t="shared" si="215"/>
        <v>Feb</v>
      </c>
    </row>
    <row r="1700" spans="1:22" ht="45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 t="shared" si="208"/>
        <v>118.33333333333333</v>
      </c>
      <c r="P1700">
        <f t="shared" si="211"/>
        <v>29.583333333333332</v>
      </c>
      <c r="Q1700" t="str">
        <f t="shared" si="209"/>
        <v>theater</v>
      </c>
      <c r="R1700" t="str">
        <f t="shared" si="210"/>
        <v>plays</v>
      </c>
      <c r="S1700" s="9">
        <f t="shared" si="212"/>
        <v>42141.374467592592</v>
      </c>
      <c r="T1700" s="9">
        <f t="shared" si="213"/>
        <v>42171.374467592592</v>
      </c>
      <c r="U1700">
        <f t="shared" si="214"/>
        <v>2015</v>
      </c>
      <c r="V1700" s="9" t="str">
        <f t="shared" si="215"/>
        <v>May</v>
      </c>
    </row>
    <row r="1701" spans="1:22" ht="45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 t="shared" si="208"/>
        <v>102.85857142857142</v>
      </c>
      <c r="P1701">
        <f t="shared" si="211"/>
        <v>26.667037037037037</v>
      </c>
      <c r="Q1701" t="str">
        <f t="shared" si="209"/>
        <v>theater</v>
      </c>
      <c r="R1701" t="str">
        <f t="shared" si="210"/>
        <v>plays</v>
      </c>
      <c r="S1701" s="9">
        <f t="shared" si="212"/>
        <v>42609.275798611117</v>
      </c>
      <c r="T1701" s="9">
        <f t="shared" si="213"/>
        <v>42639.275798611117</v>
      </c>
      <c r="U1701">
        <f t="shared" si="214"/>
        <v>2016</v>
      </c>
      <c r="V1701" s="9" t="str">
        <f t="shared" si="215"/>
        <v>Aug</v>
      </c>
    </row>
    <row r="1702" spans="1:22" ht="45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 t="shared" si="208"/>
        <v>144.06666666666666</v>
      </c>
      <c r="P1702">
        <f t="shared" si="211"/>
        <v>45.978723404255319</v>
      </c>
      <c r="Q1702" t="str">
        <f t="shared" si="209"/>
        <v>theater</v>
      </c>
      <c r="R1702" t="str">
        <f t="shared" si="210"/>
        <v>plays</v>
      </c>
      <c r="S1702" s="9">
        <f t="shared" si="212"/>
        <v>42309.589953703711</v>
      </c>
      <c r="T1702" s="9">
        <f t="shared" si="213"/>
        <v>42330.750000000007</v>
      </c>
      <c r="U1702">
        <f t="shared" si="214"/>
        <v>2015</v>
      </c>
      <c r="V1702" s="9" t="str">
        <f t="shared" si="215"/>
        <v>Nov</v>
      </c>
    </row>
    <row r="1703" spans="1:22" ht="45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 t="shared" si="208"/>
        <v>100.07272727272726</v>
      </c>
      <c r="P1703">
        <f t="shared" si="211"/>
        <v>125.09090909090909</v>
      </c>
      <c r="Q1703" t="str">
        <f t="shared" si="209"/>
        <v>theater</v>
      </c>
      <c r="R1703" t="str">
        <f t="shared" si="210"/>
        <v>plays</v>
      </c>
      <c r="S1703" s="9">
        <f t="shared" si="212"/>
        <v>42193.604814814818</v>
      </c>
      <c r="T1703" s="9">
        <f t="shared" si="213"/>
        <v>42212.790972222225</v>
      </c>
      <c r="U1703">
        <f t="shared" si="214"/>
        <v>2015</v>
      </c>
      <c r="V1703" s="9" t="str">
        <f t="shared" si="215"/>
        <v>Jul</v>
      </c>
    </row>
    <row r="1704" spans="1:22" ht="45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 t="shared" si="208"/>
        <v>101.73</v>
      </c>
      <c r="P1704">
        <f t="shared" si="211"/>
        <v>141.29166666666666</v>
      </c>
      <c r="Q1704" t="str">
        <f t="shared" si="209"/>
        <v>theater</v>
      </c>
      <c r="R1704" t="str">
        <f t="shared" si="210"/>
        <v>plays</v>
      </c>
      <c r="S1704" s="9">
        <f t="shared" si="212"/>
        <v>42239.791296296295</v>
      </c>
      <c r="T1704" s="9">
        <f t="shared" si="213"/>
        <v>42259.833333333336</v>
      </c>
      <c r="U1704">
        <f t="shared" si="214"/>
        <v>2015</v>
      </c>
      <c r="V1704" s="9" t="str">
        <f t="shared" si="215"/>
        <v>Aug</v>
      </c>
    </row>
    <row r="1705" spans="1:22" ht="45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 t="shared" si="208"/>
        <v>116.19999999999999</v>
      </c>
      <c r="P1705">
        <f t="shared" si="211"/>
        <v>55.333333333333336</v>
      </c>
      <c r="Q1705" t="str">
        <f t="shared" si="209"/>
        <v>theater</v>
      </c>
      <c r="R1705" t="str">
        <f t="shared" si="210"/>
        <v>plays</v>
      </c>
      <c r="S1705" s="9">
        <f t="shared" si="212"/>
        <v>42261.75072916667</v>
      </c>
      <c r="T1705" s="9">
        <f t="shared" si="213"/>
        <v>42291.75072916667</v>
      </c>
      <c r="U1705">
        <f t="shared" si="214"/>
        <v>2015</v>
      </c>
      <c r="V1705" s="9" t="str">
        <f t="shared" si="215"/>
        <v>Sep</v>
      </c>
    </row>
    <row r="1706" spans="1:22" ht="30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 t="shared" si="208"/>
        <v>136.16666666666666</v>
      </c>
      <c r="P1706">
        <f t="shared" si="211"/>
        <v>46.420454545454547</v>
      </c>
      <c r="Q1706" t="str">
        <f t="shared" si="209"/>
        <v>theater</v>
      </c>
      <c r="R1706" t="str">
        <f t="shared" si="210"/>
        <v>plays</v>
      </c>
      <c r="S1706" s="9">
        <f t="shared" si="212"/>
        <v>42102.577106481483</v>
      </c>
      <c r="T1706" s="9">
        <f t="shared" si="213"/>
        <v>42123.577106481483</v>
      </c>
      <c r="U1706">
        <f t="shared" si="214"/>
        <v>2015</v>
      </c>
      <c r="V1706" s="9" t="str">
        <f t="shared" si="215"/>
        <v>Apr</v>
      </c>
    </row>
    <row r="1707" spans="1:22" ht="45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 t="shared" si="208"/>
        <v>133.46666666666667</v>
      </c>
      <c r="P1707">
        <f t="shared" si="211"/>
        <v>57.2</v>
      </c>
      <c r="Q1707" t="str">
        <f t="shared" si="209"/>
        <v>theater</v>
      </c>
      <c r="R1707" t="str">
        <f t="shared" si="210"/>
        <v>plays</v>
      </c>
      <c r="S1707" s="9">
        <f t="shared" si="212"/>
        <v>42538.569166666668</v>
      </c>
      <c r="T1707" s="9">
        <f t="shared" si="213"/>
        <v>42583.124305555561</v>
      </c>
      <c r="U1707">
        <f t="shared" si="214"/>
        <v>2016</v>
      </c>
      <c r="V1707" s="9" t="str">
        <f t="shared" si="215"/>
        <v>Jun</v>
      </c>
    </row>
    <row r="1708" spans="1:22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 t="shared" si="208"/>
        <v>103.39285714285715</v>
      </c>
      <c r="P1708">
        <f t="shared" si="211"/>
        <v>173.7</v>
      </c>
      <c r="Q1708" t="str">
        <f t="shared" si="209"/>
        <v>theater</v>
      </c>
      <c r="R1708" t="str">
        <f t="shared" si="210"/>
        <v>plays</v>
      </c>
      <c r="S1708" s="9">
        <f t="shared" si="212"/>
        <v>42681.184907407405</v>
      </c>
      <c r="T1708" s="9">
        <f t="shared" si="213"/>
        <v>42711.184907407405</v>
      </c>
      <c r="U1708">
        <f t="shared" si="214"/>
        <v>2016</v>
      </c>
      <c r="V1708" s="9" t="str">
        <f t="shared" si="215"/>
        <v>Nov</v>
      </c>
    </row>
    <row r="1709" spans="1:22" ht="45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 t="shared" si="208"/>
        <v>115.88888888888889</v>
      </c>
      <c r="P1709">
        <f t="shared" si="211"/>
        <v>59.6</v>
      </c>
      <c r="Q1709" t="str">
        <f t="shared" si="209"/>
        <v>theater</v>
      </c>
      <c r="R1709" t="str">
        <f t="shared" si="210"/>
        <v>plays</v>
      </c>
      <c r="S1709" s="9">
        <f t="shared" si="212"/>
        <v>42056.484768518516</v>
      </c>
      <c r="T1709" s="9">
        <f t="shared" si="213"/>
        <v>42091.443101851859</v>
      </c>
      <c r="U1709">
        <f t="shared" si="214"/>
        <v>2015</v>
      </c>
      <c r="V1709" s="9" t="str">
        <f t="shared" si="215"/>
        <v>Feb</v>
      </c>
    </row>
    <row r="1710" spans="1:22" ht="45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 t="shared" si="208"/>
        <v>104.51666666666665</v>
      </c>
      <c r="P1710">
        <f t="shared" si="211"/>
        <v>89.585714285714289</v>
      </c>
      <c r="Q1710" t="str">
        <f t="shared" si="209"/>
        <v>theater</v>
      </c>
      <c r="R1710" t="str">
        <f t="shared" si="210"/>
        <v>plays</v>
      </c>
      <c r="S1710" s="9">
        <f t="shared" si="212"/>
        <v>42696.457777777781</v>
      </c>
      <c r="T1710" s="9">
        <f t="shared" si="213"/>
        <v>42726.457777777781</v>
      </c>
      <c r="U1710">
        <f t="shared" si="214"/>
        <v>2016</v>
      </c>
      <c r="V1710" s="9" t="str">
        <f t="shared" si="215"/>
        <v>Nov</v>
      </c>
    </row>
    <row r="1711" spans="1:22" ht="45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 t="shared" si="208"/>
        <v>102.02500000000001</v>
      </c>
      <c r="P1711">
        <f t="shared" si="211"/>
        <v>204.05</v>
      </c>
      <c r="Q1711" t="str">
        <f t="shared" si="209"/>
        <v>theater</v>
      </c>
      <c r="R1711" t="str">
        <f t="shared" si="210"/>
        <v>plays</v>
      </c>
      <c r="S1711" s="9">
        <f t="shared" si="212"/>
        <v>42186.689212962963</v>
      </c>
      <c r="T1711" s="9">
        <f t="shared" si="213"/>
        <v>42216.689212962963</v>
      </c>
      <c r="U1711">
        <f t="shared" si="214"/>
        <v>2015</v>
      </c>
      <c r="V1711" s="9" t="str">
        <f t="shared" si="215"/>
        <v>Jul</v>
      </c>
    </row>
    <row r="1712" spans="1:22" ht="45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 t="shared" si="208"/>
        <v>175.33333333333334</v>
      </c>
      <c r="P1712">
        <f t="shared" si="211"/>
        <v>48.703703703703702</v>
      </c>
      <c r="Q1712" t="str">
        <f t="shared" si="209"/>
        <v>theater</v>
      </c>
      <c r="R1712" t="str">
        <f t="shared" si="210"/>
        <v>plays</v>
      </c>
      <c r="S1712" s="9">
        <f t="shared" si="212"/>
        <v>42493.052569444444</v>
      </c>
      <c r="T1712" s="9">
        <f t="shared" si="213"/>
        <v>42530.958333333336</v>
      </c>
      <c r="U1712">
        <f t="shared" si="214"/>
        <v>2016</v>
      </c>
      <c r="V1712" s="9" t="str">
        <f t="shared" si="215"/>
        <v>May</v>
      </c>
    </row>
    <row r="1713" spans="1:22" ht="45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 t="shared" si="208"/>
        <v>106.67999999999999</v>
      </c>
      <c r="P1713">
        <f t="shared" si="211"/>
        <v>53.339999999999996</v>
      </c>
      <c r="Q1713" t="str">
        <f t="shared" si="209"/>
        <v>theater</v>
      </c>
      <c r="R1713" t="str">
        <f t="shared" si="210"/>
        <v>plays</v>
      </c>
      <c r="S1713" s="9">
        <f t="shared" si="212"/>
        <v>42474.890497685185</v>
      </c>
      <c r="T1713" s="9">
        <f t="shared" si="213"/>
        <v>42504.890497685185</v>
      </c>
      <c r="U1713">
        <f t="shared" si="214"/>
        <v>2016</v>
      </c>
      <c r="V1713" s="9" t="str">
        <f t="shared" si="215"/>
        <v>Apr</v>
      </c>
    </row>
    <row r="1714" spans="1:22" ht="45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 t="shared" si="208"/>
        <v>122.28571428571429</v>
      </c>
      <c r="P1714">
        <f t="shared" si="211"/>
        <v>75.087719298245617</v>
      </c>
      <c r="Q1714" t="str">
        <f t="shared" si="209"/>
        <v>theater</v>
      </c>
      <c r="R1714" t="str">
        <f t="shared" si="210"/>
        <v>plays</v>
      </c>
      <c r="S1714" s="9">
        <f t="shared" si="212"/>
        <v>42452.710243055561</v>
      </c>
      <c r="T1714" s="9">
        <f t="shared" si="213"/>
        <v>42473.710243055561</v>
      </c>
      <c r="U1714">
        <f t="shared" si="214"/>
        <v>2016</v>
      </c>
      <c r="V1714" s="9" t="str">
        <f t="shared" si="215"/>
        <v>Mar</v>
      </c>
    </row>
    <row r="1715" spans="1:22" ht="30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 t="shared" si="208"/>
        <v>159.42857142857144</v>
      </c>
      <c r="P1715">
        <f t="shared" si="211"/>
        <v>18</v>
      </c>
      <c r="Q1715" t="str">
        <f t="shared" si="209"/>
        <v>theater</v>
      </c>
      <c r="R1715" t="str">
        <f t="shared" si="210"/>
        <v>plays</v>
      </c>
      <c r="S1715" s="9">
        <f t="shared" si="212"/>
        <v>42628.483541666668</v>
      </c>
      <c r="T1715" s="9">
        <f t="shared" si="213"/>
        <v>42659.483541666668</v>
      </c>
      <c r="U1715">
        <f t="shared" si="214"/>
        <v>2016</v>
      </c>
      <c r="V1715" s="9" t="str">
        <f t="shared" si="215"/>
        <v>Sep</v>
      </c>
    </row>
    <row r="1716" spans="1:22" ht="30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 t="shared" si="208"/>
        <v>100.07692307692308</v>
      </c>
      <c r="P1716">
        <f t="shared" si="211"/>
        <v>209.83870967741936</v>
      </c>
      <c r="Q1716" t="str">
        <f t="shared" si="209"/>
        <v>theater</v>
      </c>
      <c r="R1716" t="str">
        <f t="shared" si="210"/>
        <v>plays</v>
      </c>
      <c r="S1716" s="9">
        <f t="shared" si="212"/>
        <v>42253.761863425927</v>
      </c>
      <c r="T1716" s="9">
        <f t="shared" si="213"/>
        <v>42283.761863425927</v>
      </c>
      <c r="U1716">
        <f t="shared" si="214"/>
        <v>2015</v>
      </c>
      <c r="V1716" s="9" t="str">
        <f t="shared" si="215"/>
        <v>Sep</v>
      </c>
    </row>
    <row r="1717" spans="1:22" ht="45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 t="shared" si="208"/>
        <v>109.84</v>
      </c>
      <c r="P1717">
        <f t="shared" si="211"/>
        <v>61.022222222222226</v>
      </c>
      <c r="Q1717" t="str">
        <f t="shared" si="209"/>
        <v>theater</v>
      </c>
      <c r="R1717" t="str">
        <f t="shared" si="210"/>
        <v>plays</v>
      </c>
      <c r="S1717" s="9">
        <f t="shared" si="212"/>
        <v>42264.125115740746</v>
      </c>
      <c r="T1717" s="9">
        <f t="shared" si="213"/>
        <v>42294.125115740746</v>
      </c>
      <c r="U1717">
        <f t="shared" si="214"/>
        <v>2015</v>
      </c>
      <c r="V1717" s="9" t="str">
        <f t="shared" si="215"/>
        <v>Sep</v>
      </c>
    </row>
    <row r="1718" spans="1:22" ht="45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 t="shared" si="208"/>
        <v>100.03999999999999</v>
      </c>
      <c r="P1718">
        <f t="shared" si="211"/>
        <v>61</v>
      </c>
      <c r="Q1718" t="str">
        <f t="shared" si="209"/>
        <v>theater</v>
      </c>
      <c r="R1718" t="str">
        <f t="shared" si="210"/>
        <v>plays</v>
      </c>
      <c r="S1718" s="9">
        <f t="shared" si="212"/>
        <v>42664.642893518518</v>
      </c>
      <c r="T1718" s="9">
        <f t="shared" si="213"/>
        <v>42685.750000000007</v>
      </c>
      <c r="U1718">
        <f t="shared" si="214"/>
        <v>2016</v>
      </c>
      <c r="V1718" s="9" t="str">
        <f t="shared" si="215"/>
        <v>Oct</v>
      </c>
    </row>
    <row r="1719" spans="1:22" ht="45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 t="shared" si="208"/>
        <v>116.05000000000001</v>
      </c>
      <c r="P1719">
        <f t="shared" si="211"/>
        <v>80.034482758620683</v>
      </c>
      <c r="Q1719" t="str">
        <f t="shared" si="209"/>
        <v>theater</v>
      </c>
      <c r="R1719" t="str">
        <f t="shared" si="210"/>
        <v>plays</v>
      </c>
      <c r="S1719" s="9">
        <f t="shared" si="212"/>
        <v>42382.077743055554</v>
      </c>
      <c r="T1719" s="9">
        <f t="shared" si="213"/>
        <v>42395.875000000007</v>
      </c>
      <c r="U1719">
        <f t="shared" si="214"/>
        <v>2016</v>
      </c>
      <c r="V1719" s="9" t="str">
        <f t="shared" si="215"/>
        <v>Jan</v>
      </c>
    </row>
    <row r="1720" spans="1:22" ht="45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 t="shared" si="208"/>
        <v>210.75</v>
      </c>
      <c r="P1720">
        <f t="shared" si="211"/>
        <v>29.068965517241381</v>
      </c>
      <c r="Q1720" t="str">
        <f t="shared" si="209"/>
        <v>theater</v>
      </c>
      <c r="R1720" t="str">
        <f t="shared" si="210"/>
        <v>plays</v>
      </c>
      <c r="S1720" s="9">
        <f t="shared" si="212"/>
        <v>42105.100821759261</v>
      </c>
      <c r="T1720" s="9">
        <f t="shared" si="213"/>
        <v>42132.670138888891</v>
      </c>
      <c r="U1720">
        <f t="shared" si="214"/>
        <v>2015</v>
      </c>
      <c r="V1720" s="9" t="str">
        <f t="shared" si="215"/>
        <v>Apr</v>
      </c>
    </row>
    <row r="1721" spans="1:22" ht="45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 t="shared" si="208"/>
        <v>110.00000000000001</v>
      </c>
      <c r="P1721">
        <f t="shared" si="211"/>
        <v>49.438202247191015</v>
      </c>
      <c r="Q1721" t="str">
        <f t="shared" si="209"/>
        <v>theater</v>
      </c>
      <c r="R1721" t="str">
        <f t="shared" si="210"/>
        <v>plays</v>
      </c>
      <c r="S1721" s="9">
        <f t="shared" si="212"/>
        <v>42466.137048611112</v>
      </c>
      <c r="T1721" s="9">
        <f t="shared" si="213"/>
        <v>42496.137048611112</v>
      </c>
      <c r="U1721">
        <f t="shared" si="214"/>
        <v>2016</v>
      </c>
      <c r="V1721" s="9" t="str">
        <f t="shared" si="215"/>
        <v>Apr</v>
      </c>
    </row>
    <row r="1722" spans="1:22" ht="75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 t="shared" si="208"/>
        <v>100.08673425918037</v>
      </c>
      <c r="P1722">
        <f t="shared" si="211"/>
        <v>93.977440000000001</v>
      </c>
      <c r="Q1722" t="str">
        <f t="shared" si="209"/>
        <v>theater</v>
      </c>
      <c r="R1722" t="str">
        <f t="shared" si="210"/>
        <v>plays</v>
      </c>
      <c r="S1722" s="9">
        <f t="shared" si="212"/>
        <v>41826.704571759263</v>
      </c>
      <c r="T1722" s="9">
        <f t="shared" si="213"/>
        <v>41859.412499999999</v>
      </c>
      <c r="U1722">
        <f t="shared" si="214"/>
        <v>2014</v>
      </c>
      <c r="V1722" s="9" t="str">
        <f t="shared" si="215"/>
        <v>Jul</v>
      </c>
    </row>
    <row r="1723" spans="1:22" ht="45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 t="shared" si="208"/>
        <v>106.19047619047619</v>
      </c>
      <c r="P1723">
        <f t="shared" si="211"/>
        <v>61.944444444444443</v>
      </c>
      <c r="Q1723" t="str">
        <f t="shared" si="209"/>
        <v>theater</v>
      </c>
      <c r="R1723" t="str">
        <f t="shared" si="210"/>
        <v>plays</v>
      </c>
      <c r="S1723" s="9">
        <f t="shared" si="212"/>
        <v>42498.872962962967</v>
      </c>
      <c r="T1723" s="9">
        <f t="shared" si="213"/>
        <v>42528.872962962967</v>
      </c>
      <c r="U1723">
        <f t="shared" si="214"/>
        <v>2016</v>
      </c>
      <c r="V1723" s="9" t="str">
        <f t="shared" si="215"/>
        <v>May</v>
      </c>
    </row>
    <row r="1724" spans="1:22" ht="30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 t="shared" si="208"/>
        <v>125.6</v>
      </c>
      <c r="P1724">
        <f t="shared" si="211"/>
        <v>78.5</v>
      </c>
      <c r="Q1724" t="str">
        <f t="shared" si="209"/>
        <v>theater</v>
      </c>
      <c r="R1724" t="str">
        <f t="shared" si="210"/>
        <v>plays</v>
      </c>
      <c r="S1724" s="9">
        <f t="shared" si="212"/>
        <v>42431.135335648149</v>
      </c>
      <c r="T1724" s="9">
        <f t="shared" si="213"/>
        <v>42470.937500000007</v>
      </c>
      <c r="U1724">
        <f t="shared" si="214"/>
        <v>2016</v>
      </c>
      <c r="V1724" s="9" t="str">
        <f t="shared" si="215"/>
        <v>Mar</v>
      </c>
    </row>
    <row r="1725" spans="1:22" ht="45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 t="shared" si="208"/>
        <v>108</v>
      </c>
      <c r="P1725">
        <f t="shared" si="211"/>
        <v>33.75</v>
      </c>
      <c r="Q1725" t="str">
        <f t="shared" si="209"/>
        <v>theater</v>
      </c>
      <c r="R1725" t="str">
        <f t="shared" si="210"/>
        <v>plays</v>
      </c>
      <c r="S1725" s="9">
        <f t="shared" si="212"/>
        <v>41990.41881944445</v>
      </c>
      <c r="T1725" s="9">
        <f t="shared" si="213"/>
        <v>42035.41881944445</v>
      </c>
      <c r="U1725">
        <f t="shared" si="214"/>
        <v>2014</v>
      </c>
      <c r="V1725" s="9" t="str">
        <f t="shared" si="215"/>
        <v>Dec</v>
      </c>
    </row>
    <row r="1726" spans="1:22" ht="45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 t="shared" si="208"/>
        <v>101</v>
      </c>
      <c r="P1726">
        <f t="shared" si="211"/>
        <v>66.44736842105263</v>
      </c>
      <c r="Q1726" t="str">
        <f t="shared" si="209"/>
        <v>theater</v>
      </c>
      <c r="R1726" t="str">
        <f t="shared" si="210"/>
        <v>plays</v>
      </c>
      <c r="S1726" s="9">
        <f t="shared" si="212"/>
        <v>42512.87913194445</v>
      </c>
      <c r="T1726" s="9">
        <f t="shared" si="213"/>
        <v>42542.87913194445</v>
      </c>
      <c r="U1726">
        <f t="shared" si="214"/>
        <v>2016</v>
      </c>
      <c r="V1726" s="9" t="str">
        <f t="shared" si="215"/>
        <v>May</v>
      </c>
    </row>
    <row r="1727" spans="1:22" ht="45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 t="shared" si="208"/>
        <v>107.4</v>
      </c>
      <c r="P1727">
        <f t="shared" si="211"/>
        <v>35.799999999999997</v>
      </c>
      <c r="Q1727" t="str">
        <f t="shared" si="209"/>
        <v>theater</v>
      </c>
      <c r="R1727" t="str">
        <f t="shared" si="210"/>
        <v>plays</v>
      </c>
      <c r="S1727" s="9">
        <f t="shared" si="212"/>
        <v>41913.933622685188</v>
      </c>
      <c r="T1727" s="9">
        <f t="shared" si="213"/>
        <v>41927.999305555561</v>
      </c>
      <c r="U1727">
        <f t="shared" si="214"/>
        <v>2014</v>
      </c>
      <c r="V1727" s="9" t="str">
        <f t="shared" si="215"/>
        <v>Oct</v>
      </c>
    </row>
    <row r="1728" spans="1:22" ht="45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 t="shared" si="208"/>
        <v>101.51515151515152</v>
      </c>
      <c r="P1728">
        <f t="shared" si="211"/>
        <v>145.65217391304347</v>
      </c>
      <c r="Q1728" t="str">
        <f t="shared" si="209"/>
        <v>theater</v>
      </c>
      <c r="R1728" t="str">
        <f t="shared" si="210"/>
        <v>plays</v>
      </c>
      <c r="S1728" s="9">
        <f t="shared" si="212"/>
        <v>42520.843703703707</v>
      </c>
      <c r="T1728" s="9">
        <f t="shared" si="213"/>
        <v>42542.996527777781</v>
      </c>
      <c r="U1728">
        <f t="shared" si="214"/>
        <v>2016</v>
      </c>
      <c r="V1728" s="9" t="str">
        <f t="shared" si="215"/>
        <v>May</v>
      </c>
    </row>
    <row r="1729" spans="1:22" ht="45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 t="shared" si="208"/>
        <v>125.89999999999999</v>
      </c>
      <c r="P1729">
        <f t="shared" si="211"/>
        <v>25.693877551020407</v>
      </c>
      <c r="Q1729" t="str">
        <f t="shared" si="209"/>
        <v>theater</v>
      </c>
      <c r="R1729" t="str">
        <f t="shared" si="210"/>
        <v>plays</v>
      </c>
      <c r="S1729" s="9">
        <f t="shared" si="212"/>
        <v>42608.199166666665</v>
      </c>
      <c r="T1729" s="9">
        <f t="shared" si="213"/>
        <v>42638.199166666665</v>
      </c>
      <c r="U1729">
        <f t="shared" si="214"/>
        <v>2016</v>
      </c>
      <c r="V1729" s="9" t="str">
        <f t="shared" si="215"/>
        <v>Aug</v>
      </c>
    </row>
    <row r="1730" spans="1:22" ht="30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 t="shared" ref="O1730:O1793" si="216">(E1730/D1730)*100</f>
        <v>101.66666666666666</v>
      </c>
      <c r="P1730">
        <f t="shared" si="211"/>
        <v>152.5</v>
      </c>
      <c r="Q1730" t="str">
        <f t="shared" ref="Q1730:Q1793" si="217">LEFT(N1730,SEARCH("/",N1730,1)-1)</f>
        <v>theater</v>
      </c>
      <c r="R1730" t="str">
        <f t="shared" ref="R1730:R1793" si="218">RIGHT(N1730,LEN(N1730)-SEARCH("/",N1730,1))</f>
        <v>plays</v>
      </c>
      <c r="S1730" s="9">
        <f t="shared" si="212"/>
        <v>42512.416550925926</v>
      </c>
      <c r="T1730" s="9">
        <f t="shared" si="213"/>
        <v>42526.416550925926</v>
      </c>
      <c r="U1730">
        <f t="shared" si="214"/>
        <v>2016</v>
      </c>
      <c r="V1730" s="9" t="str">
        <f t="shared" si="215"/>
        <v>May</v>
      </c>
    </row>
    <row r="1731" spans="1:22" ht="45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 t="shared" si="216"/>
        <v>112.5</v>
      </c>
      <c r="P1731">
        <f t="shared" ref="P1731:P1794" si="219">IFERROR(E1731/L1731, 0)</f>
        <v>30</v>
      </c>
      <c r="Q1731" t="str">
        <f t="shared" si="217"/>
        <v>theater</v>
      </c>
      <c r="R1731" t="str">
        <f t="shared" si="218"/>
        <v>plays</v>
      </c>
      <c r="S1731" s="9">
        <f t="shared" ref="S1731:S1794" si="220">((J1731/86400)+25569+(-4/24))</f>
        <v>42064.618946759263</v>
      </c>
      <c r="T1731" s="9">
        <f t="shared" ref="T1731:T1794" si="221">((I1731/86400)+25569+(-4/24))</f>
        <v>42099.577280092599</v>
      </c>
      <c r="U1731">
        <f t="shared" ref="U1731:U1794" si="222">YEAR(S1731)</f>
        <v>2015</v>
      </c>
      <c r="V1731" s="9" t="str">
        <f t="shared" ref="V1731:V1794" si="223">TEXT(S1731, "mmm")</f>
        <v>Mar</v>
      </c>
    </row>
    <row r="1732" spans="1:22" ht="45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 t="shared" si="216"/>
        <v>101.375</v>
      </c>
      <c r="P1732">
        <f t="shared" si="219"/>
        <v>142.28070175438597</v>
      </c>
      <c r="Q1732" t="str">
        <f t="shared" si="217"/>
        <v>theater</v>
      </c>
      <c r="R1732" t="str">
        <f t="shared" si="218"/>
        <v>plays</v>
      </c>
      <c r="S1732" s="9">
        <f t="shared" si="220"/>
        <v>42041.547511574077</v>
      </c>
      <c r="T1732" s="9">
        <f t="shared" si="221"/>
        <v>42071.505844907406</v>
      </c>
      <c r="U1732">
        <f t="shared" si="222"/>
        <v>2015</v>
      </c>
      <c r="V1732" s="9" t="str">
        <f t="shared" si="223"/>
        <v>Feb</v>
      </c>
    </row>
    <row r="1733" spans="1:22" ht="45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 t="shared" si="216"/>
        <v>101.25</v>
      </c>
      <c r="P1733">
        <f t="shared" si="219"/>
        <v>24.545454545454547</v>
      </c>
      <c r="Q1733" t="str">
        <f t="shared" si="217"/>
        <v>theater</v>
      </c>
      <c r="R1733" t="str">
        <f t="shared" si="218"/>
        <v>plays</v>
      </c>
      <c r="S1733" s="9">
        <f t="shared" si="220"/>
        <v>42468.207939814813</v>
      </c>
      <c r="T1733" s="9">
        <f t="shared" si="221"/>
        <v>42498.207939814813</v>
      </c>
      <c r="U1733">
        <f t="shared" si="222"/>
        <v>2016</v>
      </c>
      <c r="V1733" s="9" t="str">
        <f t="shared" si="223"/>
        <v>Apr</v>
      </c>
    </row>
    <row r="1734" spans="1:22" ht="45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 t="shared" si="216"/>
        <v>146.38888888888889</v>
      </c>
      <c r="P1734">
        <f t="shared" si="219"/>
        <v>292.77777777777777</v>
      </c>
      <c r="Q1734" t="str">
        <f t="shared" si="217"/>
        <v>theater</v>
      </c>
      <c r="R1734" t="str">
        <f t="shared" si="218"/>
        <v>plays</v>
      </c>
      <c r="S1734" s="9">
        <f t="shared" si="220"/>
        <v>41822.408368055556</v>
      </c>
      <c r="T1734" s="9">
        <f t="shared" si="221"/>
        <v>41824.875</v>
      </c>
      <c r="U1734">
        <f t="shared" si="222"/>
        <v>2014</v>
      </c>
      <c r="V1734" s="9" t="str">
        <f t="shared" si="223"/>
        <v>Jul</v>
      </c>
    </row>
    <row r="1735" spans="1:22" ht="45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 t="shared" si="216"/>
        <v>116.8</v>
      </c>
      <c r="P1735">
        <f t="shared" si="219"/>
        <v>44.92307692307692</v>
      </c>
      <c r="Q1735" t="str">
        <f t="shared" si="217"/>
        <v>theater</v>
      </c>
      <c r="R1735" t="str">
        <f t="shared" si="218"/>
        <v>plays</v>
      </c>
      <c r="S1735" s="9">
        <f t="shared" si="220"/>
        <v>41837.156342592592</v>
      </c>
      <c r="T1735" s="9">
        <f t="shared" si="221"/>
        <v>41847.791666666672</v>
      </c>
      <c r="U1735">
        <f t="shared" si="222"/>
        <v>2014</v>
      </c>
      <c r="V1735" s="9" t="str">
        <f t="shared" si="223"/>
        <v>Jul</v>
      </c>
    </row>
    <row r="1736" spans="1:22" ht="45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 t="shared" si="216"/>
        <v>106.26666666666667</v>
      </c>
      <c r="P1736">
        <f t="shared" si="219"/>
        <v>23.10144927536232</v>
      </c>
      <c r="Q1736" t="str">
        <f t="shared" si="217"/>
        <v>theater</v>
      </c>
      <c r="R1736" t="str">
        <f t="shared" si="218"/>
        <v>plays</v>
      </c>
      <c r="S1736" s="9">
        <f t="shared" si="220"/>
        <v>42065.720694444448</v>
      </c>
      <c r="T1736" s="9">
        <f t="shared" si="221"/>
        <v>42095.679027777784</v>
      </c>
      <c r="U1736">
        <f t="shared" si="222"/>
        <v>2015</v>
      </c>
      <c r="V1736" s="9" t="str">
        <f t="shared" si="223"/>
        <v>Mar</v>
      </c>
    </row>
    <row r="1737" spans="1:22" ht="45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 t="shared" si="216"/>
        <v>104.52</v>
      </c>
      <c r="P1737">
        <f t="shared" si="219"/>
        <v>80.400000000000006</v>
      </c>
      <c r="Q1737" t="str">
        <f t="shared" si="217"/>
        <v>theater</v>
      </c>
      <c r="R1737" t="str">
        <f t="shared" si="218"/>
        <v>plays</v>
      </c>
      <c r="S1737" s="9">
        <f t="shared" si="220"/>
        <v>42248.531087962961</v>
      </c>
      <c r="T1737" s="9">
        <f t="shared" si="221"/>
        <v>42283.531087962961</v>
      </c>
      <c r="U1737">
        <f t="shared" si="222"/>
        <v>2015</v>
      </c>
      <c r="V1737" s="9" t="str">
        <f t="shared" si="223"/>
        <v>Sep</v>
      </c>
    </row>
    <row r="1738" spans="1:22" ht="45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 t="shared" si="216"/>
        <v>100</v>
      </c>
      <c r="P1738">
        <f t="shared" si="219"/>
        <v>72.289156626506028</v>
      </c>
      <c r="Q1738" t="str">
        <f t="shared" si="217"/>
        <v>theater</v>
      </c>
      <c r="R1738" t="str">
        <f t="shared" si="218"/>
        <v>plays</v>
      </c>
      <c r="S1738" s="9">
        <f t="shared" si="220"/>
        <v>41809.69363425926</v>
      </c>
      <c r="T1738" s="9">
        <f t="shared" si="221"/>
        <v>41839.69363425926</v>
      </c>
      <c r="U1738">
        <f t="shared" si="222"/>
        <v>2014</v>
      </c>
      <c r="V1738" s="9" t="str">
        <f t="shared" si="223"/>
        <v>Jun</v>
      </c>
    </row>
    <row r="1739" spans="1:22" ht="45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 t="shared" si="216"/>
        <v>104.57142857142858</v>
      </c>
      <c r="P1739">
        <f t="shared" si="219"/>
        <v>32.972972972972975</v>
      </c>
      <c r="Q1739" t="str">
        <f t="shared" si="217"/>
        <v>theater</v>
      </c>
      <c r="R1739" t="str">
        <f t="shared" si="218"/>
        <v>plays</v>
      </c>
      <c r="S1739" s="9">
        <f t="shared" si="220"/>
        <v>42148.510185185187</v>
      </c>
      <c r="T1739" s="9">
        <f t="shared" si="221"/>
        <v>42170.510185185187</v>
      </c>
      <c r="U1739">
        <f t="shared" si="222"/>
        <v>2015</v>
      </c>
      <c r="V1739" s="9" t="str">
        <f t="shared" si="223"/>
        <v>May</v>
      </c>
    </row>
    <row r="1740" spans="1:22" ht="30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 t="shared" si="216"/>
        <v>138.62051149573753</v>
      </c>
      <c r="P1740">
        <f t="shared" si="219"/>
        <v>116.65217391304348</v>
      </c>
      <c r="Q1740" t="str">
        <f t="shared" si="217"/>
        <v>theater</v>
      </c>
      <c r="R1740" t="str">
        <f t="shared" si="218"/>
        <v>plays</v>
      </c>
      <c r="S1740" s="9">
        <f t="shared" si="220"/>
        <v>42185.354421296295</v>
      </c>
      <c r="T1740" s="9">
        <f t="shared" si="221"/>
        <v>42215.354421296295</v>
      </c>
      <c r="U1740">
        <f t="shared" si="222"/>
        <v>2015</v>
      </c>
      <c r="V1740" s="9" t="str">
        <f t="shared" si="223"/>
        <v>Jun</v>
      </c>
    </row>
    <row r="1741" spans="1:22" ht="45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 t="shared" si="216"/>
        <v>100.32000000000001</v>
      </c>
      <c r="P1741">
        <f t="shared" si="219"/>
        <v>79.61904761904762</v>
      </c>
      <c r="Q1741" t="str">
        <f t="shared" si="217"/>
        <v>theater</v>
      </c>
      <c r="R1741" t="str">
        <f t="shared" si="218"/>
        <v>plays</v>
      </c>
      <c r="S1741" s="9">
        <f t="shared" si="220"/>
        <v>41827.507476851853</v>
      </c>
      <c r="T1741" s="9">
        <f t="shared" si="221"/>
        <v>41854.791666666672</v>
      </c>
      <c r="U1741">
        <f t="shared" si="222"/>
        <v>2014</v>
      </c>
      <c r="V1741" s="9" t="str">
        <f t="shared" si="223"/>
        <v>Jul</v>
      </c>
    </row>
    <row r="1742" spans="1:22" ht="45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 t="shared" si="216"/>
        <v>100</v>
      </c>
      <c r="P1742">
        <f t="shared" si="219"/>
        <v>27.777777777777779</v>
      </c>
      <c r="Q1742" t="str">
        <f t="shared" si="217"/>
        <v>theater</v>
      </c>
      <c r="R1742" t="str">
        <f t="shared" si="218"/>
        <v>plays</v>
      </c>
      <c r="S1742" s="9">
        <f t="shared" si="220"/>
        <v>42437.23201388889</v>
      </c>
      <c r="T1742" s="9">
        <f t="shared" si="221"/>
        <v>42465.190347222226</v>
      </c>
      <c r="U1742">
        <f t="shared" si="222"/>
        <v>2016</v>
      </c>
      <c r="V1742" s="9" t="str">
        <f t="shared" si="223"/>
        <v>Mar</v>
      </c>
    </row>
    <row r="1743" spans="1:22" ht="45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 t="shared" si="216"/>
        <v>110.2</v>
      </c>
      <c r="P1743">
        <f t="shared" si="219"/>
        <v>81.029411764705884</v>
      </c>
      <c r="Q1743" t="str">
        <f t="shared" si="217"/>
        <v>theater</v>
      </c>
      <c r="R1743" t="str">
        <f t="shared" si="218"/>
        <v>plays</v>
      </c>
      <c r="S1743" s="9">
        <f t="shared" si="220"/>
        <v>41901.115358796298</v>
      </c>
      <c r="T1743" s="9">
        <f t="shared" si="221"/>
        <v>41922.708333333336</v>
      </c>
      <c r="U1743">
        <f t="shared" si="222"/>
        <v>2014</v>
      </c>
      <c r="V1743" s="9" t="str">
        <f t="shared" si="223"/>
        <v>Sep</v>
      </c>
    </row>
    <row r="1744" spans="1:22" ht="30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 t="shared" si="216"/>
        <v>102.18</v>
      </c>
      <c r="P1744">
        <f t="shared" si="219"/>
        <v>136.84821428571428</v>
      </c>
      <c r="Q1744" t="str">
        <f t="shared" si="217"/>
        <v>theater</v>
      </c>
      <c r="R1744" t="str">
        <f t="shared" si="218"/>
        <v>plays</v>
      </c>
      <c r="S1744" s="9">
        <f t="shared" si="220"/>
        <v>42769.408333333333</v>
      </c>
      <c r="T1744" s="9">
        <f t="shared" si="221"/>
        <v>42790.408333333333</v>
      </c>
      <c r="U1744">
        <f t="shared" si="222"/>
        <v>2017</v>
      </c>
      <c r="V1744" s="9" t="str">
        <f t="shared" si="223"/>
        <v>Feb</v>
      </c>
    </row>
    <row r="1745" spans="1:22" ht="30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 t="shared" si="216"/>
        <v>104.35000000000001</v>
      </c>
      <c r="P1745">
        <f t="shared" si="219"/>
        <v>177.61702127659575</v>
      </c>
      <c r="Q1745" t="str">
        <f t="shared" si="217"/>
        <v>theater</v>
      </c>
      <c r="R1745" t="str">
        <f t="shared" si="218"/>
        <v>plays</v>
      </c>
      <c r="S1745" s="9">
        <f t="shared" si="220"/>
        <v>42549.49905092593</v>
      </c>
      <c r="T1745" s="9">
        <f t="shared" si="221"/>
        <v>42579.49905092593</v>
      </c>
      <c r="U1745">
        <f t="shared" si="222"/>
        <v>2016</v>
      </c>
      <c r="V1745" s="9" t="str">
        <f t="shared" si="223"/>
        <v>Jun</v>
      </c>
    </row>
    <row r="1746" spans="1:22" ht="45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 t="shared" si="216"/>
        <v>138.16666666666666</v>
      </c>
      <c r="P1746">
        <f t="shared" si="219"/>
        <v>109.07894736842105</v>
      </c>
      <c r="Q1746" t="str">
        <f t="shared" si="217"/>
        <v>theater</v>
      </c>
      <c r="R1746" t="str">
        <f t="shared" si="218"/>
        <v>plays</v>
      </c>
      <c r="S1746" s="9">
        <f t="shared" si="220"/>
        <v>42685.807337962964</v>
      </c>
      <c r="T1746" s="9">
        <f t="shared" si="221"/>
        <v>42710.807337962964</v>
      </c>
      <c r="U1746">
        <f t="shared" si="222"/>
        <v>2016</v>
      </c>
      <c r="V1746" s="9" t="str">
        <f t="shared" si="223"/>
        <v>Nov</v>
      </c>
    </row>
    <row r="1747" spans="1:22" ht="45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 t="shared" si="216"/>
        <v>100</v>
      </c>
      <c r="P1747">
        <f t="shared" si="219"/>
        <v>119.64285714285714</v>
      </c>
      <c r="Q1747" t="str">
        <f t="shared" si="217"/>
        <v>theater</v>
      </c>
      <c r="R1747" t="str">
        <f t="shared" si="218"/>
        <v>plays</v>
      </c>
      <c r="S1747" s="9">
        <f t="shared" si="220"/>
        <v>42510.632187500007</v>
      </c>
      <c r="T1747" s="9">
        <f t="shared" si="221"/>
        <v>42533.541666666664</v>
      </c>
      <c r="U1747">
        <f t="shared" si="222"/>
        <v>2016</v>
      </c>
      <c r="V1747" s="9" t="str">
        <f t="shared" si="223"/>
        <v>May</v>
      </c>
    </row>
    <row r="1748" spans="1:22" ht="30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 t="shared" si="216"/>
        <v>101.66666666666666</v>
      </c>
      <c r="P1748">
        <f t="shared" si="219"/>
        <v>78.205128205128204</v>
      </c>
      <c r="Q1748" t="str">
        <f t="shared" si="217"/>
        <v>theater</v>
      </c>
      <c r="R1748" t="str">
        <f t="shared" si="218"/>
        <v>plays</v>
      </c>
      <c r="S1748" s="9">
        <f t="shared" si="220"/>
        <v>42062.129745370374</v>
      </c>
      <c r="T1748" s="9">
        <f t="shared" si="221"/>
        <v>42095.040972222225</v>
      </c>
      <c r="U1748">
        <f t="shared" si="222"/>
        <v>2015</v>
      </c>
      <c r="V1748" s="9" t="str">
        <f t="shared" si="223"/>
        <v>Feb</v>
      </c>
    </row>
    <row r="1749" spans="1:22" ht="45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 t="shared" si="216"/>
        <v>171.42857142857142</v>
      </c>
      <c r="P1749">
        <f t="shared" si="219"/>
        <v>52.173913043478258</v>
      </c>
      <c r="Q1749" t="str">
        <f t="shared" si="217"/>
        <v>theater</v>
      </c>
      <c r="R1749" t="str">
        <f t="shared" si="218"/>
        <v>plays</v>
      </c>
      <c r="S1749" s="9">
        <f t="shared" si="220"/>
        <v>42452.749814814822</v>
      </c>
      <c r="T1749" s="9">
        <f t="shared" si="221"/>
        <v>42473.387500000004</v>
      </c>
      <c r="U1749">
        <f t="shared" si="222"/>
        <v>2016</v>
      </c>
      <c r="V1749" s="9" t="str">
        <f t="shared" si="223"/>
        <v>Mar</v>
      </c>
    </row>
    <row r="1750" spans="1:22" ht="45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 t="shared" si="216"/>
        <v>101.44444444444444</v>
      </c>
      <c r="P1750">
        <f t="shared" si="219"/>
        <v>114.125</v>
      </c>
      <c r="Q1750" t="str">
        <f t="shared" si="217"/>
        <v>theater</v>
      </c>
      <c r="R1750" t="str">
        <f t="shared" si="218"/>
        <v>plays</v>
      </c>
      <c r="S1750" s="9">
        <f t="shared" si="220"/>
        <v>41851.033483796295</v>
      </c>
      <c r="T1750" s="9">
        <f t="shared" si="221"/>
        <v>41881.033483796295</v>
      </c>
      <c r="U1750">
        <f t="shared" si="222"/>
        <v>2014</v>
      </c>
      <c r="V1750" s="9" t="str">
        <f t="shared" si="223"/>
        <v>Jul</v>
      </c>
    </row>
    <row r="1751" spans="1:22" ht="45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 t="shared" si="216"/>
        <v>130</v>
      </c>
      <c r="P1751">
        <f t="shared" si="219"/>
        <v>50</v>
      </c>
      <c r="Q1751" t="str">
        <f t="shared" si="217"/>
        <v>theater</v>
      </c>
      <c r="R1751" t="str">
        <f t="shared" si="218"/>
        <v>plays</v>
      </c>
      <c r="S1751" s="9">
        <f t="shared" si="220"/>
        <v>42052.939444444448</v>
      </c>
      <c r="T1751" s="9">
        <f t="shared" si="221"/>
        <v>42111.859027777777</v>
      </c>
      <c r="U1751">
        <f t="shared" si="222"/>
        <v>2015</v>
      </c>
      <c r="V1751" s="9" t="str">
        <f t="shared" si="223"/>
        <v>Feb</v>
      </c>
    </row>
    <row r="1752" spans="1:22" ht="45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 t="shared" si="216"/>
        <v>110.00000000000001</v>
      </c>
      <c r="P1752">
        <f t="shared" si="219"/>
        <v>91.666666666666671</v>
      </c>
      <c r="Q1752" t="str">
        <f t="shared" si="217"/>
        <v>theater</v>
      </c>
      <c r="R1752" t="str">
        <f t="shared" si="218"/>
        <v>plays</v>
      </c>
      <c r="S1752" s="9">
        <f t="shared" si="220"/>
        <v>42053.857754629636</v>
      </c>
      <c r="T1752" s="9">
        <f t="shared" si="221"/>
        <v>42060.857754629636</v>
      </c>
      <c r="U1752">
        <f t="shared" si="222"/>
        <v>2015</v>
      </c>
      <c r="V1752" s="9" t="str">
        <f t="shared" si="223"/>
        <v>Feb</v>
      </c>
    </row>
    <row r="1753" spans="1:22" ht="45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 t="shared" si="216"/>
        <v>119.44999999999999</v>
      </c>
      <c r="P1753">
        <f t="shared" si="219"/>
        <v>108.59090909090909</v>
      </c>
      <c r="Q1753" t="str">
        <f t="shared" si="217"/>
        <v>theater</v>
      </c>
      <c r="R1753" t="str">
        <f t="shared" si="218"/>
        <v>plays</v>
      </c>
      <c r="S1753" s="9">
        <f t="shared" si="220"/>
        <v>42484.384884259263</v>
      </c>
      <c r="T1753" s="9">
        <f t="shared" si="221"/>
        <v>42498.708333333336</v>
      </c>
      <c r="U1753">
        <f t="shared" si="222"/>
        <v>2016</v>
      </c>
      <c r="V1753" s="9" t="str">
        <f t="shared" si="223"/>
        <v>Apr</v>
      </c>
    </row>
    <row r="1754" spans="1:22" ht="45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 t="shared" si="216"/>
        <v>100.2909090909091</v>
      </c>
      <c r="P1754">
        <f t="shared" si="219"/>
        <v>69.822784810126578</v>
      </c>
      <c r="Q1754" t="str">
        <f t="shared" si="217"/>
        <v>theater</v>
      </c>
      <c r="R1754" t="str">
        <f t="shared" si="218"/>
        <v>plays</v>
      </c>
      <c r="S1754" s="9">
        <f t="shared" si="220"/>
        <v>42466.392129629632</v>
      </c>
      <c r="T1754" s="9">
        <f t="shared" si="221"/>
        <v>42489.999305555561</v>
      </c>
      <c r="U1754">
        <f t="shared" si="222"/>
        <v>2016</v>
      </c>
      <c r="V1754" s="9" t="str">
        <f t="shared" si="223"/>
        <v>Apr</v>
      </c>
    </row>
    <row r="1755" spans="1:22" ht="45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 t="shared" si="216"/>
        <v>153.4</v>
      </c>
      <c r="P1755">
        <f t="shared" si="219"/>
        <v>109.57142857142857</v>
      </c>
      <c r="Q1755" t="str">
        <f t="shared" si="217"/>
        <v>theater</v>
      </c>
      <c r="R1755" t="str">
        <f t="shared" si="218"/>
        <v>plays</v>
      </c>
      <c r="S1755" s="9">
        <f t="shared" si="220"/>
        <v>42512.944120370368</v>
      </c>
      <c r="T1755" s="9">
        <f t="shared" si="221"/>
        <v>42534.541666666664</v>
      </c>
      <c r="U1755">
        <f t="shared" si="222"/>
        <v>2016</v>
      </c>
      <c r="V1755" s="9" t="str">
        <f t="shared" si="223"/>
        <v>May</v>
      </c>
    </row>
    <row r="1756" spans="1:22" ht="45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 t="shared" si="216"/>
        <v>104.42857142857143</v>
      </c>
      <c r="P1756">
        <f t="shared" si="219"/>
        <v>71.666666666666671</v>
      </c>
      <c r="Q1756" t="str">
        <f t="shared" si="217"/>
        <v>theater</v>
      </c>
      <c r="R1756" t="str">
        <f t="shared" si="218"/>
        <v>plays</v>
      </c>
      <c r="S1756" s="9">
        <f t="shared" si="220"/>
        <v>42302.534849537034</v>
      </c>
      <c r="T1756" s="9">
        <f t="shared" si="221"/>
        <v>42337.791666666664</v>
      </c>
      <c r="U1756">
        <f t="shared" si="222"/>
        <v>2015</v>
      </c>
      <c r="V1756" s="9" t="str">
        <f t="shared" si="223"/>
        <v>Oct</v>
      </c>
    </row>
    <row r="1757" spans="1:22" ht="45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 t="shared" si="216"/>
        <v>101.1</v>
      </c>
      <c r="P1757">
        <f t="shared" si="219"/>
        <v>93.611111111111114</v>
      </c>
      <c r="Q1757" t="str">
        <f t="shared" si="217"/>
        <v>theater</v>
      </c>
      <c r="R1757" t="str">
        <f t="shared" si="218"/>
        <v>plays</v>
      </c>
      <c r="S1757" s="9">
        <f t="shared" si="220"/>
        <v>41806.228761574079</v>
      </c>
      <c r="T1757" s="9">
        <f t="shared" si="221"/>
        <v>41843.291666666672</v>
      </c>
      <c r="U1757">
        <f t="shared" si="222"/>
        <v>2014</v>
      </c>
      <c r="V1757" s="9" t="str">
        <f t="shared" si="223"/>
        <v>Jun</v>
      </c>
    </row>
    <row r="1758" spans="1:22" ht="45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 t="shared" si="216"/>
        <v>107.52</v>
      </c>
      <c r="P1758">
        <f t="shared" si="219"/>
        <v>76.8</v>
      </c>
      <c r="Q1758" t="str">
        <f t="shared" si="217"/>
        <v>theater</v>
      </c>
      <c r="R1758" t="str">
        <f t="shared" si="218"/>
        <v>plays</v>
      </c>
      <c r="S1758" s="9">
        <f t="shared" si="220"/>
        <v>42495.826134259267</v>
      </c>
      <c r="T1758" s="9">
        <f t="shared" si="221"/>
        <v>42552.791666666664</v>
      </c>
      <c r="U1758">
        <f t="shared" si="222"/>
        <v>2016</v>
      </c>
      <c r="V1758" s="9" t="str">
        <f t="shared" si="223"/>
        <v>May</v>
      </c>
    </row>
    <row r="1759" spans="1:22" ht="45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 t="shared" si="216"/>
        <v>315</v>
      </c>
      <c r="P1759">
        <f t="shared" si="219"/>
        <v>35.795454545454547</v>
      </c>
      <c r="Q1759" t="str">
        <f t="shared" si="217"/>
        <v>theater</v>
      </c>
      <c r="R1759" t="str">
        <f t="shared" si="218"/>
        <v>plays</v>
      </c>
      <c r="S1759" s="9">
        <f t="shared" si="220"/>
        <v>42479.265625000007</v>
      </c>
      <c r="T1759" s="9">
        <f t="shared" si="221"/>
        <v>42492.791666666664</v>
      </c>
      <c r="U1759">
        <f t="shared" si="222"/>
        <v>2016</v>
      </c>
      <c r="V1759" s="9" t="str">
        <f t="shared" si="223"/>
        <v>Apr</v>
      </c>
    </row>
    <row r="1760" spans="1:22" ht="30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 t="shared" si="216"/>
        <v>101.93333333333334</v>
      </c>
      <c r="P1760">
        <f t="shared" si="219"/>
        <v>55.6</v>
      </c>
      <c r="Q1760" t="str">
        <f t="shared" si="217"/>
        <v>theater</v>
      </c>
      <c r="R1760" t="str">
        <f t="shared" si="218"/>
        <v>plays</v>
      </c>
      <c r="S1760" s="9">
        <f t="shared" si="220"/>
        <v>42270.560254629636</v>
      </c>
      <c r="T1760" s="9">
        <f t="shared" si="221"/>
        <v>42306.000694444447</v>
      </c>
      <c r="U1760">
        <f t="shared" si="222"/>
        <v>2015</v>
      </c>
      <c r="V1760" s="9" t="str">
        <f t="shared" si="223"/>
        <v>Sep</v>
      </c>
    </row>
    <row r="1761" spans="1:22" ht="45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 t="shared" si="216"/>
        <v>126.28571428571429</v>
      </c>
      <c r="P1761">
        <f t="shared" si="219"/>
        <v>147.33333333333334</v>
      </c>
      <c r="Q1761" t="str">
        <f t="shared" si="217"/>
        <v>theater</v>
      </c>
      <c r="R1761" t="str">
        <f t="shared" si="218"/>
        <v>plays</v>
      </c>
      <c r="S1761" s="9">
        <f t="shared" si="220"/>
        <v>42489.4528587963</v>
      </c>
      <c r="T1761" s="9">
        <f t="shared" si="221"/>
        <v>42500.303472222229</v>
      </c>
      <c r="U1761">
        <f t="shared" si="222"/>
        <v>2016</v>
      </c>
      <c r="V1761" s="9" t="str">
        <f t="shared" si="223"/>
        <v>Apr</v>
      </c>
    </row>
    <row r="1762" spans="1:22" ht="45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 t="shared" si="216"/>
        <v>101.4</v>
      </c>
      <c r="P1762">
        <f t="shared" si="219"/>
        <v>56.333333333333336</v>
      </c>
      <c r="Q1762" t="str">
        <f t="shared" si="217"/>
        <v>theater</v>
      </c>
      <c r="R1762" t="str">
        <f t="shared" si="218"/>
        <v>plays</v>
      </c>
      <c r="S1762" s="9">
        <f t="shared" si="220"/>
        <v>42536.648981481485</v>
      </c>
      <c r="T1762" s="9">
        <f t="shared" si="221"/>
        <v>42566.648981481485</v>
      </c>
      <c r="U1762">
        <f t="shared" si="222"/>
        <v>2016</v>
      </c>
      <c r="V1762" s="9" t="str">
        <f t="shared" si="223"/>
        <v>Jun</v>
      </c>
    </row>
    <row r="1763" spans="1:22" ht="45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 t="shared" si="216"/>
        <v>101</v>
      </c>
      <c r="P1763">
        <f t="shared" si="219"/>
        <v>96.19047619047619</v>
      </c>
      <c r="Q1763" t="str">
        <f t="shared" si="217"/>
        <v>theater</v>
      </c>
      <c r="R1763" t="str">
        <f t="shared" si="218"/>
        <v>plays</v>
      </c>
      <c r="S1763" s="9">
        <f t="shared" si="220"/>
        <v>41822.251273148147</v>
      </c>
      <c r="T1763" s="9">
        <f t="shared" si="221"/>
        <v>41852.251273148147</v>
      </c>
      <c r="U1763">
        <f t="shared" si="222"/>
        <v>2014</v>
      </c>
      <c r="V1763" s="9" t="str">
        <f t="shared" si="223"/>
        <v>Jul</v>
      </c>
    </row>
    <row r="1764" spans="1:22" ht="45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 t="shared" si="216"/>
        <v>102.99000000000001</v>
      </c>
      <c r="P1764">
        <f t="shared" si="219"/>
        <v>63.574074074074076</v>
      </c>
      <c r="Q1764" t="str">
        <f t="shared" si="217"/>
        <v>theater</v>
      </c>
      <c r="R1764" t="str">
        <f t="shared" si="218"/>
        <v>plays</v>
      </c>
      <c r="S1764" s="9">
        <f t="shared" si="220"/>
        <v>41932.144432870373</v>
      </c>
      <c r="T1764" s="9">
        <f t="shared" si="221"/>
        <v>41962.186099537044</v>
      </c>
      <c r="U1764">
        <f t="shared" si="222"/>
        <v>2014</v>
      </c>
      <c r="V1764" s="9" t="str">
        <f t="shared" si="223"/>
        <v>Oct</v>
      </c>
    </row>
    <row r="1765" spans="1:22" ht="30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 t="shared" si="216"/>
        <v>106.25</v>
      </c>
      <c r="P1765">
        <f t="shared" si="219"/>
        <v>184.78260869565219</v>
      </c>
      <c r="Q1765" t="str">
        <f t="shared" si="217"/>
        <v>theater</v>
      </c>
      <c r="R1765" t="str">
        <f t="shared" si="218"/>
        <v>plays</v>
      </c>
      <c r="S1765" s="9">
        <f t="shared" si="220"/>
        <v>42745.890439814822</v>
      </c>
      <c r="T1765" s="9">
        <f t="shared" si="221"/>
        <v>42790.890439814822</v>
      </c>
      <c r="U1765">
        <f t="shared" si="222"/>
        <v>2017</v>
      </c>
      <c r="V1765" s="9" t="str">
        <f t="shared" si="223"/>
        <v>Jan</v>
      </c>
    </row>
    <row r="1766" spans="1:22" ht="30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 t="shared" si="216"/>
        <v>101.37777777777779</v>
      </c>
      <c r="P1766">
        <f t="shared" si="219"/>
        <v>126.72222222222223</v>
      </c>
      <c r="Q1766" t="str">
        <f t="shared" si="217"/>
        <v>theater</v>
      </c>
      <c r="R1766" t="str">
        <f t="shared" si="218"/>
        <v>plays</v>
      </c>
      <c r="S1766" s="9">
        <f t="shared" si="220"/>
        <v>42696.916006944448</v>
      </c>
      <c r="T1766" s="9">
        <f t="shared" si="221"/>
        <v>42718.499305555561</v>
      </c>
      <c r="U1766">
        <f t="shared" si="222"/>
        <v>2016</v>
      </c>
      <c r="V1766" s="9" t="str">
        <f t="shared" si="223"/>
        <v>Nov</v>
      </c>
    </row>
    <row r="1767" spans="1:22" ht="45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 t="shared" si="216"/>
        <v>113.46000000000001</v>
      </c>
      <c r="P1767">
        <f t="shared" si="219"/>
        <v>83.42647058823529</v>
      </c>
      <c r="Q1767" t="str">
        <f t="shared" si="217"/>
        <v>theater</v>
      </c>
      <c r="R1767" t="str">
        <f t="shared" si="218"/>
        <v>plays</v>
      </c>
      <c r="S1767" s="9">
        <f t="shared" si="220"/>
        <v>41865.858680555561</v>
      </c>
      <c r="T1767" s="9">
        <f t="shared" si="221"/>
        <v>41883.499305555561</v>
      </c>
      <c r="U1767">
        <f t="shared" si="222"/>
        <v>2014</v>
      </c>
      <c r="V1767" s="9" t="str">
        <f t="shared" si="223"/>
        <v>Aug</v>
      </c>
    </row>
    <row r="1768" spans="1:22" ht="45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 t="shared" si="216"/>
        <v>218.00000000000003</v>
      </c>
      <c r="P1768">
        <f t="shared" si="219"/>
        <v>54.5</v>
      </c>
      <c r="Q1768" t="str">
        <f t="shared" si="217"/>
        <v>theater</v>
      </c>
      <c r="R1768" t="str">
        <f t="shared" si="218"/>
        <v>plays</v>
      </c>
      <c r="S1768" s="9">
        <f t="shared" si="220"/>
        <v>42055.92496527778</v>
      </c>
      <c r="T1768" s="9">
        <f t="shared" si="221"/>
        <v>42070.038194444445</v>
      </c>
      <c r="U1768">
        <f t="shared" si="222"/>
        <v>2015</v>
      </c>
      <c r="V1768" s="9" t="str">
        <f t="shared" si="223"/>
        <v>Feb</v>
      </c>
    </row>
    <row r="1769" spans="1:22" ht="45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 t="shared" si="216"/>
        <v>101.41935483870968</v>
      </c>
      <c r="P1769">
        <f t="shared" si="219"/>
        <v>302.30769230769232</v>
      </c>
      <c r="Q1769" t="str">
        <f t="shared" si="217"/>
        <v>theater</v>
      </c>
      <c r="R1769" t="str">
        <f t="shared" si="218"/>
        <v>plays</v>
      </c>
      <c r="S1769" s="9">
        <f t="shared" si="220"/>
        <v>41851.604687500003</v>
      </c>
      <c r="T1769" s="9">
        <f t="shared" si="221"/>
        <v>41870.5</v>
      </c>
      <c r="U1769">
        <f t="shared" si="222"/>
        <v>2014</v>
      </c>
      <c r="V1769" s="9" t="str">
        <f t="shared" si="223"/>
        <v>Jul</v>
      </c>
    </row>
    <row r="1770" spans="1:22" ht="45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 t="shared" si="216"/>
        <v>105.93333333333332</v>
      </c>
      <c r="P1770">
        <f t="shared" si="219"/>
        <v>44.138888888888886</v>
      </c>
      <c r="Q1770" t="str">
        <f t="shared" si="217"/>
        <v>theater</v>
      </c>
      <c r="R1770" t="str">
        <f t="shared" si="218"/>
        <v>plays</v>
      </c>
      <c r="S1770" s="9">
        <f t="shared" si="220"/>
        <v>42422.810752314814</v>
      </c>
      <c r="T1770" s="9">
        <f t="shared" si="221"/>
        <v>42444.708333333336</v>
      </c>
      <c r="U1770">
        <f t="shared" si="222"/>
        <v>2016</v>
      </c>
      <c r="V1770" s="9" t="str">
        <f t="shared" si="223"/>
        <v>Feb</v>
      </c>
    </row>
    <row r="1771" spans="1:22" ht="45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 t="shared" si="216"/>
        <v>104</v>
      </c>
      <c r="P1771">
        <f t="shared" si="219"/>
        <v>866.66666666666663</v>
      </c>
      <c r="Q1771" t="str">
        <f t="shared" si="217"/>
        <v>theater</v>
      </c>
      <c r="R1771" t="str">
        <f t="shared" si="218"/>
        <v>plays</v>
      </c>
      <c r="S1771" s="9">
        <f t="shared" si="220"/>
        <v>42320.93509259259</v>
      </c>
      <c r="T1771" s="9">
        <f t="shared" si="221"/>
        <v>42350.93509259259</v>
      </c>
      <c r="U1771">
        <f t="shared" si="222"/>
        <v>2015</v>
      </c>
      <c r="V1771" s="9" t="str">
        <f t="shared" si="223"/>
        <v>Nov</v>
      </c>
    </row>
    <row r="1772" spans="1:22" ht="45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 t="shared" si="216"/>
        <v>221</v>
      </c>
      <c r="P1772">
        <f t="shared" si="219"/>
        <v>61.388888888888886</v>
      </c>
      <c r="Q1772" t="str">
        <f t="shared" si="217"/>
        <v>theater</v>
      </c>
      <c r="R1772" t="str">
        <f t="shared" si="218"/>
        <v>plays</v>
      </c>
      <c r="S1772" s="9">
        <f t="shared" si="220"/>
        <v>42106.900891203702</v>
      </c>
      <c r="T1772" s="9">
        <f t="shared" si="221"/>
        <v>42136.900891203702</v>
      </c>
      <c r="U1772">
        <f t="shared" si="222"/>
        <v>2015</v>
      </c>
      <c r="V1772" s="9" t="str">
        <f t="shared" si="223"/>
        <v>Apr</v>
      </c>
    </row>
    <row r="1773" spans="1:22" ht="45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 t="shared" si="216"/>
        <v>118.66666666666667</v>
      </c>
      <c r="P1773">
        <f t="shared" si="219"/>
        <v>29.666666666666668</v>
      </c>
      <c r="Q1773" t="str">
        <f t="shared" si="217"/>
        <v>theater</v>
      </c>
      <c r="R1773" t="str">
        <f t="shared" si="218"/>
        <v>plays</v>
      </c>
      <c r="S1773" s="9">
        <f t="shared" si="220"/>
        <v>42192.767291666671</v>
      </c>
      <c r="T1773" s="9">
        <f t="shared" si="221"/>
        <v>42217.767291666671</v>
      </c>
      <c r="U1773">
        <f t="shared" si="222"/>
        <v>2015</v>
      </c>
      <c r="V1773" s="9" t="str">
        <f t="shared" si="223"/>
        <v>Jul</v>
      </c>
    </row>
    <row r="1774" spans="1:22" ht="45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 t="shared" si="216"/>
        <v>104.60000000000001</v>
      </c>
      <c r="P1774">
        <f t="shared" si="219"/>
        <v>45.478260869565219</v>
      </c>
      <c r="Q1774" t="str">
        <f t="shared" si="217"/>
        <v>theater</v>
      </c>
      <c r="R1774" t="str">
        <f t="shared" si="218"/>
        <v>plays</v>
      </c>
      <c r="S1774" s="9">
        <f t="shared" si="220"/>
        <v>41969.033090277779</v>
      </c>
      <c r="T1774" s="9">
        <f t="shared" si="221"/>
        <v>42005.041666666664</v>
      </c>
      <c r="U1774">
        <f t="shared" si="222"/>
        <v>2014</v>
      </c>
      <c r="V1774" s="9" t="str">
        <f t="shared" si="223"/>
        <v>Nov</v>
      </c>
    </row>
    <row r="1775" spans="1:22" ht="45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 t="shared" si="216"/>
        <v>103.89999999999999</v>
      </c>
      <c r="P1775">
        <f t="shared" si="219"/>
        <v>96.203703703703709</v>
      </c>
      <c r="Q1775" t="str">
        <f t="shared" si="217"/>
        <v>theater</v>
      </c>
      <c r="R1775" t="str">
        <f t="shared" si="218"/>
        <v>plays</v>
      </c>
      <c r="S1775" s="9">
        <f t="shared" si="220"/>
        <v>42689.874768518523</v>
      </c>
      <c r="T1775" s="9">
        <f t="shared" si="221"/>
        <v>42749.874768518523</v>
      </c>
      <c r="U1775">
        <f t="shared" si="222"/>
        <v>2016</v>
      </c>
      <c r="V1775" s="9" t="str">
        <f t="shared" si="223"/>
        <v>Nov</v>
      </c>
    </row>
    <row r="1776" spans="1:22" ht="30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 t="shared" si="216"/>
        <v>117.73333333333333</v>
      </c>
      <c r="P1776">
        <f t="shared" si="219"/>
        <v>67.92307692307692</v>
      </c>
      <c r="Q1776" t="str">
        <f t="shared" si="217"/>
        <v>theater</v>
      </c>
      <c r="R1776" t="str">
        <f t="shared" si="218"/>
        <v>plays</v>
      </c>
      <c r="S1776" s="9">
        <f t="shared" si="220"/>
        <v>42690.167650462965</v>
      </c>
      <c r="T1776" s="9">
        <f t="shared" si="221"/>
        <v>42721.166666666664</v>
      </c>
      <c r="U1776">
        <f t="shared" si="222"/>
        <v>2016</v>
      </c>
      <c r="V1776" s="9" t="str">
        <f t="shared" si="223"/>
        <v>Nov</v>
      </c>
    </row>
    <row r="1777" spans="1:22" ht="30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 t="shared" si="216"/>
        <v>138.5</v>
      </c>
      <c r="P1777">
        <f t="shared" si="219"/>
        <v>30.777777777777779</v>
      </c>
      <c r="Q1777" t="str">
        <f t="shared" si="217"/>
        <v>theater</v>
      </c>
      <c r="R1777" t="str">
        <f t="shared" si="218"/>
        <v>plays</v>
      </c>
      <c r="S1777" s="9">
        <f t="shared" si="220"/>
        <v>42312.707928240743</v>
      </c>
      <c r="T1777" s="9">
        <f t="shared" si="221"/>
        <v>42340.707928240743</v>
      </c>
      <c r="U1777">
        <f t="shared" si="222"/>
        <v>2015</v>
      </c>
      <c r="V1777" s="9" t="str">
        <f t="shared" si="223"/>
        <v>Nov</v>
      </c>
    </row>
    <row r="1778" spans="1:22" ht="45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 t="shared" si="216"/>
        <v>103.49999999999999</v>
      </c>
      <c r="P1778">
        <f t="shared" si="219"/>
        <v>38.333333333333336</v>
      </c>
      <c r="Q1778" t="str">
        <f t="shared" si="217"/>
        <v>theater</v>
      </c>
      <c r="R1778" t="str">
        <f t="shared" si="218"/>
        <v>plays</v>
      </c>
      <c r="S1778" s="9">
        <f t="shared" si="220"/>
        <v>41855.381435185183</v>
      </c>
      <c r="T1778" s="9">
        <f t="shared" si="221"/>
        <v>41876.040972222225</v>
      </c>
      <c r="U1778">
        <f t="shared" si="222"/>
        <v>2014</v>
      </c>
      <c r="V1778" s="9" t="str">
        <f t="shared" si="223"/>
        <v>Aug</v>
      </c>
    </row>
    <row r="1779" spans="1:22" ht="45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 t="shared" si="216"/>
        <v>100.25</v>
      </c>
      <c r="P1779">
        <f t="shared" si="219"/>
        <v>66.833333333333329</v>
      </c>
      <c r="Q1779" t="str">
        <f t="shared" si="217"/>
        <v>theater</v>
      </c>
      <c r="R1779" t="str">
        <f t="shared" si="218"/>
        <v>plays</v>
      </c>
      <c r="S1779" s="9">
        <f t="shared" si="220"/>
        <v>42179.687962962962</v>
      </c>
      <c r="T1779" s="9">
        <f t="shared" si="221"/>
        <v>42203.500000000007</v>
      </c>
      <c r="U1779">
        <f t="shared" si="222"/>
        <v>2015</v>
      </c>
      <c r="V1779" s="9" t="str">
        <f t="shared" si="223"/>
        <v>Jun</v>
      </c>
    </row>
    <row r="1780" spans="1:22" ht="45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 t="shared" si="216"/>
        <v>106.57142857142856</v>
      </c>
      <c r="P1780">
        <f t="shared" si="219"/>
        <v>71.730769230769226</v>
      </c>
      <c r="Q1780" t="str">
        <f t="shared" si="217"/>
        <v>theater</v>
      </c>
      <c r="R1780" t="str">
        <f t="shared" si="218"/>
        <v>plays</v>
      </c>
      <c r="S1780" s="9">
        <f t="shared" si="220"/>
        <v>42275.565000000002</v>
      </c>
      <c r="T1780" s="9">
        <f t="shared" si="221"/>
        <v>42305.565000000002</v>
      </c>
      <c r="U1780">
        <f t="shared" si="222"/>
        <v>2015</v>
      </c>
      <c r="V1780" s="9" t="str">
        <f t="shared" si="223"/>
        <v>Sep</v>
      </c>
    </row>
    <row r="1781" spans="1:22" ht="45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 t="shared" si="216"/>
        <v>100</v>
      </c>
      <c r="P1781">
        <f t="shared" si="219"/>
        <v>176.47058823529412</v>
      </c>
      <c r="Q1781" t="str">
        <f t="shared" si="217"/>
        <v>theater</v>
      </c>
      <c r="R1781" t="str">
        <f t="shared" si="218"/>
        <v>plays</v>
      </c>
      <c r="S1781" s="9">
        <f t="shared" si="220"/>
        <v>41765.444131944445</v>
      </c>
      <c r="T1781" s="9">
        <f t="shared" si="221"/>
        <v>41777.444131944445</v>
      </c>
      <c r="U1781">
        <f t="shared" si="222"/>
        <v>2014</v>
      </c>
      <c r="V1781" s="9" t="str">
        <f t="shared" si="223"/>
        <v>May</v>
      </c>
    </row>
    <row r="1782" spans="1:22" ht="45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 t="shared" si="216"/>
        <v>100.01249999999999</v>
      </c>
      <c r="P1782">
        <f t="shared" si="219"/>
        <v>421.10526315789474</v>
      </c>
      <c r="Q1782" t="str">
        <f t="shared" si="217"/>
        <v>theater</v>
      </c>
      <c r="R1782" t="str">
        <f t="shared" si="218"/>
        <v>plays</v>
      </c>
      <c r="S1782" s="9">
        <f t="shared" si="220"/>
        <v>42059.53465277778</v>
      </c>
      <c r="T1782" s="9">
        <f t="shared" si="221"/>
        <v>42119.492986111109</v>
      </c>
      <c r="U1782">
        <f t="shared" si="222"/>
        <v>2015</v>
      </c>
      <c r="V1782" s="9" t="str">
        <f t="shared" si="223"/>
        <v>Feb</v>
      </c>
    </row>
    <row r="1783" spans="1:22" ht="45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 t="shared" si="216"/>
        <v>101.05</v>
      </c>
      <c r="P1783">
        <f t="shared" si="219"/>
        <v>104.98701298701299</v>
      </c>
      <c r="Q1783" t="str">
        <f t="shared" si="217"/>
        <v>theater</v>
      </c>
      <c r="R1783" t="str">
        <f t="shared" si="218"/>
        <v>plays</v>
      </c>
      <c r="S1783" s="9">
        <f t="shared" si="220"/>
        <v>42053.565960648149</v>
      </c>
      <c r="T1783" s="9">
        <f t="shared" si="221"/>
        <v>42083.538888888892</v>
      </c>
      <c r="U1783">
        <f t="shared" si="222"/>
        <v>2015</v>
      </c>
      <c r="V1783" s="9" t="str">
        <f t="shared" si="223"/>
        <v>Feb</v>
      </c>
    </row>
    <row r="1784" spans="1:22" ht="45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 t="shared" si="216"/>
        <v>107.63636363636364</v>
      </c>
      <c r="P1784">
        <f t="shared" si="219"/>
        <v>28.19047619047619</v>
      </c>
      <c r="Q1784" t="str">
        <f t="shared" si="217"/>
        <v>theater</v>
      </c>
      <c r="R1784" t="str">
        <f t="shared" si="218"/>
        <v>plays</v>
      </c>
      <c r="S1784" s="9">
        <f t="shared" si="220"/>
        <v>41858.188726851855</v>
      </c>
      <c r="T1784" s="9">
        <f t="shared" si="221"/>
        <v>41882.380555555559</v>
      </c>
      <c r="U1784">
        <f t="shared" si="222"/>
        <v>2014</v>
      </c>
      <c r="V1784" s="9" t="str">
        <f t="shared" si="223"/>
        <v>Aug</v>
      </c>
    </row>
    <row r="1785" spans="1:22" ht="45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 t="shared" si="216"/>
        <v>103.64999999999999</v>
      </c>
      <c r="P1785">
        <f t="shared" si="219"/>
        <v>54.55263157894737</v>
      </c>
      <c r="Q1785" t="str">
        <f t="shared" si="217"/>
        <v>theater</v>
      </c>
      <c r="R1785" t="str">
        <f t="shared" si="218"/>
        <v>plays</v>
      </c>
      <c r="S1785" s="9">
        <f t="shared" si="220"/>
        <v>42225.347222222226</v>
      </c>
      <c r="T1785" s="9">
        <f t="shared" si="221"/>
        <v>42242.791666666664</v>
      </c>
      <c r="U1785">
        <f t="shared" si="222"/>
        <v>2015</v>
      </c>
      <c r="V1785" s="9" t="str">
        <f t="shared" si="223"/>
        <v>Aug</v>
      </c>
    </row>
    <row r="1786" spans="1:22" ht="45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 t="shared" si="216"/>
        <v>104.43333333333334</v>
      </c>
      <c r="P1786">
        <f t="shared" si="219"/>
        <v>111.89285714285714</v>
      </c>
      <c r="Q1786" t="str">
        <f t="shared" si="217"/>
        <v>theater</v>
      </c>
      <c r="R1786" t="str">
        <f t="shared" si="218"/>
        <v>plays</v>
      </c>
      <c r="S1786" s="9">
        <f t="shared" si="220"/>
        <v>41937.786782407413</v>
      </c>
      <c r="T1786" s="9">
        <f t="shared" si="221"/>
        <v>41972.828449074077</v>
      </c>
      <c r="U1786">
        <f t="shared" si="222"/>
        <v>2014</v>
      </c>
      <c r="V1786" s="9" t="str">
        <f t="shared" si="223"/>
        <v>Oct</v>
      </c>
    </row>
    <row r="1787" spans="1:22" ht="45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 t="shared" si="216"/>
        <v>102.25</v>
      </c>
      <c r="P1787">
        <f t="shared" si="219"/>
        <v>85.208333333333329</v>
      </c>
      <c r="Q1787" t="str">
        <f t="shared" si="217"/>
        <v>theater</v>
      </c>
      <c r="R1787" t="str">
        <f t="shared" si="218"/>
        <v>plays</v>
      </c>
      <c r="S1787" s="9">
        <f t="shared" si="220"/>
        <v>42044.018321759264</v>
      </c>
      <c r="T1787" s="9">
        <f t="shared" si="221"/>
        <v>42073.976655092592</v>
      </c>
      <c r="U1787">
        <f t="shared" si="222"/>
        <v>2015</v>
      </c>
      <c r="V1787" s="9" t="str">
        <f t="shared" si="223"/>
        <v>Feb</v>
      </c>
    </row>
    <row r="1788" spans="1:22" ht="45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 t="shared" si="216"/>
        <v>100.74285714285713</v>
      </c>
      <c r="P1788">
        <f t="shared" si="219"/>
        <v>76.652173913043484</v>
      </c>
      <c r="Q1788" t="str">
        <f t="shared" si="217"/>
        <v>theater</v>
      </c>
      <c r="R1788" t="str">
        <f t="shared" si="218"/>
        <v>plays</v>
      </c>
      <c r="S1788" s="9">
        <f t="shared" si="220"/>
        <v>42559.264537037037</v>
      </c>
      <c r="T1788" s="9">
        <f t="shared" si="221"/>
        <v>42583.790972222225</v>
      </c>
      <c r="U1788">
        <f t="shared" si="222"/>
        <v>2016</v>
      </c>
      <c r="V1788" s="9" t="str">
        <f t="shared" si="223"/>
        <v>Jul</v>
      </c>
    </row>
    <row r="1789" spans="1:22" ht="45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 t="shared" si="216"/>
        <v>111.71428571428572</v>
      </c>
      <c r="P1789">
        <f t="shared" si="219"/>
        <v>65.166666666666671</v>
      </c>
      <c r="Q1789" t="str">
        <f t="shared" si="217"/>
        <v>theater</v>
      </c>
      <c r="R1789" t="str">
        <f t="shared" si="218"/>
        <v>plays</v>
      </c>
      <c r="S1789" s="9">
        <f t="shared" si="220"/>
        <v>42524.615972222229</v>
      </c>
      <c r="T1789" s="9">
        <f t="shared" si="221"/>
        <v>42544.615972222229</v>
      </c>
      <c r="U1789">
        <f t="shared" si="222"/>
        <v>2016</v>
      </c>
      <c r="V1789" s="9" t="str">
        <f t="shared" si="223"/>
        <v>Jun</v>
      </c>
    </row>
    <row r="1790" spans="1:22" ht="45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 t="shared" si="216"/>
        <v>100.01100000000001</v>
      </c>
      <c r="P1790">
        <f t="shared" si="219"/>
        <v>93.760312499999998</v>
      </c>
      <c r="Q1790" t="str">
        <f t="shared" si="217"/>
        <v>theater</v>
      </c>
      <c r="R1790" t="str">
        <f t="shared" si="218"/>
        <v>plays</v>
      </c>
      <c r="S1790" s="9">
        <f t="shared" si="220"/>
        <v>42291.92092592593</v>
      </c>
      <c r="T1790" s="9">
        <f t="shared" si="221"/>
        <v>42328.958333333336</v>
      </c>
      <c r="U1790">
        <f t="shared" si="222"/>
        <v>2015</v>
      </c>
      <c r="V1790" s="9" t="str">
        <f t="shared" si="223"/>
        <v>Oct</v>
      </c>
    </row>
    <row r="1791" spans="1:22" ht="45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 t="shared" si="216"/>
        <v>100</v>
      </c>
      <c r="P1791">
        <f t="shared" si="219"/>
        <v>133.33333333333334</v>
      </c>
      <c r="Q1791" t="str">
        <f t="shared" si="217"/>
        <v>theater</v>
      </c>
      <c r="R1791" t="str">
        <f t="shared" si="218"/>
        <v>plays</v>
      </c>
      <c r="S1791" s="9">
        <f t="shared" si="220"/>
        <v>41953.700833333336</v>
      </c>
      <c r="T1791" s="9">
        <f t="shared" si="221"/>
        <v>41983.700833333336</v>
      </c>
      <c r="U1791">
        <f t="shared" si="222"/>
        <v>2014</v>
      </c>
      <c r="V1791" s="9" t="str">
        <f t="shared" si="223"/>
        <v>Nov</v>
      </c>
    </row>
    <row r="1792" spans="1:22" ht="45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 t="shared" si="216"/>
        <v>105</v>
      </c>
      <c r="P1792">
        <f t="shared" si="219"/>
        <v>51.219512195121951</v>
      </c>
      <c r="Q1792" t="str">
        <f t="shared" si="217"/>
        <v>theater</v>
      </c>
      <c r="R1792" t="str">
        <f t="shared" si="218"/>
        <v>plays</v>
      </c>
      <c r="S1792" s="9">
        <f t="shared" si="220"/>
        <v>41946.478078703709</v>
      </c>
      <c r="T1792" s="9">
        <f t="shared" si="221"/>
        <v>41976.478078703709</v>
      </c>
      <c r="U1792">
        <f t="shared" si="222"/>
        <v>2014</v>
      </c>
      <c r="V1792" s="9" t="str">
        <f t="shared" si="223"/>
        <v>Nov</v>
      </c>
    </row>
    <row r="1793" spans="1:22" ht="45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 t="shared" si="216"/>
        <v>116.86666666666667</v>
      </c>
      <c r="P1793">
        <f t="shared" si="219"/>
        <v>100.17142857142858</v>
      </c>
      <c r="Q1793" t="str">
        <f t="shared" si="217"/>
        <v>theater</v>
      </c>
      <c r="R1793" t="str">
        <f t="shared" si="218"/>
        <v>plays</v>
      </c>
      <c r="S1793" s="9">
        <f t="shared" si="220"/>
        <v>41947.595925925933</v>
      </c>
      <c r="T1793" s="9">
        <f t="shared" si="221"/>
        <v>41987.595925925933</v>
      </c>
      <c r="U1793">
        <f t="shared" si="222"/>
        <v>2014</v>
      </c>
      <c r="V1793" s="9" t="str">
        <f t="shared" si="223"/>
        <v>Nov</v>
      </c>
    </row>
    <row r="1794" spans="1:22" ht="45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 t="shared" ref="O1794:O1857" si="224">(E1794/D1794)*100</f>
        <v>103.8</v>
      </c>
      <c r="P1794">
        <f t="shared" si="219"/>
        <v>34.6</v>
      </c>
      <c r="Q1794" t="str">
        <f t="shared" ref="Q1794:Q1857" si="225">LEFT(N1794,SEARCH("/",N1794,1)-1)</f>
        <v>theater</v>
      </c>
      <c r="R1794" t="str">
        <f t="shared" ref="R1794:R1857" si="226">RIGHT(N1794,LEN(N1794)-SEARCH("/",N1794,1))</f>
        <v>plays</v>
      </c>
      <c r="S1794" s="9">
        <f t="shared" si="220"/>
        <v>42143.294456018521</v>
      </c>
      <c r="T1794" s="9">
        <f t="shared" si="221"/>
        <v>42173.294456018521</v>
      </c>
      <c r="U1794">
        <f t="shared" si="222"/>
        <v>2015</v>
      </c>
      <c r="V1794" s="9" t="str">
        <f t="shared" si="223"/>
        <v>May</v>
      </c>
    </row>
    <row r="1795" spans="1:22" ht="45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 t="shared" si="224"/>
        <v>114.5</v>
      </c>
      <c r="P1795">
        <f t="shared" ref="P1795:P1858" si="227">IFERROR(E1795/L1795, 0)</f>
        <v>184.67741935483872</v>
      </c>
      <c r="Q1795" t="str">
        <f t="shared" si="225"/>
        <v>theater</v>
      </c>
      <c r="R1795" t="str">
        <f t="shared" si="226"/>
        <v>plays</v>
      </c>
      <c r="S1795" s="9">
        <f t="shared" ref="S1795:S1858" si="228">((J1795/86400)+25569+(-4/24))</f>
        <v>42494.396782407413</v>
      </c>
      <c r="T1795" s="9">
        <f t="shared" ref="T1795:T1858" si="229">((I1795/86400)+25569+(-4/24))</f>
        <v>42524.396782407413</v>
      </c>
      <c r="U1795">
        <f t="shared" ref="U1795:U1858" si="230">YEAR(S1795)</f>
        <v>2016</v>
      </c>
      <c r="V1795" s="9" t="str">
        <f t="shared" ref="V1795:V1858" si="231">TEXT(S1795, "mmm")</f>
        <v>May</v>
      </c>
    </row>
    <row r="1796" spans="1:22" ht="45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 t="shared" si="224"/>
        <v>102.4</v>
      </c>
      <c r="P1796">
        <f t="shared" si="227"/>
        <v>69.818181818181813</v>
      </c>
      <c r="Q1796" t="str">
        <f t="shared" si="225"/>
        <v>theater</v>
      </c>
      <c r="R1796" t="str">
        <f t="shared" si="226"/>
        <v>plays</v>
      </c>
      <c r="S1796" s="9">
        <f t="shared" si="228"/>
        <v>41815.608159722229</v>
      </c>
      <c r="T1796" s="9">
        <f t="shared" si="229"/>
        <v>41830.608159722229</v>
      </c>
      <c r="U1796">
        <f t="shared" si="230"/>
        <v>2014</v>
      </c>
      <c r="V1796" s="9" t="str">
        <f t="shared" si="231"/>
        <v>Jun</v>
      </c>
    </row>
    <row r="1797" spans="1:22" ht="45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 t="shared" si="224"/>
        <v>223</v>
      </c>
      <c r="P1797">
        <f t="shared" si="227"/>
        <v>61.944444444444443</v>
      </c>
      <c r="Q1797" t="str">
        <f t="shared" si="225"/>
        <v>theater</v>
      </c>
      <c r="R1797" t="str">
        <f t="shared" si="226"/>
        <v>plays</v>
      </c>
      <c r="S1797" s="9">
        <f t="shared" si="228"/>
        <v>41830.379027777781</v>
      </c>
      <c r="T1797" s="9">
        <f t="shared" si="229"/>
        <v>41859.769444444442</v>
      </c>
      <c r="U1797">
        <f t="shared" si="230"/>
        <v>2014</v>
      </c>
      <c r="V1797" s="9" t="str">
        <f t="shared" si="231"/>
        <v>Jul</v>
      </c>
    </row>
    <row r="1798" spans="1:22" ht="45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 t="shared" si="224"/>
        <v>100</v>
      </c>
      <c r="P1798">
        <f t="shared" si="227"/>
        <v>41.666666666666664</v>
      </c>
      <c r="Q1798" t="str">
        <f t="shared" si="225"/>
        <v>theater</v>
      </c>
      <c r="R1798" t="str">
        <f t="shared" si="226"/>
        <v>plays</v>
      </c>
      <c r="S1798" s="9">
        <f t="shared" si="228"/>
        <v>42446.678877314822</v>
      </c>
      <c r="T1798" s="9">
        <f t="shared" si="229"/>
        <v>42496.678877314822</v>
      </c>
      <c r="U1798">
        <f t="shared" si="230"/>
        <v>2016</v>
      </c>
      <c r="V1798" s="9" t="str">
        <f t="shared" si="231"/>
        <v>Mar</v>
      </c>
    </row>
    <row r="1799" spans="1:22" ht="45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 t="shared" si="224"/>
        <v>105.80000000000001</v>
      </c>
      <c r="P1799">
        <f t="shared" si="227"/>
        <v>36.06818181818182</v>
      </c>
      <c r="Q1799" t="str">
        <f t="shared" si="225"/>
        <v>theater</v>
      </c>
      <c r="R1799" t="str">
        <f t="shared" si="226"/>
        <v>plays</v>
      </c>
      <c r="S1799" s="9">
        <f t="shared" si="228"/>
        <v>41923.754976851858</v>
      </c>
      <c r="T1799" s="9">
        <f t="shared" si="229"/>
        <v>41948.865277777782</v>
      </c>
      <c r="U1799">
        <f t="shared" si="230"/>
        <v>2014</v>
      </c>
      <c r="V1799" s="9" t="str">
        <f t="shared" si="231"/>
        <v>Oct</v>
      </c>
    </row>
    <row r="1800" spans="1:22" ht="45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 t="shared" si="224"/>
        <v>142.36363636363635</v>
      </c>
      <c r="P1800">
        <f t="shared" si="227"/>
        <v>29</v>
      </c>
      <c r="Q1800" t="str">
        <f t="shared" si="225"/>
        <v>theater</v>
      </c>
      <c r="R1800" t="str">
        <f t="shared" si="226"/>
        <v>plays</v>
      </c>
      <c r="S1800" s="9">
        <f t="shared" si="228"/>
        <v>41817.428761574076</v>
      </c>
      <c r="T1800" s="9">
        <f t="shared" si="229"/>
        <v>41847.428761574076</v>
      </c>
      <c r="U1800">
        <f t="shared" si="230"/>
        <v>2014</v>
      </c>
      <c r="V1800" s="9" t="str">
        <f t="shared" si="231"/>
        <v>Jun</v>
      </c>
    </row>
    <row r="1801" spans="1:22" ht="30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 t="shared" si="224"/>
        <v>184</v>
      </c>
      <c r="P1801">
        <f t="shared" si="227"/>
        <v>24.210526315789473</v>
      </c>
      <c r="Q1801" t="str">
        <f t="shared" si="225"/>
        <v>theater</v>
      </c>
      <c r="R1801" t="str">
        <f t="shared" si="226"/>
        <v>plays</v>
      </c>
      <c r="S1801" s="9">
        <f t="shared" si="228"/>
        <v>42140.545648148145</v>
      </c>
      <c r="T1801" s="9">
        <f t="shared" si="229"/>
        <v>42154.590277777781</v>
      </c>
      <c r="U1801">
        <f t="shared" si="230"/>
        <v>2015</v>
      </c>
      <c r="V1801" s="9" t="str">
        <f t="shared" si="231"/>
        <v>May</v>
      </c>
    </row>
    <row r="1802" spans="1:22" ht="45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 t="shared" si="224"/>
        <v>104.33333333333333</v>
      </c>
      <c r="P1802">
        <f t="shared" si="227"/>
        <v>55.892857142857146</v>
      </c>
      <c r="Q1802" t="str">
        <f t="shared" si="225"/>
        <v>theater</v>
      </c>
      <c r="R1802" t="str">
        <f t="shared" si="226"/>
        <v>plays</v>
      </c>
      <c r="S1802" s="9">
        <f t="shared" si="228"/>
        <v>41764.279965277783</v>
      </c>
      <c r="T1802" s="9">
        <f t="shared" si="229"/>
        <v>41790.999305555561</v>
      </c>
      <c r="U1802">
        <f t="shared" si="230"/>
        <v>2014</v>
      </c>
      <c r="V1802" s="9" t="str">
        <f t="shared" si="231"/>
        <v>May</v>
      </c>
    </row>
    <row r="1803" spans="1:22" ht="30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 t="shared" si="224"/>
        <v>112.00000000000001</v>
      </c>
      <c r="P1803">
        <f t="shared" si="227"/>
        <v>11.666666666666666</v>
      </c>
      <c r="Q1803" t="str">
        <f t="shared" si="225"/>
        <v>theater</v>
      </c>
      <c r="R1803" t="str">
        <f t="shared" si="226"/>
        <v>plays</v>
      </c>
      <c r="S1803" s="9">
        <f t="shared" si="228"/>
        <v>42378.311678240738</v>
      </c>
      <c r="T1803" s="9">
        <f t="shared" si="229"/>
        <v>42418.750000000007</v>
      </c>
      <c r="U1803">
        <f t="shared" si="230"/>
        <v>2016</v>
      </c>
      <c r="V1803" s="9" t="str">
        <f t="shared" si="231"/>
        <v>Jan</v>
      </c>
    </row>
    <row r="1804" spans="1:22" ht="45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 t="shared" si="224"/>
        <v>111.07499999999999</v>
      </c>
      <c r="P1804">
        <f t="shared" si="227"/>
        <v>68.353846153846149</v>
      </c>
      <c r="Q1804" t="str">
        <f t="shared" si="225"/>
        <v>theater</v>
      </c>
      <c r="R1804" t="str">
        <f t="shared" si="226"/>
        <v>plays</v>
      </c>
      <c r="S1804" s="9">
        <f t="shared" si="228"/>
        <v>41941.585370370369</v>
      </c>
      <c r="T1804" s="9">
        <f t="shared" si="229"/>
        <v>41964.541666666664</v>
      </c>
      <c r="U1804">
        <f t="shared" si="230"/>
        <v>2014</v>
      </c>
      <c r="V1804" s="9" t="str">
        <f t="shared" si="231"/>
        <v>Oct</v>
      </c>
    </row>
    <row r="1805" spans="1:22" ht="45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 t="shared" si="224"/>
        <v>103.75000000000001</v>
      </c>
      <c r="P1805">
        <f t="shared" si="227"/>
        <v>27.065217391304348</v>
      </c>
      <c r="Q1805" t="str">
        <f t="shared" si="225"/>
        <v>theater</v>
      </c>
      <c r="R1805" t="str">
        <f t="shared" si="226"/>
        <v>plays</v>
      </c>
      <c r="S1805" s="9">
        <f t="shared" si="228"/>
        <v>42026.75376157408</v>
      </c>
      <c r="T1805" s="9">
        <f t="shared" si="229"/>
        <v>42056.75376157408</v>
      </c>
      <c r="U1805">
        <f t="shared" si="230"/>
        <v>2015</v>
      </c>
      <c r="V1805" s="9" t="str">
        <f t="shared" si="231"/>
        <v>Jan</v>
      </c>
    </row>
    <row r="1806" spans="1:22" ht="45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 t="shared" si="224"/>
        <v>100.41</v>
      </c>
      <c r="P1806">
        <f t="shared" si="227"/>
        <v>118.12941176470588</v>
      </c>
      <c r="Q1806" t="str">
        <f t="shared" si="225"/>
        <v>theater</v>
      </c>
      <c r="R1806" t="str">
        <f t="shared" si="226"/>
        <v>plays</v>
      </c>
      <c r="S1806" s="9">
        <f t="shared" si="228"/>
        <v>41834.787199074075</v>
      </c>
      <c r="T1806" s="9">
        <f t="shared" si="229"/>
        <v>41879.787199074075</v>
      </c>
      <c r="U1806">
        <f t="shared" si="230"/>
        <v>2014</v>
      </c>
      <c r="V1806" s="9" t="str">
        <f t="shared" si="231"/>
        <v>Jul</v>
      </c>
    </row>
    <row r="1807" spans="1:22" ht="45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 t="shared" si="224"/>
        <v>101.86206896551724</v>
      </c>
      <c r="P1807">
        <f t="shared" si="227"/>
        <v>44.757575757575758</v>
      </c>
      <c r="Q1807" t="str">
        <f t="shared" si="225"/>
        <v>theater</v>
      </c>
      <c r="R1807" t="str">
        <f t="shared" si="226"/>
        <v>plays</v>
      </c>
      <c r="S1807" s="9">
        <f t="shared" si="228"/>
        <v>42193.557245370372</v>
      </c>
      <c r="T1807" s="9">
        <f t="shared" si="229"/>
        <v>42223.557245370372</v>
      </c>
      <c r="U1807">
        <f t="shared" si="230"/>
        <v>2015</v>
      </c>
      <c r="V1807" s="9" t="str">
        <f t="shared" si="231"/>
        <v>Jul</v>
      </c>
    </row>
    <row r="1808" spans="1:22" ht="45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 t="shared" si="224"/>
        <v>109.76666666666665</v>
      </c>
      <c r="P1808">
        <f t="shared" si="227"/>
        <v>99.787878787878782</v>
      </c>
      <c r="Q1808" t="str">
        <f t="shared" si="225"/>
        <v>theater</v>
      </c>
      <c r="R1808" t="str">
        <f t="shared" si="226"/>
        <v>plays</v>
      </c>
      <c r="S1808" s="9">
        <f t="shared" si="228"/>
        <v>42290.451886574076</v>
      </c>
      <c r="T1808" s="9">
        <f t="shared" si="229"/>
        <v>42319.938194444447</v>
      </c>
      <c r="U1808">
        <f t="shared" si="230"/>
        <v>2015</v>
      </c>
      <c r="V1808" s="9" t="str">
        <f t="shared" si="231"/>
        <v>Oct</v>
      </c>
    </row>
    <row r="1809" spans="1:22" ht="45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 t="shared" si="224"/>
        <v>100</v>
      </c>
      <c r="P1809">
        <f t="shared" si="227"/>
        <v>117.64705882352941</v>
      </c>
      <c r="Q1809" t="str">
        <f t="shared" si="225"/>
        <v>theater</v>
      </c>
      <c r="R1809" t="str">
        <f t="shared" si="226"/>
        <v>plays</v>
      </c>
      <c r="S1809" s="9">
        <f t="shared" si="228"/>
        <v>42150.295416666668</v>
      </c>
      <c r="T1809" s="9">
        <f t="shared" si="229"/>
        <v>42180.295416666668</v>
      </c>
      <c r="U1809">
        <f t="shared" si="230"/>
        <v>2015</v>
      </c>
      <c r="V1809" s="9" t="str">
        <f t="shared" si="231"/>
        <v>May</v>
      </c>
    </row>
    <row r="1810" spans="1:22" ht="45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 t="shared" si="224"/>
        <v>122</v>
      </c>
      <c r="P1810">
        <f t="shared" si="227"/>
        <v>203.33333333333334</v>
      </c>
      <c r="Q1810" t="str">
        <f t="shared" si="225"/>
        <v>theater</v>
      </c>
      <c r="R1810" t="str">
        <f t="shared" si="226"/>
        <v>plays</v>
      </c>
      <c r="S1810" s="9">
        <f t="shared" si="228"/>
        <v>42152.336828703708</v>
      </c>
      <c r="T1810" s="9">
        <f t="shared" si="229"/>
        <v>42172.336828703708</v>
      </c>
      <c r="U1810">
        <f t="shared" si="230"/>
        <v>2015</v>
      </c>
      <c r="V1810" s="9" t="str">
        <f t="shared" si="231"/>
        <v>May</v>
      </c>
    </row>
    <row r="1811" spans="1:22" ht="45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 t="shared" si="224"/>
        <v>137.57142857142856</v>
      </c>
      <c r="P1811">
        <f t="shared" si="227"/>
        <v>28.323529411764707</v>
      </c>
      <c r="Q1811" t="str">
        <f t="shared" si="225"/>
        <v>theater</v>
      </c>
      <c r="R1811" t="str">
        <f t="shared" si="226"/>
        <v>plays</v>
      </c>
      <c r="S1811" s="9">
        <f t="shared" si="228"/>
        <v>42409.850532407414</v>
      </c>
      <c r="T1811" s="9">
        <f t="shared" si="229"/>
        <v>42430.832638888889</v>
      </c>
      <c r="U1811">
        <f t="shared" si="230"/>
        <v>2016</v>
      </c>
      <c r="V1811" s="9" t="str">
        <f t="shared" si="231"/>
        <v>Feb</v>
      </c>
    </row>
    <row r="1812" spans="1:22" ht="30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 t="shared" si="224"/>
        <v>100.31000000000002</v>
      </c>
      <c r="P1812">
        <f t="shared" si="227"/>
        <v>110.23076923076923</v>
      </c>
      <c r="Q1812" t="str">
        <f t="shared" si="225"/>
        <v>theater</v>
      </c>
      <c r="R1812" t="str">
        <f t="shared" si="226"/>
        <v>plays</v>
      </c>
      <c r="S1812" s="9">
        <f t="shared" si="228"/>
        <v>41791.326111111113</v>
      </c>
      <c r="T1812" s="9">
        <f t="shared" si="229"/>
        <v>41836.326111111113</v>
      </c>
      <c r="U1812">
        <f t="shared" si="230"/>
        <v>2014</v>
      </c>
      <c r="V1812" s="9" t="str">
        <f t="shared" si="231"/>
        <v>Jun</v>
      </c>
    </row>
    <row r="1813" spans="1:22" ht="60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 t="shared" si="224"/>
        <v>107.1</v>
      </c>
      <c r="P1813">
        <f t="shared" si="227"/>
        <v>31.970149253731343</v>
      </c>
      <c r="Q1813" t="str">
        <f t="shared" si="225"/>
        <v>theater</v>
      </c>
      <c r="R1813" t="str">
        <f t="shared" si="226"/>
        <v>plays</v>
      </c>
      <c r="S1813" s="9">
        <f t="shared" si="228"/>
        <v>41796.255659722221</v>
      </c>
      <c r="T1813" s="9">
        <f t="shared" si="229"/>
        <v>41826.255659722221</v>
      </c>
      <c r="U1813">
        <f t="shared" si="230"/>
        <v>2014</v>
      </c>
      <c r="V1813" s="9" t="str">
        <f t="shared" si="231"/>
        <v>Jun</v>
      </c>
    </row>
    <row r="1814" spans="1:22" ht="45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 t="shared" si="224"/>
        <v>211</v>
      </c>
      <c r="P1814">
        <f t="shared" si="227"/>
        <v>58.611111111111114</v>
      </c>
      <c r="Q1814" t="str">
        <f t="shared" si="225"/>
        <v>theater</v>
      </c>
      <c r="R1814" t="str">
        <f t="shared" si="226"/>
        <v>plays</v>
      </c>
      <c r="S1814" s="9">
        <f t="shared" si="228"/>
        <v>41808.825277777782</v>
      </c>
      <c r="T1814" s="9">
        <f t="shared" si="229"/>
        <v>41838.825277777782</v>
      </c>
      <c r="U1814">
        <f t="shared" si="230"/>
        <v>2014</v>
      </c>
      <c r="V1814" s="9" t="str">
        <f t="shared" si="231"/>
        <v>Jun</v>
      </c>
    </row>
    <row r="1815" spans="1:22" ht="30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 t="shared" si="224"/>
        <v>123.6</v>
      </c>
      <c r="P1815">
        <f t="shared" si="227"/>
        <v>29.428571428571427</v>
      </c>
      <c r="Q1815" t="str">
        <f t="shared" si="225"/>
        <v>theater</v>
      </c>
      <c r="R1815" t="str">
        <f t="shared" si="226"/>
        <v>plays</v>
      </c>
      <c r="S1815" s="9">
        <f t="shared" si="228"/>
        <v>42544.647662037038</v>
      </c>
      <c r="T1815" s="9">
        <f t="shared" si="229"/>
        <v>42582.706944444442</v>
      </c>
      <c r="U1815">
        <f t="shared" si="230"/>
        <v>2016</v>
      </c>
      <c r="V1815" s="9" t="str">
        <f t="shared" si="231"/>
        <v>Jun</v>
      </c>
    </row>
    <row r="1816" spans="1:22" ht="45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 t="shared" si="224"/>
        <v>108.5</v>
      </c>
      <c r="P1816">
        <f t="shared" si="227"/>
        <v>81.375</v>
      </c>
      <c r="Q1816" t="str">
        <f t="shared" si="225"/>
        <v>theater</v>
      </c>
      <c r="R1816" t="str">
        <f t="shared" si="226"/>
        <v>plays</v>
      </c>
      <c r="S1816" s="9">
        <f t="shared" si="228"/>
        <v>42499.874884259261</v>
      </c>
      <c r="T1816" s="9">
        <f t="shared" si="229"/>
        <v>42527.125000000007</v>
      </c>
      <c r="U1816">
        <f t="shared" si="230"/>
        <v>2016</v>
      </c>
      <c r="V1816" s="9" t="str">
        <f t="shared" si="231"/>
        <v>May</v>
      </c>
    </row>
    <row r="1817" spans="1:22" ht="45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 t="shared" si="224"/>
        <v>103.56666666666668</v>
      </c>
      <c r="P1817">
        <f t="shared" si="227"/>
        <v>199.16666666666666</v>
      </c>
      <c r="Q1817" t="str">
        <f t="shared" si="225"/>
        <v>theater</v>
      </c>
      <c r="R1817" t="str">
        <f t="shared" si="226"/>
        <v>plays</v>
      </c>
      <c r="S1817" s="9">
        <f t="shared" si="228"/>
        <v>42264.856157407405</v>
      </c>
      <c r="T1817" s="9">
        <f t="shared" si="229"/>
        <v>42284.856157407405</v>
      </c>
      <c r="U1817">
        <f t="shared" si="230"/>
        <v>2015</v>
      </c>
      <c r="V1817" s="9" t="str">
        <f t="shared" si="231"/>
        <v>Sep</v>
      </c>
    </row>
    <row r="1818" spans="1:22" ht="45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 t="shared" si="224"/>
        <v>100</v>
      </c>
      <c r="P1818">
        <f t="shared" si="227"/>
        <v>115.38461538461539</v>
      </c>
      <c r="Q1818" t="str">
        <f t="shared" si="225"/>
        <v>theater</v>
      </c>
      <c r="R1818" t="str">
        <f t="shared" si="226"/>
        <v>plays</v>
      </c>
      <c r="S1818" s="9">
        <f t="shared" si="228"/>
        <v>41879.792384259265</v>
      </c>
      <c r="T1818" s="9">
        <f t="shared" si="229"/>
        <v>41909.792384259265</v>
      </c>
      <c r="U1818">
        <f t="shared" si="230"/>
        <v>2014</v>
      </c>
      <c r="V1818" s="9" t="str">
        <f t="shared" si="231"/>
        <v>Aug</v>
      </c>
    </row>
    <row r="1819" spans="1:22" ht="45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 t="shared" si="224"/>
        <v>130</v>
      </c>
      <c r="P1819">
        <f t="shared" si="227"/>
        <v>46.428571428571431</v>
      </c>
      <c r="Q1819" t="str">
        <f t="shared" si="225"/>
        <v>theater</v>
      </c>
      <c r="R1819" t="str">
        <f t="shared" si="226"/>
        <v>plays</v>
      </c>
      <c r="S1819" s="9">
        <f t="shared" si="228"/>
        <v>42053.566412037042</v>
      </c>
      <c r="T1819" s="9">
        <f t="shared" si="229"/>
        <v>42063.040972222225</v>
      </c>
      <c r="U1819">
        <f t="shared" si="230"/>
        <v>2015</v>
      </c>
      <c r="V1819" s="9" t="str">
        <f t="shared" si="231"/>
        <v>Feb</v>
      </c>
    </row>
    <row r="1820" spans="1:22" ht="45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 t="shared" si="224"/>
        <v>103.49999999999999</v>
      </c>
      <c r="P1820">
        <f t="shared" si="227"/>
        <v>70.568181818181813</v>
      </c>
      <c r="Q1820" t="str">
        <f t="shared" si="225"/>
        <v>theater</v>
      </c>
      <c r="R1820" t="str">
        <f t="shared" si="226"/>
        <v>plays</v>
      </c>
      <c r="S1820" s="9">
        <f t="shared" si="228"/>
        <v>42675.665798611117</v>
      </c>
      <c r="T1820" s="9">
        <f t="shared" si="229"/>
        <v>42705.165972222225</v>
      </c>
      <c r="U1820">
        <f t="shared" si="230"/>
        <v>2016</v>
      </c>
      <c r="V1820" s="9" t="str">
        <f t="shared" si="231"/>
        <v>Nov</v>
      </c>
    </row>
    <row r="1821" spans="1:22" ht="30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 t="shared" si="224"/>
        <v>100</v>
      </c>
      <c r="P1821">
        <f t="shared" si="227"/>
        <v>22.222222222222221</v>
      </c>
      <c r="Q1821" t="str">
        <f t="shared" si="225"/>
        <v>theater</v>
      </c>
      <c r="R1821" t="str">
        <f t="shared" si="226"/>
        <v>plays</v>
      </c>
      <c r="S1821" s="9">
        <f t="shared" si="228"/>
        <v>42466.977500000001</v>
      </c>
      <c r="T1821" s="9">
        <f t="shared" si="229"/>
        <v>42477.812500000007</v>
      </c>
      <c r="U1821">
        <f t="shared" si="230"/>
        <v>2016</v>
      </c>
      <c r="V1821" s="9" t="str">
        <f t="shared" si="231"/>
        <v>Apr</v>
      </c>
    </row>
    <row r="1822" spans="1:22" ht="45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 t="shared" si="224"/>
        <v>119.6</v>
      </c>
      <c r="P1822">
        <f t="shared" si="227"/>
        <v>159.46666666666667</v>
      </c>
      <c r="Q1822" t="str">
        <f t="shared" si="225"/>
        <v>theater</v>
      </c>
      <c r="R1822" t="str">
        <f t="shared" si="226"/>
        <v>plays</v>
      </c>
      <c r="S1822" s="9">
        <f t="shared" si="228"/>
        <v>42089.245891203704</v>
      </c>
      <c r="T1822" s="9">
        <f t="shared" si="229"/>
        <v>42117.604166666664</v>
      </c>
      <c r="U1822">
        <f t="shared" si="230"/>
        <v>2015</v>
      </c>
      <c r="V1822" s="9" t="str">
        <f t="shared" si="231"/>
        <v>Mar</v>
      </c>
    </row>
    <row r="1823" spans="1:22" ht="45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 t="shared" si="224"/>
        <v>100.00058823529412</v>
      </c>
      <c r="P1823">
        <f t="shared" si="227"/>
        <v>37.777999999999999</v>
      </c>
      <c r="Q1823" t="str">
        <f t="shared" si="225"/>
        <v>theater</v>
      </c>
      <c r="R1823" t="str">
        <f t="shared" si="226"/>
        <v>plays</v>
      </c>
      <c r="S1823" s="9">
        <f t="shared" si="228"/>
        <v>41894.747083333335</v>
      </c>
      <c r="T1823" s="9">
        <f t="shared" si="229"/>
        <v>41937.863194444442</v>
      </c>
      <c r="U1823">
        <f t="shared" si="230"/>
        <v>2014</v>
      </c>
      <c r="V1823" s="9" t="str">
        <f t="shared" si="231"/>
        <v>Sep</v>
      </c>
    </row>
    <row r="1824" spans="1:22" ht="45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 t="shared" si="224"/>
        <v>100.875</v>
      </c>
      <c r="P1824">
        <f t="shared" si="227"/>
        <v>72.053571428571431</v>
      </c>
      <c r="Q1824" t="str">
        <f t="shared" si="225"/>
        <v>theater</v>
      </c>
      <c r="R1824" t="str">
        <f t="shared" si="226"/>
        <v>plays</v>
      </c>
      <c r="S1824" s="9">
        <f t="shared" si="228"/>
        <v>41752.667905092596</v>
      </c>
      <c r="T1824" s="9">
        <f t="shared" si="229"/>
        <v>41782.667905092596</v>
      </c>
      <c r="U1824">
        <f t="shared" si="230"/>
        <v>2014</v>
      </c>
      <c r="V1824" s="9" t="str">
        <f t="shared" si="231"/>
        <v>Apr</v>
      </c>
    </row>
    <row r="1825" spans="1:22" ht="60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 t="shared" si="224"/>
        <v>106.54545454545455</v>
      </c>
      <c r="P1825">
        <f t="shared" si="227"/>
        <v>63.695652173913047</v>
      </c>
      <c r="Q1825" t="str">
        <f t="shared" si="225"/>
        <v>theater</v>
      </c>
      <c r="R1825" t="str">
        <f t="shared" si="226"/>
        <v>plays</v>
      </c>
      <c r="S1825" s="9">
        <f t="shared" si="228"/>
        <v>42448.654918981483</v>
      </c>
      <c r="T1825" s="9">
        <f t="shared" si="229"/>
        <v>42466.729166666664</v>
      </c>
      <c r="U1825">
        <f t="shared" si="230"/>
        <v>2016</v>
      </c>
      <c r="V1825" s="9" t="str">
        <f t="shared" si="231"/>
        <v>Mar</v>
      </c>
    </row>
    <row r="1826" spans="1:22" ht="45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 t="shared" si="224"/>
        <v>138</v>
      </c>
      <c r="P1826">
        <f t="shared" si="227"/>
        <v>28.411764705882351</v>
      </c>
      <c r="Q1826" t="str">
        <f t="shared" si="225"/>
        <v>theater</v>
      </c>
      <c r="R1826" t="str">
        <f t="shared" si="226"/>
        <v>plays</v>
      </c>
      <c r="S1826" s="9">
        <f t="shared" si="228"/>
        <v>42404.923634259263</v>
      </c>
      <c r="T1826" s="9">
        <f t="shared" si="229"/>
        <v>42413.833333333336</v>
      </c>
      <c r="U1826">
        <f t="shared" si="230"/>
        <v>2016</v>
      </c>
      <c r="V1826" s="9" t="str">
        <f t="shared" si="231"/>
        <v>Feb</v>
      </c>
    </row>
    <row r="1827" spans="1:22" ht="45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 t="shared" si="224"/>
        <v>101.15</v>
      </c>
      <c r="P1827">
        <f t="shared" si="227"/>
        <v>103.21428571428571</v>
      </c>
      <c r="Q1827" t="str">
        <f t="shared" si="225"/>
        <v>theater</v>
      </c>
      <c r="R1827" t="str">
        <f t="shared" si="226"/>
        <v>plays</v>
      </c>
      <c r="S1827" s="9">
        <f t="shared" si="228"/>
        <v>42037.624571759261</v>
      </c>
      <c r="T1827" s="9">
        <f t="shared" si="229"/>
        <v>42067.624571759261</v>
      </c>
      <c r="U1827">
        <f t="shared" si="230"/>
        <v>2015</v>
      </c>
      <c r="V1827" s="9" t="str">
        <f t="shared" si="231"/>
        <v>Feb</v>
      </c>
    </row>
    <row r="1828" spans="1:22" ht="45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 t="shared" si="224"/>
        <v>109.1</v>
      </c>
      <c r="P1828">
        <f t="shared" si="227"/>
        <v>71.152173913043484</v>
      </c>
      <c r="Q1828" t="str">
        <f t="shared" si="225"/>
        <v>theater</v>
      </c>
      <c r="R1828" t="str">
        <f t="shared" si="226"/>
        <v>plays</v>
      </c>
      <c r="S1828" s="9">
        <f t="shared" si="228"/>
        <v>42323.395555555559</v>
      </c>
      <c r="T1828" s="9">
        <f t="shared" si="229"/>
        <v>42351.833333333336</v>
      </c>
      <c r="U1828">
        <f t="shared" si="230"/>
        <v>2015</v>
      </c>
      <c r="V1828" s="9" t="str">
        <f t="shared" si="231"/>
        <v>Nov</v>
      </c>
    </row>
    <row r="1829" spans="1:22" ht="45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 t="shared" si="224"/>
        <v>140</v>
      </c>
      <c r="P1829">
        <f t="shared" si="227"/>
        <v>35</v>
      </c>
      <c r="Q1829" t="str">
        <f t="shared" si="225"/>
        <v>theater</v>
      </c>
      <c r="R1829" t="str">
        <f t="shared" si="226"/>
        <v>plays</v>
      </c>
      <c r="S1829" s="9">
        <f t="shared" si="228"/>
        <v>42088.744687500002</v>
      </c>
      <c r="T1829" s="9">
        <f t="shared" si="229"/>
        <v>42118.744687500002</v>
      </c>
      <c r="U1829">
        <f t="shared" si="230"/>
        <v>2015</v>
      </c>
      <c r="V1829" s="9" t="str">
        <f t="shared" si="231"/>
        <v>Mar</v>
      </c>
    </row>
    <row r="1830" spans="1:22" ht="45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 t="shared" si="224"/>
        <v>103.58333333333334</v>
      </c>
      <c r="P1830">
        <f t="shared" si="227"/>
        <v>81.776315789473685</v>
      </c>
      <c r="Q1830" t="str">
        <f t="shared" si="225"/>
        <v>theater</v>
      </c>
      <c r="R1830" t="str">
        <f t="shared" si="226"/>
        <v>plays</v>
      </c>
      <c r="S1830" s="9">
        <f t="shared" si="228"/>
        <v>42018.510231481479</v>
      </c>
      <c r="T1830" s="9">
        <f t="shared" si="229"/>
        <v>42040.124305555561</v>
      </c>
      <c r="U1830">
        <f t="shared" si="230"/>
        <v>2015</v>
      </c>
      <c r="V1830" s="9" t="str">
        <f t="shared" si="231"/>
        <v>Jan</v>
      </c>
    </row>
    <row r="1831" spans="1:22" ht="45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 t="shared" si="224"/>
        <v>102.97033333333331</v>
      </c>
      <c r="P1831">
        <f t="shared" si="227"/>
        <v>297.02980769230766</v>
      </c>
      <c r="Q1831" t="str">
        <f t="shared" si="225"/>
        <v>theater</v>
      </c>
      <c r="R1831" t="str">
        <f t="shared" si="226"/>
        <v>plays</v>
      </c>
      <c r="S1831" s="9">
        <f t="shared" si="228"/>
        <v>41884.450648148151</v>
      </c>
      <c r="T1831" s="9">
        <f t="shared" si="229"/>
        <v>41916.450648148151</v>
      </c>
      <c r="U1831">
        <f t="shared" si="230"/>
        <v>2014</v>
      </c>
      <c r="V1831" s="9" t="str">
        <f t="shared" si="231"/>
        <v>Sep</v>
      </c>
    </row>
    <row r="1832" spans="1:22" ht="45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 t="shared" si="224"/>
        <v>108.13333333333333</v>
      </c>
      <c r="P1832">
        <f t="shared" si="227"/>
        <v>46.609195402298852</v>
      </c>
      <c r="Q1832" t="str">
        <f t="shared" si="225"/>
        <v>theater</v>
      </c>
      <c r="R1832" t="str">
        <f t="shared" si="226"/>
        <v>plays</v>
      </c>
      <c r="S1832" s="9">
        <f t="shared" si="228"/>
        <v>41883.890081018522</v>
      </c>
      <c r="T1832" s="9">
        <f t="shared" si="229"/>
        <v>41902.916666666672</v>
      </c>
      <c r="U1832">
        <f t="shared" si="230"/>
        <v>2014</v>
      </c>
      <c r="V1832" s="9" t="str">
        <f t="shared" si="231"/>
        <v>Sep</v>
      </c>
    </row>
    <row r="1833" spans="1:22" ht="45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 t="shared" si="224"/>
        <v>100</v>
      </c>
      <c r="P1833">
        <f t="shared" si="227"/>
        <v>51.724137931034484</v>
      </c>
      <c r="Q1833" t="str">
        <f t="shared" si="225"/>
        <v>theater</v>
      </c>
      <c r="R1833" t="str">
        <f t="shared" si="226"/>
        <v>plays</v>
      </c>
      <c r="S1833" s="9">
        <f t="shared" si="228"/>
        <v>41792.47861111111</v>
      </c>
      <c r="T1833" s="9">
        <f t="shared" si="229"/>
        <v>41822.47861111111</v>
      </c>
      <c r="U1833">
        <f t="shared" si="230"/>
        <v>2014</v>
      </c>
      <c r="V1833" s="9" t="str">
        <f t="shared" si="231"/>
        <v>Jun</v>
      </c>
    </row>
    <row r="1834" spans="1:22" ht="45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 t="shared" si="224"/>
        <v>102.75000000000001</v>
      </c>
      <c r="P1834">
        <f t="shared" si="227"/>
        <v>40.294117647058826</v>
      </c>
      <c r="Q1834" t="str">
        <f t="shared" si="225"/>
        <v>theater</v>
      </c>
      <c r="R1834" t="str">
        <f t="shared" si="226"/>
        <v>plays</v>
      </c>
      <c r="S1834" s="9">
        <f t="shared" si="228"/>
        <v>42038.553784722222</v>
      </c>
      <c r="T1834" s="9">
        <f t="shared" si="229"/>
        <v>42063.541666666664</v>
      </c>
      <c r="U1834">
        <f t="shared" si="230"/>
        <v>2015</v>
      </c>
      <c r="V1834" s="9" t="str">
        <f t="shared" si="231"/>
        <v>Feb</v>
      </c>
    </row>
    <row r="1835" spans="1:22" ht="45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 t="shared" si="224"/>
        <v>130</v>
      </c>
      <c r="P1835">
        <f t="shared" si="227"/>
        <v>16.25</v>
      </c>
      <c r="Q1835" t="str">
        <f t="shared" si="225"/>
        <v>theater</v>
      </c>
      <c r="R1835" t="str">
        <f t="shared" si="226"/>
        <v>plays</v>
      </c>
      <c r="S1835" s="9">
        <f t="shared" si="228"/>
        <v>42661.854872685188</v>
      </c>
      <c r="T1835" s="9">
        <f t="shared" si="229"/>
        <v>42675.854872685188</v>
      </c>
      <c r="U1835">
        <f t="shared" si="230"/>
        <v>2016</v>
      </c>
      <c r="V1835" s="9" t="str">
        <f t="shared" si="231"/>
        <v>Oct</v>
      </c>
    </row>
    <row r="1836" spans="1:22" ht="45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 t="shared" si="224"/>
        <v>108.54949999999999</v>
      </c>
      <c r="P1836">
        <f t="shared" si="227"/>
        <v>30.152638888888887</v>
      </c>
      <c r="Q1836" t="str">
        <f t="shared" si="225"/>
        <v>theater</v>
      </c>
      <c r="R1836" t="str">
        <f t="shared" si="226"/>
        <v>plays</v>
      </c>
      <c r="S1836" s="9">
        <f t="shared" si="228"/>
        <v>41820.778946759259</v>
      </c>
      <c r="T1836" s="9">
        <f t="shared" si="229"/>
        <v>41850.778946759259</v>
      </c>
      <c r="U1836">
        <f t="shared" si="230"/>
        <v>2014</v>
      </c>
      <c r="V1836" s="9" t="str">
        <f t="shared" si="231"/>
        <v>Jun</v>
      </c>
    </row>
    <row r="1837" spans="1:22" ht="45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 t="shared" si="224"/>
        <v>100</v>
      </c>
      <c r="P1837">
        <f t="shared" si="227"/>
        <v>95.238095238095241</v>
      </c>
      <c r="Q1837" t="str">
        <f t="shared" si="225"/>
        <v>theater</v>
      </c>
      <c r="R1837" t="str">
        <f t="shared" si="226"/>
        <v>plays</v>
      </c>
      <c r="S1837" s="9">
        <f t="shared" si="228"/>
        <v>41839.56427083334</v>
      </c>
      <c r="T1837" s="9">
        <f t="shared" si="229"/>
        <v>41869.56427083334</v>
      </c>
      <c r="U1837">
        <f t="shared" si="230"/>
        <v>2014</v>
      </c>
      <c r="V1837" s="9" t="str">
        <f t="shared" si="231"/>
        <v>Jul</v>
      </c>
    </row>
    <row r="1838" spans="1:22" ht="45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 t="shared" si="224"/>
        <v>109.65</v>
      </c>
      <c r="P1838">
        <f t="shared" si="227"/>
        <v>52.214285714285715</v>
      </c>
      <c r="Q1838" t="str">
        <f t="shared" si="225"/>
        <v>theater</v>
      </c>
      <c r="R1838" t="str">
        <f t="shared" si="226"/>
        <v>plays</v>
      </c>
      <c r="S1838" s="9">
        <f t="shared" si="228"/>
        <v>42380.414513888893</v>
      </c>
      <c r="T1838" s="9">
        <f t="shared" si="229"/>
        <v>42405.750000000007</v>
      </c>
      <c r="U1838">
        <f t="shared" si="230"/>
        <v>2016</v>
      </c>
      <c r="V1838" s="9" t="str">
        <f t="shared" si="231"/>
        <v>Jan</v>
      </c>
    </row>
    <row r="1839" spans="1:22" ht="45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 t="shared" si="224"/>
        <v>100.26315789473684</v>
      </c>
      <c r="P1839">
        <f t="shared" si="227"/>
        <v>134.1549295774648</v>
      </c>
      <c r="Q1839" t="str">
        <f t="shared" si="225"/>
        <v>theater</v>
      </c>
      <c r="R1839" t="str">
        <f t="shared" si="226"/>
        <v>plays</v>
      </c>
      <c r="S1839" s="9">
        <f t="shared" si="228"/>
        <v>41775.896469907406</v>
      </c>
      <c r="T1839" s="9">
        <f t="shared" si="229"/>
        <v>41806.958333333336</v>
      </c>
      <c r="U1839">
        <f t="shared" si="230"/>
        <v>2014</v>
      </c>
      <c r="V1839" s="9" t="str">
        <f t="shared" si="231"/>
        <v>May</v>
      </c>
    </row>
    <row r="1840" spans="1:22" ht="45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 t="shared" si="224"/>
        <v>105.55000000000001</v>
      </c>
      <c r="P1840">
        <f t="shared" si="227"/>
        <v>62.827380952380949</v>
      </c>
      <c r="Q1840" t="str">
        <f t="shared" si="225"/>
        <v>theater</v>
      </c>
      <c r="R1840" t="str">
        <f t="shared" si="226"/>
        <v>plays</v>
      </c>
      <c r="S1840" s="9">
        <f t="shared" si="228"/>
        <v>41800.213761574072</v>
      </c>
      <c r="T1840" s="9">
        <f t="shared" si="229"/>
        <v>41830.213761574072</v>
      </c>
      <c r="U1840">
        <f t="shared" si="230"/>
        <v>2014</v>
      </c>
      <c r="V1840" s="9" t="str">
        <f t="shared" si="231"/>
        <v>Jun</v>
      </c>
    </row>
    <row r="1841" spans="1:22" ht="45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 t="shared" si="224"/>
        <v>112.00000000000001</v>
      </c>
      <c r="P1841">
        <f t="shared" si="227"/>
        <v>58.94736842105263</v>
      </c>
      <c r="Q1841" t="str">
        <f t="shared" si="225"/>
        <v>theater</v>
      </c>
      <c r="R1841" t="str">
        <f t="shared" si="226"/>
        <v>plays</v>
      </c>
      <c r="S1841" s="9">
        <f t="shared" si="228"/>
        <v>42572.450150462966</v>
      </c>
      <c r="T1841" s="9">
        <f t="shared" si="229"/>
        <v>42588.958333333336</v>
      </c>
      <c r="U1841">
        <f t="shared" si="230"/>
        <v>2016</v>
      </c>
      <c r="V1841" s="9" t="str">
        <f t="shared" si="231"/>
        <v>Jul</v>
      </c>
    </row>
    <row r="1842" spans="1:22" ht="45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 t="shared" si="224"/>
        <v>105.89999999999999</v>
      </c>
      <c r="P1842">
        <f t="shared" si="227"/>
        <v>143.1081081081081</v>
      </c>
      <c r="Q1842" t="str">
        <f t="shared" si="225"/>
        <v>theater</v>
      </c>
      <c r="R1842" t="str">
        <f t="shared" si="226"/>
        <v>plays</v>
      </c>
      <c r="S1842" s="9">
        <f t="shared" si="228"/>
        <v>41851.374918981484</v>
      </c>
      <c r="T1842" s="9">
        <f t="shared" si="229"/>
        <v>41872.519444444442</v>
      </c>
      <c r="U1842">
        <f t="shared" si="230"/>
        <v>2014</v>
      </c>
      <c r="V1842" s="9" t="str">
        <f t="shared" si="231"/>
        <v>Jul</v>
      </c>
    </row>
    <row r="1843" spans="1:22" ht="45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 t="shared" si="224"/>
        <v>101</v>
      </c>
      <c r="P1843">
        <f t="shared" si="227"/>
        <v>84.166666666666671</v>
      </c>
      <c r="Q1843" t="str">
        <f t="shared" si="225"/>
        <v>theater</v>
      </c>
      <c r="R1843" t="str">
        <f t="shared" si="226"/>
        <v>plays</v>
      </c>
      <c r="S1843" s="9">
        <f t="shared" si="228"/>
        <v>42205.544212962966</v>
      </c>
      <c r="T1843" s="9">
        <f t="shared" si="229"/>
        <v>42235.544212962966</v>
      </c>
      <c r="U1843">
        <f t="shared" si="230"/>
        <v>2015</v>
      </c>
      <c r="V1843" s="9" t="str">
        <f t="shared" si="231"/>
        <v>Jul</v>
      </c>
    </row>
    <row r="1844" spans="1:22" ht="45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 t="shared" si="224"/>
        <v>104.2</v>
      </c>
      <c r="P1844">
        <f t="shared" si="227"/>
        <v>186.07142857142858</v>
      </c>
      <c r="Q1844" t="str">
        <f t="shared" si="225"/>
        <v>theater</v>
      </c>
      <c r="R1844" t="str">
        <f t="shared" si="226"/>
        <v>plays</v>
      </c>
      <c r="S1844" s="9">
        <f t="shared" si="228"/>
        <v>42100.761192129634</v>
      </c>
      <c r="T1844" s="9">
        <f t="shared" si="229"/>
        <v>42126.708333333336</v>
      </c>
      <c r="U1844">
        <f t="shared" si="230"/>
        <v>2015</v>
      </c>
      <c r="V1844" s="9" t="str">
        <f t="shared" si="231"/>
        <v>Apr</v>
      </c>
    </row>
    <row r="1845" spans="1:22" ht="30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 t="shared" si="224"/>
        <v>134.67833333333334</v>
      </c>
      <c r="P1845">
        <f t="shared" si="227"/>
        <v>89.785555555555561</v>
      </c>
      <c r="Q1845" t="str">
        <f t="shared" si="225"/>
        <v>theater</v>
      </c>
      <c r="R1845" t="str">
        <f t="shared" si="226"/>
        <v>plays</v>
      </c>
      <c r="S1845" s="9">
        <f t="shared" si="228"/>
        <v>42374.744560185187</v>
      </c>
      <c r="T1845" s="9">
        <f t="shared" si="229"/>
        <v>42388.040972222225</v>
      </c>
      <c r="U1845">
        <f t="shared" si="230"/>
        <v>2016</v>
      </c>
      <c r="V1845" s="9" t="str">
        <f t="shared" si="231"/>
        <v>Jan</v>
      </c>
    </row>
    <row r="1846" spans="1:22" ht="45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 t="shared" si="224"/>
        <v>105.2184</v>
      </c>
      <c r="P1846">
        <f t="shared" si="227"/>
        <v>64.157560975609755</v>
      </c>
      <c r="Q1846" t="str">
        <f t="shared" si="225"/>
        <v>theater</v>
      </c>
      <c r="R1846" t="str">
        <f t="shared" si="226"/>
        <v>plays</v>
      </c>
      <c r="S1846" s="9">
        <f t="shared" si="228"/>
        <v>41808.956342592595</v>
      </c>
      <c r="T1846" s="9">
        <f t="shared" si="229"/>
        <v>41831.510416666672</v>
      </c>
      <c r="U1846">
        <f t="shared" si="230"/>
        <v>2014</v>
      </c>
      <c r="V1846" s="9" t="str">
        <f t="shared" si="231"/>
        <v>Jun</v>
      </c>
    </row>
    <row r="1847" spans="1:22" ht="45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 t="shared" si="224"/>
        <v>102.60000000000001</v>
      </c>
      <c r="P1847">
        <f t="shared" si="227"/>
        <v>59.651162790697676</v>
      </c>
      <c r="Q1847" t="str">
        <f t="shared" si="225"/>
        <v>theater</v>
      </c>
      <c r="R1847" t="str">
        <f t="shared" si="226"/>
        <v>plays</v>
      </c>
      <c r="S1847" s="9">
        <f t="shared" si="228"/>
        <v>42294.262974537043</v>
      </c>
      <c r="T1847" s="9">
        <f t="shared" si="229"/>
        <v>42321.678472222229</v>
      </c>
      <c r="U1847">
        <f t="shared" si="230"/>
        <v>2015</v>
      </c>
      <c r="V1847" s="9" t="str">
        <f t="shared" si="231"/>
        <v>Oct</v>
      </c>
    </row>
    <row r="1848" spans="1:22" ht="45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 t="shared" si="224"/>
        <v>100</v>
      </c>
      <c r="P1848">
        <f t="shared" si="227"/>
        <v>31.25</v>
      </c>
      <c r="Q1848" t="str">
        <f t="shared" si="225"/>
        <v>theater</v>
      </c>
      <c r="R1848" t="str">
        <f t="shared" si="226"/>
        <v>plays</v>
      </c>
      <c r="S1848" s="9">
        <f t="shared" si="228"/>
        <v>42124.674444444448</v>
      </c>
      <c r="T1848" s="9">
        <f t="shared" si="229"/>
        <v>42154.674444444448</v>
      </c>
      <c r="U1848">
        <f t="shared" si="230"/>
        <v>2015</v>
      </c>
      <c r="V1848" s="9" t="str">
        <f t="shared" si="231"/>
        <v>Apr</v>
      </c>
    </row>
    <row r="1849" spans="1:22" ht="45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 t="shared" si="224"/>
        <v>185.5</v>
      </c>
      <c r="P1849">
        <f t="shared" si="227"/>
        <v>41.222222222222221</v>
      </c>
      <c r="Q1849" t="str">
        <f t="shared" si="225"/>
        <v>theater</v>
      </c>
      <c r="R1849" t="str">
        <f t="shared" si="226"/>
        <v>plays</v>
      </c>
      <c r="S1849" s="9">
        <f t="shared" si="228"/>
        <v>41861.358171296299</v>
      </c>
      <c r="T1849" s="9">
        <f t="shared" si="229"/>
        <v>41891.358171296299</v>
      </c>
      <c r="U1849">
        <f t="shared" si="230"/>
        <v>2014</v>
      </c>
      <c r="V1849" s="9" t="str">
        <f t="shared" si="231"/>
        <v>Aug</v>
      </c>
    </row>
    <row r="1850" spans="1:22" ht="45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 t="shared" si="224"/>
        <v>289</v>
      </c>
      <c r="P1850">
        <f t="shared" si="227"/>
        <v>43.35</v>
      </c>
      <c r="Q1850" t="str">
        <f t="shared" si="225"/>
        <v>theater</v>
      </c>
      <c r="R1850" t="str">
        <f t="shared" si="226"/>
        <v>plays</v>
      </c>
      <c r="S1850" s="9">
        <f t="shared" si="228"/>
        <v>42521.124837962961</v>
      </c>
      <c r="T1850" s="9">
        <f t="shared" si="229"/>
        <v>42529.415972222225</v>
      </c>
      <c r="U1850">
        <f t="shared" si="230"/>
        <v>2016</v>
      </c>
      <c r="V1850" s="9" t="str">
        <f t="shared" si="231"/>
        <v>May</v>
      </c>
    </row>
    <row r="1851" spans="1:22" ht="45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 t="shared" si="224"/>
        <v>100</v>
      </c>
      <c r="P1851">
        <f t="shared" si="227"/>
        <v>64.516129032258064</v>
      </c>
      <c r="Q1851" t="str">
        <f t="shared" si="225"/>
        <v>theater</v>
      </c>
      <c r="R1851" t="str">
        <f t="shared" si="226"/>
        <v>plays</v>
      </c>
      <c r="S1851" s="9">
        <f t="shared" si="228"/>
        <v>42272.363842592596</v>
      </c>
      <c r="T1851" s="9">
        <f t="shared" si="229"/>
        <v>42300.363842592596</v>
      </c>
      <c r="U1851">
        <f t="shared" si="230"/>
        <v>2015</v>
      </c>
      <c r="V1851" s="9" t="str">
        <f t="shared" si="231"/>
        <v>Sep</v>
      </c>
    </row>
    <row r="1852" spans="1:22" ht="45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 t="shared" si="224"/>
        <v>108.2</v>
      </c>
      <c r="P1852">
        <f t="shared" si="227"/>
        <v>43.28</v>
      </c>
      <c r="Q1852" t="str">
        <f t="shared" si="225"/>
        <v>theater</v>
      </c>
      <c r="R1852" t="str">
        <f t="shared" si="226"/>
        <v>plays</v>
      </c>
      <c r="S1852" s="9">
        <f t="shared" si="228"/>
        <v>42016.665798611117</v>
      </c>
      <c r="T1852" s="9">
        <f t="shared" si="229"/>
        <v>42040.347222222226</v>
      </c>
      <c r="U1852">
        <f t="shared" si="230"/>
        <v>2015</v>
      </c>
      <c r="V1852" s="9" t="str">
        <f t="shared" si="231"/>
        <v>Jan</v>
      </c>
    </row>
    <row r="1853" spans="1:22" ht="30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 t="shared" si="224"/>
        <v>107.80000000000001</v>
      </c>
      <c r="P1853">
        <f t="shared" si="227"/>
        <v>77</v>
      </c>
      <c r="Q1853" t="str">
        <f t="shared" si="225"/>
        <v>theater</v>
      </c>
      <c r="R1853" t="str">
        <f t="shared" si="226"/>
        <v>plays</v>
      </c>
      <c r="S1853" s="9">
        <f t="shared" si="228"/>
        <v>42402.722361111119</v>
      </c>
      <c r="T1853" s="9">
        <f t="shared" si="229"/>
        <v>42447.680694444447</v>
      </c>
      <c r="U1853">
        <f t="shared" si="230"/>
        <v>2016</v>
      </c>
      <c r="V1853" s="9" t="str">
        <f t="shared" si="231"/>
        <v>Feb</v>
      </c>
    </row>
    <row r="1854" spans="1:22" ht="45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 t="shared" si="224"/>
        <v>109.76190476190477</v>
      </c>
      <c r="P1854">
        <f t="shared" si="227"/>
        <v>51.222222222222221</v>
      </c>
      <c r="Q1854" t="str">
        <f t="shared" si="225"/>
        <v>theater</v>
      </c>
      <c r="R1854" t="str">
        <f t="shared" si="226"/>
        <v>plays</v>
      </c>
      <c r="S1854" s="9">
        <f t="shared" si="228"/>
        <v>41959.952418981484</v>
      </c>
      <c r="T1854" s="9">
        <f t="shared" si="229"/>
        <v>41989.952418981484</v>
      </c>
      <c r="U1854">
        <f t="shared" si="230"/>
        <v>2014</v>
      </c>
      <c r="V1854" s="9" t="str">
        <f t="shared" si="231"/>
        <v>Nov</v>
      </c>
    </row>
    <row r="1855" spans="1:22" ht="45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 t="shared" si="224"/>
        <v>170.625</v>
      </c>
      <c r="P1855">
        <f t="shared" si="227"/>
        <v>68.25</v>
      </c>
      <c r="Q1855" t="str">
        <f t="shared" si="225"/>
        <v>theater</v>
      </c>
      <c r="R1855" t="str">
        <f t="shared" si="226"/>
        <v>plays</v>
      </c>
      <c r="S1855" s="9">
        <f t="shared" si="228"/>
        <v>42531.88585648148</v>
      </c>
      <c r="T1855" s="9">
        <f t="shared" si="229"/>
        <v>42560.000000000007</v>
      </c>
      <c r="U1855">
        <f t="shared" si="230"/>
        <v>2016</v>
      </c>
      <c r="V1855" s="9" t="str">
        <f t="shared" si="231"/>
        <v>Jun</v>
      </c>
    </row>
    <row r="1856" spans="1:22" ht="45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 t="shared" si="224"/>
        <v>152</v>
      </c>
      <c r="P1856">
        <f t="shared" si="227"/>
        <v>19.487179487179485</v>
      </c>
      <c r="Q1856" t="str">
        <f t="shared" si="225"/>
        <v>theater</v>
      </c>
      <c r="R1856" t="str">
        <f t="shared" si="226"/>
        <v>plays</v>
      </c>
      <c r="S1856" s="9">
        <f t="shared" si="228"/>
        <v>42036.537858796299</v>
      </c>
      <c r="T1856" s="9">
        <f t="shared" si="229"/>
        <v>42096.496192129627</v>
      </c>
      <c r="U1856">
        <f t="shared" si="230"/>
        <v>2015</v>
      </c>
      <c r="V1856" s="9" t="str">
        <f t="shared" si="231"/>
        <v>Feb</v>
      </c>
    </row>
    <row r="1857" spans="1:22" ht="45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 t="shared" si="224"/>
        <v>101.23076923076924</v>
      </c>
      <c r="P1857">
        <f t="shared" si="227"/>
        <v>41.125</v>
      </c>
      <c r="Q1857" t="str">
        <f t="shared" si="225"/>
        <v>theater</v>
      </c>
      <c r="R1857" t="str">
        <f t="shared" si="226"/>
        <v>plays</v>
      </c>
      <c r="S1857" s="9">
        <f t="shared" si="228"/>
        <v>42088.557025462964</v>
      </c>
      <c r="T1857" s="9">
        <f t="shared" si="229"/>
        <v>42115.557025462964</v>
      </c>
      <c r="U1857">
        <f t="shared" si="230"/>
        <v>2015</v>
      </c>
      <c r="V1857" s="9" t="str">
        <f t="shared" si="231"/>
        <v>Mar</v>
      </c>
    </row>
    <row r="1858" spans="1:22" ht="45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 t="shared" ref="O1858:O1921" si="232">(E1858/D1858)*100</f>
        <v>153.19999999999999</v>
      </c>
      <c r="P1858">
        <f t="shared" si="227"/>
        <v>41.405405405405403</v>
      </c>
      <c r="Q1858" t="str">
        <f t="shared" ref="Q1858:Q1921" si="233">LEFT(N1858,SEARCH("/",N1858,1)-1)</f>
        <v>theater</v>
      </c>
      <c r="R1858" t="str">
        <f t="shared" ref="R1858:R1921" si="234">RIGHT(N1858,LEN(N1858)-SEARCH("/",N1858,1))</f>
        <v>plays</v>
      </c>
      <c r="S1858" s="9">
        <f t="shared" si="228"/>
        <v>41820.47252314815</v>
      </c>
      <c r="T1858" s="9">
        <f t="shared" si="229"/>
        <v>41842.999305555561</v>
      </c>
      <c r="U1858">
        <f t="shared" si="230"/>
        <v>2014</v>
      </c>
      <c r="V1858" s="9" t="str">
        <f t="shared" si="231"/>
        <v>Jun</v>
      </c>
    </row>
    <row r="1859" spans="1:22" ht="45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 t="shared" si="232"/>
        <v>128.33333333333334</v>
      </c>
      <c r="P1859">
        <f t="shared" ref="P1859:P1922" si="235">IFERROR(E1859/L1859, 0)</f>
        <v>27.5</v>
      </c>
      <c r="Q1859" t="str">
        <f t="shared" si="233"/>
        <v>theater</v>
      </c>
      <c r="R1859" t="str">
        <f t="shared" si="234"/>
        <v>plays</v>
      </c>
      <c r="S1859" s="9">
        <f t="shared" ref="S1859:S1922" si="236">((J1859/86400)+25569+(-4/24))</f>
        <v>42535.811990740745</v>
      </c>
      <c r="T1859" s="9">
        <f t="shared" ref="T1859:T1922" si="237">((I1859/86400)+25569+(-4/24))</f>
        <v>42595.811990740745</v>
      </c>
      <c r="U1859">
        <f t="shared" ref="U1859:U1922" si="238">YEAR(S1859)</f>
        <v>2016</v>
      </c>
      <c r="V1859" s="9" t="str">
        <f t="shared" ref="V1859:V1922" si="239">TEXT(S1859, "mmm")</f>
        <v>Jun</v>
      </c>
    </row>
    <row r="1860" spans="1:22" ht="45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 t="shared" si="232"/>
        <v>100.71428571428571</v>
      </c>
      <c r="P1860">
        <f t="shared" si="235"/>
        <v>33.571428571428569</v>
      </c>
      <c r="Q1860" t="str">
        <f t="shared" si="233"/>
        <v>theater</v>
      </c>
      <c r="R1860" t="str">
        <f t="shared" si="234"/>
        <v>plays</v>
      </c>
      <c r="S1860" s="9">
        <f t="shared" si="236"/>
        <v>41821.53193287037</v>
      </c>
      <c r="T1860" s="9">
        <f t="shared" si="237"/>
        <v>41851.53193287037</v>
      </c>
      <c r="U1860">
        <f t="shared" si="238"/>
        <v>2014</v>
      </c>
      <c r="V1860" s="9" t="str">
        <f t="shared" si="239"/>
        <v>Jul</v>
      </c>
    </row>
    <row r="1861" spans="1:22" ht="45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 t="shared" si="232"/>
        <v>100.64999999999999</v>
      </c>
      <c r="P1861">
        <f t="shared" si="235"/>
        <v>145.86956521739131</v>
      </c>
      <c r="Q1861" t="str">
        <f t="shared" si="233"/>
        <v>theater</v>
      </c>
      <c r="R1861" t="str">
        <f t="shared" si="234"/>
        <v>plays</v>
      </c>
      <c r="S1861" s="9">
        <f t="shared" si="236"/>
        <v>42626.583645833336</v>
      </c>
      <c r="T1861" s="9">
        <f t="shared" si="237"/>
        <v>42656.583645833336</v>
      </c>
      <c r="U1861">
        <f t="shared" si="238"/>
        <v>2016</v>
      </c>
      <c r="V1861" s="9" t="str">
        <f t="shared" si="239"/>
        <v>Sep</v>
      </c>
    </row>
    <row r="1862" spans="1:22" ht="45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 t="shared" si="232"/>
        <v>191.3</v>
      </c>
      <c r="P1862">
        <f t="shared" si="235"/>
        <v>358.6875</v>
      </c>
      <c r="Q1862" t="str">
        <f t="shared" si="233"/>
        <v>theater</v>
      </c>
      <c r="R1862" t="str">
        <f t="shared" si="234"/>
        <v>plays</v>
      </c>
      <c r="S1862" s="9">
        <f t="shared" si="236"/>
        <v>41821.038969907408</v>
      </c>
      <c r="T1862" s="9">
        <f t="shared" si="237"/>
        <v>41852.124305555561</v>
      </c>
      <c r="U1862">
        <f t="shared" si="238"/>
        <v>2014</v>
      </c>
      <c r="V1862" s="9" t="str">
        <f t="shared" si="239"/>
        <v>Jul</v>
      </c>
    </row>
    <row r="1863" spans="1:22" ht="30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 t="shared" si="232"/>
        <v>140.19999999999999</v>
      </c>
      <c r="P1863">
        <f t="shared" si="235"/>
        <v>50.981818181818184</v>
      </c>
      <c r="Q1863" t="str">
        <f t="shared" si="233"/>
        <v>theater</v>
      </c>
      <c r="R1863" t="str">
        <f t="shared" si="234"/>
        <v>plays</v>
      </c>
      <c r="S1863" s="9">
        <f t="shared" si="236"/>
        <v>42016.540011574078</v>
      </c>
      <c r="T1863" s="9">
        <f t="shared" si="237"/>
        <v>42047.082638888889</v>
      </c>
      <c r="U1863">
        <f t="shared" si="238"/>
        <v>2015</v>
      </c>
      <c r="V1863" s="9" t="str">
        <f t="shared" si="239"/>
        <v>Jan</v>
      </c>
    </row>
    <row r="1864" spans="1:22" ht="45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 t="shared" si="232"/>
        <v>124.33537832310839</v>
      </c>
      <c r="P1864">
        <f t="shared" si="235"/>
        <v>45.037037037037038</v>
      </c>
      <c r="Q1864" t="str">
        <f t="shared" si="233"/>
        <v>theater</v>
      </c>
      <c r="R1864" t="str">
        <f t="shared" si="234"/>
        <v>plays</v>
      </c>
      <c r="S1864" s="9">
        <f t="shared" si="236"/>
        <v>42011.035914351851</v>
      </c>
      <c r="T1864" s="9">
        <f t="shared" si="237"/>
        <v>42038.018750000003</v>
      </c>
      <c r="U1864">
        <f t="shared" si="238"/>
        <v>2015</v>
      </c>
      <c r="V1864" s="9" t="str">
        <f t="shared" si="239"/>
        <v>Jan</v>
      </c>
    </row>
    <row r="1865" spans="1:22" ht="45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 t="shared" si="232"/>
        <v>126.2</v>
      </c>
      <c r="P1865">
        <f t="shared" si="235"/>
        <v>17.527777777777779</v>
      </c>
      <c r="Q1865" t="str">
        <f t="shared" si="233"/>
        <v>theater</v>
      </c>
      <c r="R1865" t="str">
        <f t="shared" si="234"/>
        <v>plays</v>
      </c>
      <c r="S1865" s="9">
        <f t="shared" si="236"/>
        <v>42480.313194444447</v>
      </c>
      <c r="T1865" s="9">
        <f t="shared" si="237"/>
        <v>42510.313194444447</v>
      </c>
      <c r="U1865">
        <f t="shared" si="238"/>
        <v>2016</v>
      </c>
      <c r="V1865" s="9" t="str">
        <f t="shared" si="239"/>
        <v>Apr</v>
      </c>
    </row>
    <row r="1866" spans="1:22" ht="45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 t="shared" si="232"/>
        <v>190</v>
      </c>
      <c r="P1866">
        <f t="shared" si="235"/>
        <v>50</v>
      </c>
      <c r="Q1866" t="str">
        <f t="shared" si="233"/>
        <v>theater</v>
      </c>
      <c r="R1866" t="str">
        <f t="shared" si="234"/>
        <v>plays</v>
      </c>
      <c r="S1866" s="9">
        <f t="shared" si="236"/>
        <v>41852.360555555562</v>
      </c>
      <c r="T1866" s="9">
        <f t="shared" si="237"/>
        <v>41866.360555555562</v>
      </c>
      <c r="U1866">
        <f t="shared" si="238"/>
        <v>2014</v>
      </c>
      <c r="V1866" s="9" t="str">
        <f t="shared" si="239"/>
        <v>Aug</v>
      </c>
    </row>
    <row r="1867" spans="1:22" ht="45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 t="shared" si="232"/>
        <v>139</v>
      </c>
      <c r="P1867">
        <f t="shared" si="235"/>
        <v>57.916666666666664</v>
      </c>
      <c r="Q1867" t="str">
        <f t="shared" si="233"/>
        <v>theater</v>
      </c>
      <c r="R1867" t="str">
        <f t="shared" si="234"/>
        <v>plays</v>
      </c>
      <c r="S1867" s="9">
        <f t="shared" si="236"/>
        <v>42643.466192129628</v>
      </c>
      <c r="T1867" s="9">
        <f t="shared" si="237"/>
        <v>42671.958333333336</v>
      </c>
      <c r="U1867">
        <f t="shared" si="238"/>
        <v>2016</v>
      </c>
      <c r="V1867" s="9" t="str">
        <f t="shared" si="239"/>
        <v>Sep</v>
      </c>
    </row>
    <row r="1868" spans="1:22" ht="45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 t="shared" si="232"/>
        <v>202</v>
      </c>
      <c r="P1868">
        <f t="shared" si="235"/>
        <v>29.705882352941178</v>
      </c>
      <c r="Q1868" t="str">
        <f t="shared" si="233"/>
        <v>theater</v>
      </c>
      <c r="R1868" t="str">
        <f t="shared" si="234"/>
        <v>plays</v>
      </c>
      <c r="S1868" s="9">
        <f t="shared" si="236"/>
        <v>42179.731805555559</v>
      </c>
      <c r="T1868" s="9">
        <f t="shared" si="237"/>
        <v>42195.583333333336</v>
      </c>
      <c r="U1868">
        <f t="shared" si="238"/>
        <v>2015</v>
      </c>
      <c r="V1868" s="9" t="str">
        <f t="shared" si="239"/>
        <v>Jun</v>
      </c>
    </row>
    <row r="1869" spans="1:22" ht="45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 t="shared" si="232"/>
        <v>103.38000000000001</v>
      </c>
      <c r="P1869">
        <f t="shared" si="235"/>
        <v>90.684210526315795</v>
      </c>
      <c r="Q1869" t="str">
        <f t="shared" si="233"/>
        <v>theater</v>
      </c>
      <c r="R1869" t="str">
        <f t="shared" si="234"/>
        <v>plays</v>
      </c>
      <c r="S1869" s="9">
        <f t="shared" si="236"/>
        <v>42612.752141203709</v>
      </c>
      <c r="T1869" s="9">
        <f t="shared" si="237"/>
        <v>42653.999305555561</v>
      </c>
      <c r="U1869">
        <f t="shared" si="238"/>
        <v>2016</v>
      </c>
      <c r="V1869" s="9" t="str">
        <f t="shared" si="239"/>
        <v>Aug</v>
      </c>
    </row>
    <row r="1870" spans="1:22" ht="45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 t="shared" si="232"/>
        <v>102.3236</v>
      </c>
      <c r="P1870">
        <f t="shared" si="235"/>
        <v>55.012688172043013</v>
      </c>
      <c r="Q1870" t="str">
        <f t="shared" si="233"/>
        <v>theater</v>
      </c>
      <c r="R1870" t="str">
        <f t="shared" si="234"/>
        <v>plays</v>
      </c>
      <c r="S1870" s="9">
        <f t="shared" si="236"/>
        <v>42574.963391203702</v>
      </c>
      <c r="T1870" s="9">
        <f t="shared" si="237"/>
        <v>42604.963391203702</v>
      </c>
      <c r="U1870">
        <f t="shared" si="238"/>
        <v>2016</v>
      </c>
      <c r="V1870" s="9" t="str">
        <f t="shared" si="239"/>
        <v>Jul</v>
      </c>
    </row>
    <row r="1871" spans="1:22" ht="45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 t="shared" si="232"/>
        <v>103</v>
      </c>
      <c r="P1871">
        <f t="shared" si="235"/>
        <v>57.222222222222221</v>
      </c>
      <c r="Q1871" t="str">
        <f t="shared" si="233"/>
        <v>theater</v>
      </c>
      <c r="R1871" t="str">
        <f t="shared" si="234"/>
        <v>plays</v>
      </c>
      <c r="S1871" s="9">
        <f t="shared" si="236"/>
        <v>42200.459166666667</v>
      </c>
      <c r="T1871" s="9">
        <f t="shared" si="237"/>
        <v>42225.500000000007</v>
      </c>
      <c r="U1871">
        <f t="shared" si="238"/>
        <v>2015</v>
      </c>
      <c r="V1871" s="9" t="str">
        <f t="shared" si="239"/>
        <v>Jul</v>
      </c>
    </row>
    <row r="1872" spans="1:22" ht="30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 t="shared" si="232"/>
        <v>127.14285714285714</v>
      </c>
      <c r="P1872">
        <f t="shared" si="235"/>
        <v>72.950819672131146</v>
      </c>
      <c r="Q1872" t="str">
        <f t="shared" si="233"/>
        <v>theater</v>
      </c>
      <c r="R1872" t="str">
        <f t="shared" si="234"/>
        <v>plays</v>
      </c>
      <c r="S1872" s="9">
        <f t="shared" si="236"/>
        <v>42419.852430555555</v>
      </c>
      <c r="T1872" s="9">
        <f t="shared" si="237"/>
        <v>42479.810763888891</v>
      </c>
      <c r="U1872">
        <f t="shared" si="238"/>
        <v>2016</v>
      </c>
      <c r="V1872" s="9" t="str">
        <f t="shared" si="239"/>
        <v>Feb</v>
      </c>
    </row>
    <row r="1873" spans="1:22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 t="shared" si="232"/>
        <v>101</v>
      </c>
      <c r="P1873">
        <f t="shared" si="235"/>
        <v>64.468085106382972</v>
      </c>
      <c r="Q1873" t="str">
        <f t="shared" si="233"/>
        <v>theater</v>
      </c>
      <c r="R1873" t="str">
        <f t="shared" si="234"/>
        <v>plays</v>
      </c>
      <c r="S1873" s="9">
        <f t="shared" si="236"/>
        <v>42053.504999999997</v>
      </c>
      <c r="T1873" s="9">
        <f t="shared" si="237"/>
        <v>42083.46333333334</v>
      </c>
      <c r="U1873">
        <f t="shared" si="238"/>
        <v>2015</v>
      </c>
      <c r="V1873" s="9" t="str">
        <f t="shared" si="239"/>
        <v>Feb</v>
      </c>
    </row>
    <row r="1874" spans="1:22" ht="45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 t="shared" si="232"/>
        <v>121.78</v>
      </c>
      <c r="P1874">
        <f t="shared" si="235"/>
        <v>716.35294117647061</v>
      </c>
      <c r="Q1874" t="str">
        <f t="shared" si="233"/>
        <v>theater</v>
      </c>
      <c r="R1874" t="str">
        <f t="shared" si="234"/>
        <v>plays</v>
      </c>
      <c r="S1874" s="9">
        <f t="shared" si="236"/>
        <v>42605.598715277782</v>
      </c>
      <c r="T1874" s="9">
        <f t="shared" si="237"/>
        <v>42633.958333333336</v>
      </c>
      <c r="U1874">
        <f t="shared" si="238"/>
        <v>2016</v>
      </c>
      <c r="V1874" s="9" t="str">
        <f t="shared" si="239"/>
        <v>Aug</v>
      </c>
    </row>
    <row r="1875" spans="1:22" ht="45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 t="shared" si="232"/>
        <v>113.39285714285714</v>
      </c>
      <c r="P1875">
        <f t="shared" si="235"/>
        <v>50.396825396825399</v>
      </c>
      <c r="Q1875" t="str">
        <f t="shared" si="233"/>
        <v>theater</v>
      </c>
      <c r="R1875" t="str">
        <f t="shared" si="234"/>
        <v>plays</v>
      </c>
      <c r="S1875" s="9">
        <f t="shared" si="236"/>
        <v>42458.475057870375</v>
      </c>
      <c r="T1875" s="9">
        <f t="shared" si="237"/>
        <v>42488.475057870375</v>
      </c>
      <c r="U1875">
        <f t="shared" si="238"/>
        <v>2016</v>
      </c>
      <c r="V1875" s="9" t="str">
        <f t="shared" si="239"/>
        <v>Mar</v>
      </c>
    </row>
    <row r="1876" spans="1:22" ht="30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 t="shared" si="232"/>
        <v>150</v>
      </c>
      <c r="P1876">
        <f t="shared" si="235"/>
        <v>41.666666666666664</v>
      </c>
      <c r="Q1876" t="str">
        <f t="shared" si="233"/>
        <v>theater</v>
      </c>
      <c r="R1876" t="str">
        <f t="shared" si="234"/>
        <v>plays</v>
      </c>
      <c r="S1876" s="9">
        <f t="shared" si="236"/>
        <v>42528.855347222219</v>
      </c>
      <c r="T1876" s="9">
        <f t="shared" si="237"/>
        <v>42566.734722222223</v>
      </c>
      <c r="U1876">
        <f t="shared" si="238"/>
        <v>2016</v>
      </c>
      <c r="V1876" s="9" t="str">
        <f t="shared" si="239"/>
        <v>Jun</v>
      </c>
    </row>
    <row r="1877" spans="1:22" ht="45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 t="shared" si="232"/>
        <v>214.6</v>
      </c>
      <c r="P1877">
        <f t="shared" si="235"/>
        <v>35.766666666666666</v>
      </c>
      <c r="Q1877" t="str">
        <f t="shared" si="233"/>
        <v>theater</v>
      </c>
      <c r="R1877" t="str">
        <f t="shared" si="234"/>
        <v>plays</v>
      </c>
      <c r="S1877" s="9">
        <f t="shared" si="236"/>
        <v>41841.653819444451</v>
      </c>
      <c r="T1877" s="9">
        <f t="shared" si="237"/>
        <v>41882.666666666672</v>
      </c>
      <c r="U1877">
        <f t="shared" si="238"/>
        <v>2014</v>
      </c>
      <c r="V1877" s="9" t="str">
        <f t="shared" si="239"/>
        <v>Jul</v>
      </c>
    </row>
    <row r="1878" spans="1:22" ht="45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 t="shared" si="232"/>
        <v>102.05</v>
      </c>
      <c r="P1878">
        <f t="shared" si="235"/>
        <v>88.739130434782609</v>
      </c>
      <c r="Q1878" t="str">
        <f t="shared" si="233"/>
        <v>theater</v>
      </c>
      <c r="R1878" t="str">
        <f t="shared" si="234"/>
        <v>plays</v>
      </c>
      <c r="S1878" s="9">
        <f t="shared" si="236"/>
        <v>41928.003831018519</v>
      </c>
      <c r="T1878" s="9">
        <f t="shared" si="237"/>
        <v>41949.082638888889</v>
      </c>
      <c r="U1878">
        <f t="shared" si="238"/>
        <v>2014</v>
      </c>
      <c r="V1878" s="9" t="str">
        <f t="shared" si="239"/>
        <v>Oct</v>
      </c>
    </row>
    <row r="1879" spans="1:22" ht="45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 t="shared" si="232"/>
        <v>100</v>
      </c>
      <c r="P1879">
        <f t="shared" si="235"/>
        <v>148.4848484848485</v>
      </c>
      <c r="Q1879" t="str">
        <f t="shared" si="233"/>
        <v>theater</v>
      </c>
      <c r="R1879" t="str">
        <f t="shared" si="234"/>
        <v>plays</v>
      </c>
      <c r="S1879" s="9">
        <f t="shared" si="236"/>
        <v>42062.66777777778</v>
      </c>
      <c r="T1879" s="9">
        <f t="shared" si="237"/>
        <v>42083.685416666667</v>
      </c>
      <c r="U1879">
        <f t="shared" si="238"/>
        <v>2015</v>
      </c>
      <c r="V1879" s="9" t="str">
        <f t="shared" si="239"/>
        <v>Feb</v>
      </c>
    </row>
    <row r="1880" spans="1:22" ht="45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 t="shared" si="232"/>
        <v>101</v>
      </c>
      <c r="P1880">
        <f t="shared" si="235"/>
        <v>51.794871794871796</v>
      </c>
      <c r="Q1880" t="str">
        <f t="shared" si="233"/>
        <v>theater</v>
      </c>
      <c r="R1880" t="str">
        <f t="shared" si="234"/>
        <v>plays</v>
      </c>
      <c r="S1880" s="9">
        <f t="shared" si="236"/>
        <v>42541.334849537037</v>
      </c>
      <c r="T1880" s="9">
        <f t="shared" si="237"/>
        <v>42571.334849537037</v>
      </c>
      <c r="U1880">
        <f t="shared" si="238"/>
        <v>2016</v>
      </c>
      <c r="V1880" s="9" t="str">
        <f t="shared" si="239"/>
        <v>Jun</v>
      </c>
    </row>
    <row r="1881" spans="1:22" ht="45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 t="shared" si="232"/>
        <v>113.33333333333333</v>
      </c>
      <c r="P1881">
        <f t="shared" si="235"/>
        <v>20</v>
      </c>
      <c r="Q1881" t="str">
        <f t="shared" si="233"/>
        <v>theater</v>
      </c>
      <c r="R1881" t="str">
        <f t="shared" si="234"/>
        <v>plays</v>
      </c>
      <c r="S1881" s="9">
        <f t="shared" si="236"/>
        <v>41918.714166666665</v>
      </c>
      <c r="T1881" s="9">
        <f t="shared" si="237"/>
        <v>41945.833333333336</v>
      </c>
      <c r="U1881">
        <f t="shared" si="238"/>
        <v>2014</v>
      </c>
      <c r="V1881" s="9" t="str">
        <f t="shared" si="239"/>
        <v>Oct</v>
      </c>
    </row>
    <row r="1882" spans="1:22" ht="45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 t="shared" si="232"/>
        <v>104</v>
      </c>
      <c r="P1882">
        <f t="shared" si="235"/>
        <v>52</v>
      </c>
      <c r="Q1882" t="str">
        <f t="shared" si="233"/>
        <v>theater</v>
      </c>
      <c r="R1882" t="str">
        <f t="shared" si="234"/>
        <v>plays</v>
      </c>
      <c r="S1882" s="9">
        <f t="shared" si="236"/>
        <v>41921.113310185188</v>
      </c>
      <c r="T1882" s="9">
        <f t="shared" si="237"/>
        <v>41938.958333333336</v>
      </c>
      <c r="U1882">
        <f t="shared" si="238"/>
        <v>2014</v>
      </c>
      <c r="V1882" s="9" t="str">
        <f t="shared" si="239"/>
        <v>Oct</v>
      </c>
    </row>
    <row r="1883" spans="1:22" ht="45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 t="shared" si="232"/>
        <v>115.33333333333333</v>
      </c>
      <c r="P1883">
        <f t="shared" si="235"/>
        <v>53.230769230769234</v>
      </c>
      <c r="Q1883" t="str">
        <f t="shared" si="233"/>
        <v>theater</v>
      </c>
      <c r="R1883" t="str">
        <f t="shared" si="234"/>
        <v>plays</v>
      </c>
      <c r="S1883" s="9">
        <f t="shared" si="236"/>
        <v>42128.56994212963</v>
      </c>
      <c r="T1883" s="9">
        <f t="shared" si="237"/>
        <v>42140.958333333336</v>
      </c>
      <c r="U1883">
        <f t="shared" si="238"/>
        <v>2015</v>
      </c>
      <c r="V1883" s="9" t="str">
        <f t="shared" si="239"/>
        <v>May</v>
      </c>
    </row>
    <row r="1884" spans="1:22" ht="45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 t="shared" si="232"/>
        <v>112.85000000000001</v>
      </c>
      <c r="P1884">
        <f t="shared" si="235"/>
        <v>39.596491228070178</v>
      </c>
      <c r="Q1884" t="str">
        <f t="shared" si="233"/>
        <v>theater</v>
      </c>
      <c r="R1884" t="str">
        <f t="shared" si="234"/>
        <v>plays</v>
      </c>
      <c r="S1884" s="9">
        <f t="shared" si="236"/>
        <v>42053.750254629631</v>
      </c>
      <c r="T1884" s="9">
        <f t="shared" si="237"/>
        <v>42079.708333333336</v>
      </c>
      <c r="U1884">
        <f t="shared" si="238"/>
        <v>2015</v>
      </c>
      <c r="V1884" s="9" t="str">
        <f t="shared" si="239"/>
        <v>Feb</v>
      </c>
    </row>
    <row r="1885" spans="1:22" ht="45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 t="shared" si="232"/>
        <v>127.86666666666666</v>
      </c>
      <c r="P1885">
        <f t="shared" si="235"/>
        <v>34.25</v>
      </c>
      <c r="Q1885" t="str">
        <f t="shared" si="233"/>
        <v>theater</v>
      </c>
      <c r="R1885" t="str">
        <f t="shared" si="234"/>
        <v>plays</v>
      </c>
      <c r="S1885" s="9">
        <f t="shared" si="236"/>
        <v>41781.688425925931</v>
      </c>
      <c r="T1885" s="9">
        <f t="shared" si="237"/>
        <v>41811.688425925931</v>
      </c>
      <c r="U1885">
        <f t="shared" si="238"/>
        <v>2014</v>
      </c>
      <c r="V1885" s="9" t="str">
        <f t="shared" si="239"/>
        <v>May</v>
      </c>
    </row>
    <row r="1886" spans="1:22" ht="45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 t="shared" si="232"/>
        <v>142.66666666666669</v>
      </c>
      <c r="P1886">
        <f t="shared" si="235"/>
        <v>164.61538461538461</v>
      </c>
      <c r="Q1886" t="str">
        <f t="shared" si="233"/>
        <v>theater</v>
      </c>
      <c r="R1886" t="str">
        <f t="shared" si="234"/>
        <v>plays</v>
      </c>
      <c r="S1886" s="9">
        <f t="shared" si="236"/>
        <v>42171.150775462964</v>
      </c>
      <c r="T1886" s="9">
        <f t="shared" si="237"/>
        <v>42195.708333333336</v>
      </c>
      <c r="U1886">
        <f t="shared" si="238"/>
        <v>2015</v>
      </c>
      <c r="V1886" s="9" t="str">
        <f t="shared" si="239"/>
        <v>Jun</v>
      </c>
    </row>
    <row r="1887" spans="1:22" ht="45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 t="shared" si="232"/>
        <v>118.8</v>
      </c>
      <c r="P1887">
        <f t="shared" si="235"/>
        <v>125.05263157894737</v>
      </c>
      <c r="Q1887" t="str">
        <f t="shared" si="233"/>
        <v>theater</v>
      </c>
      <c r="R1887" t="str">
        <f t="shared" si="234"/>
        <v>plays</v>
      </c>
      <c r="S1887" s="9">
        <f t="shared" si="236"/>
        <v>41989.080879629633</v>
      </c>
      <c r="T1887" s="9">
        <f t="shared" si="237"/>
        <v>42006.080879629633</v>
      </c>
      <c r="U1887">
        <f t="shared" si="238"/>
        <v>2014</v>
      </c>
      <c r="V1887" s="9" t="str">
        <f t="shared" si="239"/>
        <v>Dec</v>
      </c>
    </row>
    <row r="1888" spans="1:22" ht="45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 t="shared" si="232"/>
        <v>138.33333333333334</v>
      </c>
      <c r="P1888">
        <f t="shared" si="235"/>
        <v>51.875</v>
      </c>
      <c r="Q1888" t="str">
        <f t="shared" si="233"/>
        <v>theater</v>
      </c>
      <c r="R1888" t="str">
        <f t="shared" si="234"/>
        <v>plays</v>
      </c>
      <c r="S1888" s="9">
        <f t="shared" si="236"/>
        <v>41796.604930555557</v>
      </c>
      <c r="T1888" s="9">
        <f t="shared" si="237"/>
        <v>41826.604930555557</v>
      </c>
      <c r="U1888">
        <f t="shared" si="238"/>
        <v>2014</v>
      </c>
      <c r="V1888" s="9" t="str">
        <f t="shared" si="239"/>
        <v>Jun</v>
      </c>
    </row>
    <row r="1889" spans="1:22" ht="45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 t="shared" si="232"/>
        <v>159.9402985074627</v>
      </c>
      <c r="P1889">
        <f t="shared" si="235"/>
        <v>40.285714285714285</v>
      </c>
      <c r="Q1889" t="str">
        <f t="shared" si="233"/>
        <v>theater</v>
      </c>
      <c r="R1889" t="str">
        <f t="shared" si="234"/>
        <v>plays</v>
      </c>
      <c r="S1889" s="9">
        <f t="shared" si="236"/>
        <v>41793.50209490741</v>
      </c>
      <c r="T1889" s="9">
        <f t="shared" si="237"/>
        <v>41823.50209490741</v>
      </c>
      <c r="U1889">
        <f t="shared" si="238"/>
        <v>2014</v>
      </c>
      <c r="V1889" s="9" t="str">
        <f t="shared" si="239"/>
        <v>Jun</v>
      </c>
    </row>
    <row r="1890" spans="1:22" ht="45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 t="shared" si="232"/>
        <v>114.24000000000001</v>
      </c>
      <c r="P1890">
        <f t="shared" si="235"/>
        <v>64.909090909090907</v>
      </c>
      <c r="Q1890" t="str">
        <f t="shared" si="233"/>
        <v>theater</v>
      </c>
      <c r="R1890" t="str">
        <f t="shared" si="234"/>
        <v>plays</v>
      </c>
      <c r="S1890" s="9">
        <f t="shared" si="236"/>
        <v>42506.593738425923</v>
      </c>
      <c r="T1890" s="9">
        <f t="shared" si="237"/>
        <v>42536.593738425923</v>
      </c>
      <c r="U1890">
        <f t="shared" si="238"/>
        <v>2016</v>
      </c>
      <c r="V1890" s="9" t="str">
        <f t="shared" si="239"/>
        <v>May</v>
      </c>
    </row>
    <row r="1891" spans="1:22" ht="45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 t="shared" si="232"/>
        <v>100.60606060606061</v>
      </c>
      <c r="P1891">
        <f t="shared" si="235"/>
        <v>55.333333333333336</v>
      </c>
      <c r="Q1891" t="str">
        <f t="shared" si="233"/>
        <v>theater</v>
      </c>
      <c r="R1891" t="str">
        <f t="shared" si="234"/>
        <v>plays</v>
      </c>
      <c r="S1891" s="9">
        <f t="shared" si="236"/>
        <v>42372.526388888895</v>
      </c>
      <c r="T1891" s="9">
        <f t="shared" si="237"/>
        <v>42402.526388888895</v>
      </c>
      <c r="U1891">
        <f t="shared" si="238"/>
        <v>2016</v>
      </c>
      <c r="V1891" s="9" t="str">
        <f t="shared" si="239"/>
        <v>Jan</v>
      </c>
    </row>
    <row r="1892" spans="1:22" ht="45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 t="shared" si="232"/>
        <v>155.20000000000002</v>
      </c>
      <c r="P1892">
        <f t="shared" si="235"/>
        <v>83.142857142857139</v>
      </c>
      <c r="Q1892" t="str">
        <f t="shared" si="233"/>
        <v>theater</v>
      </c>
      <c r="R1892" t="str">
        <f t="shared" si="234"/>
        <v>plays</v>
      </c>
      <c r="S1892" s="9">
        <f t="shared" si="236"/>
        <v>42126.708344907405</v>
      </c>
      <c r="T1892" s="9">
        <f t="shared" si="237"/>
        <v>42158.124305555561</v>
      </c>
      <c r="U1892">
        <f t="shared" si="238"/>
        <v>2015</v>
      </c>
      <c r="V1892" s="9" t="str">
        <f t="shared" si="239"/>
        <v>May</v>
      </c>
    </row>
    <row r="1893" spans="1:22" ht="45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 t="shared" si="232"/>
        <v>127.75000000000001</v>
      </c>
      <c r="P1893">
        <f t="shared" si="235"/>
        <v>38.712121212121211</v>
      </c>
      <c r="Q1893" t="str">
        <f t="shared" si="233"/>
        <v>theater</v>
      </c>
      <c r="R1893" t="str">
        <f t="shared" si="234"/>
        <v>plays</v>
      </c>
      <c r="S1893" s="9">
        <f t="shared" si="236"/>
        <v>42149.77375</v>
      </c>
      <c r="T1893" s="9">
        <f t="shared" si="237"/>
        <v>42179.77375</v>
      </c>
      <c r="U1893">
        <f t="shared" si="238"/>
        <v>2015</v>
      </c>
      <c r="V1893" s="9" t="str">
        <f t="shared" si="239"/>
        <v>May</v>
      </c>
    </row>
    <row r="1894" spans="1:22" ht="45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 t="shared" si="232"/>
        <v>121.2</v>
      </c>
      <c r="P1894">
        <f t="shared" si="235"/>
        <v>125.37931034482759</v>
      </c>
      <c r="Q1894" t="str">
        <f t="shared" si="233"/>
        <v>theater</v>
      </c>
      <c r="R1894" t="str">
        <f t="shared" si="234"/>
        <v>plays</v>
      </c>
      <c r="S1894" s="9">
        <f t="shared" si="236"/>
        <v>42087.601388888892</v>
      </c>
      <c r="T1894" s="9">
        <f t="shared" si="237"/>
        <v>42111.500000000007</v>
      </c>
      <c r="U1894">
        <f t="shared" si="238"/>
        <v>2015</v>
      </c>
      <c r="V1894" s="9" t="str">
        <f t="shared" si="239"/>
        <v>Mar</v>
      </c>
    </row>
    <row r="1895" spans="1:22" ht="45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 t="shared" si="232"/>
        <v>112.7</v>
      </c>
      <c r="P1895">
        <f t="shared" si="235"/>
        <v>78.263888888888886</v>
      </c>
      <c r="Q1895" t="str">
        <f t="shared" si="233"/>
        <v>theater</v>
      </c>
      <c r="R1895" t="str">
        <f t="shared" si="234"/>
        <v>plays</v>
      </c>
      <c r="S1895" s="9">
        <f t="shared" si="236"/>
        <v>41753.4691087963</v>
      </c>
      <c r="T1895" s="9">
        <f t="shared" si="237"/>
        <v>41783.708333333336</v>
      </c>
      <c r="U1895">
        <f t="shared" si="238"/>
        <v>2014</v>
      </c>
      <c r="V1895" s="9" t="str">
        <f t="shared" si="239"/>
        <v>Apr</v>
      </c>
    </row>
    <row r="1896" spans="1:22" ht="45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 t="shared" si="232"/>
        <v>127.49999999999999</v>
      </c>
      <c r="P1896">
        <f t="shared" si="235"/>
        <v>47.222222222222221</v>
      </c>
      <c r="Q1896" t="str">
        <f t="shared" si="233"/>
        <v>theater</v>
      </c>
      <c r="R1896" t="str">
        <f t="shared" si="234"/>
        <v>plays</v>
      </c>
      <c r="S1896" s="9">
        <f t="shared" si="236"/>
        <v>42443.635694444449</v>
      </c>
      <c r="T1896" s="9">
        <f t="shared" si="237"/>
        <v>42473.635694444449</v>
      </c>
      <c r="U1896">
        <f t="shared" si="238"/>
        <v>2016</v>
      </c>
      <c r="V1896" s="9" t="str">
        <f t="shared" si="239"/>
        <v>Mar</v>
      </c>
    </row>
    <row r="1897" spans="1:22" ht="45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 t="shared" si="232"/>
        <v>158.20000000000002</v>
      </c>
      <c r="P1897">
        <f t="shared" si="235"/>
        <v>79.099999999999994</v>
      </c>
      <c r="Q1897" t="str">
        <f t="shared" si="233"/>
        <v>theater</v>
      </c>
      <c r="R1897" t="str">
        <f t="shared" si="234"/>
        <v>plays</v>
      </c>
      <c r="S1897" s="9">
        <f t="shared" si="236"/>
        <v>42121.083148148151</v>
      </c>
      <c r="T1897" s="9">
        <f t="shared" si="237"/>
        <v>42142.083148148151</v>
      </c>
      <c r="U1897">
        <f t="shared" si="238"/>
        <v>2015</v>
      </c>
      <c r="V1897" s="9" t="str">
        <f t="shared" si="239"/>
        <v>Apr</v>
      </c>
    </row>
    <row r="1898" spans="1:22" ht="45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 t="shared" si="232"/>
        <v>105.26894736842105</v>
      </c>
      <c r="P1898">
        <f t="shared" si="235"/>
        <v>114.29199999999999</v>
      </c>
      <c r="Q1898" t="str">
        <f t="shared" si="233"/>
        <v>theater</v>
      </c>
      <c r="R1898" t="str">
        <f t="shared" si="234"/>
        <v>plays</v>
      </c>
      <c r="S1898" s="9">
        <f t="shared" si="236"/>
        <v>42267.842557870368</v>
      </c>
      <c r="T1898" s="9">
        <f t="shared" si="237"/>
        <v>42302.842557870368</v>
      </c>
      <c r="U1898">
        <f t="shared" si="238"/>
        <v>2015</v>
      </c>
      <c r="V1898" s="9" t="str">
        <f t="shared" si="239"/>
        <v>Sep</v>
      </c>
    </row>
    <row r="1899" spans="1:22" ht="45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 t="shared" si="232"/>
        <v>100</v>
      </c>
      <c r="P1899">
        <f t="shared" si="235"/>
        <v>51.724137931034484</v>
      </c>
      <c r="Q1899" t="str">
        <f t="shared" si="233"/>
        <v>theater</v>
      </c>
      <c r="R1899" t="str">
        <f t="shared" si="234"/>
        <v>plays</v>
      </c>
      <c r="S1899" s="9">
        <f t="shared" si="236"/>
        <v>41848.699490740742</v>
      </c>
      <c r="T1899" s="9">
        <f t="shared" si="237"/>
        <v>41868.049305555556</v>
      </c>
      <c r="U1899">
        <f t="shared" si="238"/>
        <v>2014</v>
      </c>
      <c r="V1899" s="9" t="str">
        <f t="shared" si="239"/>
        <v>Jul</v>
      </c>
    </row>
    <row r="1900" spans="1:22" ht="45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 t="shared" si="232"/>
        <v>100</v>
      </c>
      <c r="P1900">
        <f t="shared" si="235"/>
        <v>30.76923076923077</v>
      </c>
      <c r="Q1900" t="str">
        <f t="shared" si="233"/>
        <v>theater</v>
      </c>
      <c r="R1900" t="str">
        <f t="shared" si="234"/>
        <v>plays</v>
      </c>
      <c r="S1900" s="9">
        <f t="shared" si="236"/>
        <v>42689.048321759263</v>
      </c>
      <c r="T1900" s="9">
        <f t="shared" si="237"/>
        <v>42700.083333333336</v>
      </c>
      <c r="U1900">
        <f t="shared" si="238"/>
        <v>2016</v>
      </c>
      <c r="V1900" s="9" t="str">
        <f t="shared" si="239"/>
        <v>Nov</v>
      </c>
    </row>
    <row r="1901" spans="1:22" ht="45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 t="shared" si="232"/>
        <v>106.86</v>
      </c>
      <c r="P1901">
        <f t="shared" si="235"/>
        <v>74.208333333333329</v>
      </c>
      <c r="Q1901" t="str">
        <f t="shared" si="233"/>
        <v>theater</v>
      </c>
      <c r="R1901" t="str">
        <f t="shared" si="234"/>
        <v>plays</v>
      </c>
      <c r="S1901" s="9">
        <f t="shared" si="236"/>
        <v>41915.596168981479</v>
      </c>
      <c r="T1901" s="9">
        <f t="shared" si="237"/>
        <v>41944.554166666669</v>
      </c>
      <c r="U1901">
        <f t="shared" si="238"/>
        <v>2014</v>
      </c>
      <c r="V1901" s="9" t="str">
        <f t="shared" si="239"/>
        <v>Oct</v>
      </c>
    </row>
    <row r="1902" spans="1:22" ht="45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 t="shared" si="232"/>
        <v>124.4</v>
      </c>
      <c r="P1902">
        <f t="shared" si="235"/>
        <v>47.846153846153847</v>
      </c>
      <c r="Q1902" t="str">
        <f t="shared" si="233"/>
        <v>theater</v>
      </c>
      <c r="R1902" t="str">
        <f t="shared" si="234"/>
        <v>plays</v>
      </c>
      <c r="S1902" s="9">
        <f t="shared" si="236"/>
        <v>42584.680162037039</v>
      </c>
      <c r="T1902" s="9">
        <f t="shared" si="237"/>
        <v>42624.680162037039</v>
      </c>
      <c r="U1902">
        <f t="shared" si="238"/>
        <v>2016</v>
      </c>
      <c r="V1902" s="9" t="str">
        <f t="shared" si="239"/>
        <v>Aug</v>
      </c>
    </row>
    <row r="1903" spans="1:22" ht="45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 t="shared" si="232"/>
        <v>108.70406189555126</v>
      </c>
      <c r="P1903">
        <f t="shared" si="235"/>
        <v>34.408163265306122</v>
      </c>
      <c r="Q1903" t="str">
        <f t="shared" si="233"/>
        <v>theater</v>
      </c>
      <c r="R1903" t="str">
        <f t="shared" si="234"/>
        <v>plays</v>
      </c>
      <c r="S1903" s="9">
        <f t="shared" si="236"/>
        <v>42511.575277777782</v>
      </c>
      <c r="T1903" s="9">
        <f t="shared" si="237"/>
        <v>42523.750000000007</v>
      </c>
      <c r="U1903">
        <f t="shared" si="238"/>
        <v>2016</v>
      </c>
      <c r="V1903" s="9" t="str">
        <f t="shared" si="239"/>
        <v>May</v>
      </c>
    </row>
    <row r="1904" spans="1:22" ht="45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 t="shared" si="232"/>
        <v>102.42424242424242</v>
      </c>
      <c r="P1904">
        <f t="shared" si="235"/>
        <v>40.238095238095241</v>
      </c>
      <c r="Q1904" t="str">
        <f t="shared" si="233"/>
        <v>theater</v>
      </c>
      <c r="R1904" t="str">
        <f t="shared" si="234"/>
        <v>plays</v>
      </c>
      <c r="S1904" s="9">
        <f t="shared" si="236"/>
        <v>42458.991944444446</v>
      </c>
      <c r="T1904" s="9">
        <f t="shared" si="237"/>
        <v>42518.738888888889</v>
      </c>
      <c r="U1904">
        <f t="shared" si="238"/>
        <v>2016</v>
      </c>
      <c r="V1904" s="9" t="str">
        <f t="shared" si="239"/>
        <v>Mar</v>
      </c>
    </row>
    <row r="1905" spans="1:22" ht="45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 t="shared" si="232"/>
        <v>105.5</v>
      </c>
      <c r="P1905">
        <f t="shared" si="235"/>
        <v>60.285714285714285</v>
      </c>
      <c r="Q1905" t="str">
        <f t="shared" si="233"/>
        <v>theater</v>
      </c>
      <c r="R1905" t="str">
        <f t="shared" si="234"/>
        <v>plays</v>
      </c>
      <c r="S1905" s="9">
        <f t="shared" si="236"/>
        <v>42131.869502314818</v>
      </c>
      <c r="T1905" s="9">
        <f t="shared" si="237"/>
        <v>42186.124305555561</v>
      </c>
      <c r="U1905">
        <f t="shared" si="238"/>
        <v>2015</v>
      </c>
      <c r="V1905" s="9" t="str">
        <f t="shared" si="239"/>
        <v>May</v>
      </c>
    </row>
    <row r="1906" spans="1:22" ht="45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 t="shared" si="232"/>
        <v>106.3</v>
      </c>
      <c r="P1906">
        <f t="shared" si="235"/>
        <v>25.30952380952381</v>
      </c>
      <c r="Q1906" t="str">
        <f t="shared" si="233"/>
        <v>theater</v>
      </c>
      <c r="R1906" t="str">
        <f t="shared" si="234"/>
        <v>plays</v>
      </c>
      <c r="S1906" s="9">
        <f t="shared" si="236"/>
        <v>42419.752754629633</v>
      </c>
      <c r="T1906" s="9">
        <f t="shared" si="237"/>
        <v>42436.040972222225</v>
      </c>
      <c r="U1906">
        <f t="shared" si="238"/>
        <v>2016</v>
      </c>
      <c r="V1906" s="9" t="str">
        <f t="shared" si="239"/>
        <v>Feb</v>
      </c>
    </row>
    <row r="1907" spans="1:22" ht="45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 t="shared" si="232"/>
        <v>100.66666666666666</v>
      </c>
      <c r="P1907">
        <f t="shared" si="235"/>
        <v>35.952380952380949</v>
      </c>
      <c r="Q1907" t="str">
        <f t="shared" si="233"/>
        <v>theater</v>
      </c>
      <c r="R1907" t="str">
        <f t="shared" si="234"/>
        <v>plays</v>
      </c>
      <c r="S1907" s="9">
        <f t="shared" si="236"/>
        <v>42233.59716435185</v>
      </c>
      <c r="T1907" s="9">
        <f t="shared" si="237"/>
        <v>42258.59716435185</v>
      </c>
      <c r="U1907">
        <f t="shared" si="238"/>
        <v>2015</v>
      </c>
      <c r="V1907" s="9" t="str">
        <f t="shared" si="239"/>
        <v>Aug</v>
      </c>
    </row>
    <row r="1908" spans="1:22" ht="45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 t="shared" si="232"/>
        <v>105.4</v>
      </c>
      <c r="P1908">
        <f t="shared" si="235"/>
        <v>136</v>
      </c>
      <c r="Q1908" t="str">
        <f t="shared" si="233"/>
        <v>theater</v>
      </c>
      <c r="R1908" t="str">
        <f t="shared" si="234"/>
        <v>plays</v>
      </c>
      <c r="S1908" s="9">
        <f t="shared" si="236"/>
        <v>42430.672731481485</v>
      </c>
      <c r="T1908" s="9">
        <f t="shared" si="237"/>
        <v>42444.999305555561</v>
      </c>
      <c r="U1908">
        <f t="shared" si="238"/>
        <v>2016</v>
      </c>
      <c r="V1908" s="9" t="str">
        <f t="shared" si="239"/>
        <v>Mar</v>
      </c>
    </row>
    <row r="1909" spans="1:22" ht="45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 t="shared" si="232"/>
        <v>107.55999999999999</v>
      </c>
      <c r="P1909">
        <f t="shared" si="235"/>
        <v>70.763157894736835</v>
      </c>
      <c r="Q1909" t="str">
        <f t="shared" si="233"/>
        <v>theater</v>
      </c>
      <c r="R1909" t="str">
        <f t="shared" si="234"/>
        <v>plays</v>
      </c>
      <c r="S1909" s="9">
        <f t="shared" si="236"/>
        <v>42545.311666666668</v>
      </c>
      <c r="T1909" s="9">
        <f t="shared" si="237"/>
        <v>42575.311666666668</v>
      </c>
      <c r="U1909">
        <f t="shared" si="238"/>
        <v>2016</v>
      </c>
      <c r="V1909" s="9" t="str">
        <f t="shared" si="239"/>
        <v>Jun</v>
      </c>
    </row>
    <row r="1910" spans="1:22" ht="45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 t="shared" si="232"/>
        <v>100</v>
      </c>
      <c r="P1910">
        <f t="shared" si="235"/>
        <v>125</v>
      </c>
      <c r="Q1910" t="str">
        <f t="shared" si="233"/>
        <v>theater</v>
      </c>
      <c r="R1910" t="str">
        <f t="shared" si="234"/>
        <v>plays</v>
      </c>
      <c r="S1910" s="9">
        <f t="shared" si="236"/>
        <v>42297.582071759265</v>
      </c>
      <c r="T1910" s="9">
        <f t="shared" si="237"/>
        <v>42327.623738425929</v>
      </c>
      <c r="U1910">
        <f t="shared" si="238"/>
        <v>2015</v>
      </c>
      <c r="V1910" s="9" t="str">
        <f t="shared" si="239"/>
        <v>Oct</v>
      </c>
    </row>
    <row r="1911" spans="1:22" ht="90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 t="shared" si="232"/>
        <v>103.76</v>
      </c>
      <c r="P1911">
        <f t="shared" si="235"/>
        <v>66.512820512820511</v>
      </c>
      <c r="Q1911" t="str">
        <f t="shared" si="233"/>
        <v>theater</v>
      </c>
      <c r="R1911" t="str">
        <f t="shared" si="234"/>
        <v>plays</v>
      </c>
      <c r="S1911" s="9">
        <f t="shared" si="236"/>
        <v>41760.769039351857</v>
      </c>
      <c r="T1911" s="9">
        <f t="shared" si="237"/>
        <v>41772</v>
      </c>
      <c r="U1911">
        <f t="shared" si="238"/>
        <v>2014</v>
      </c>
      <c r="V1911" s="9" t="str">
        <f t="shared" si="239"/>
        <v>May</v>
      </c>
    </row>
    <row r="1912" spans="1:22" ht="45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 t="shared" si="232"/>
        <v>101.49999999999999</v>
      </c>
      <c r="P1912">
        <f t="shared" si="235"/>
        <v>105</v>
      </c>
      <c r="Q1912" t="str">
        <f t="shared" si="233"/>
        <v>theater</v>
      </c>
      <c r="R1912" t="str">
        <f t="shared" si="234"/>
        <v>plays</v>
      </c>
      <c r="S1912" s="9">
        <f t="shared" si="236"/>
        <v>41829.567592592597</v>
      </c>
      <c r="T1912" s="9">
        <f t="shared" si="237"/>
        <v>41874.567592592597</v>
      </c>
      <c r="U1912">
        <f t="shared" si="238"/>
        <v>2014</v>
      </c>
      <c r="V1912" s="9" t="str">
        <f t="shared" si="239"/>
        <v>Jul</v>
      </c>
    </row>
    <row r="1913" spans="1:22" ht="30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 t="shared" si="232"/>
        <v>104.4</v>
      </c>
      <c r="P1913">
        <f t="shared" si="235"/>
        <v>145</v>
      </c>
      <c r="Q1913" t="str">
        <f t="shared" si="233"/>
        <v>theater</v>
      </c>
      <c r="R1913" t="str">
        <f t="shared" si="234"/>
        <v>plays</v>
      </c>
      <c r="S1913" s="9">
        <f t="shared" si="236"/>
        <v>42491.756215277775</v>
      </c>
      <c r="T1913" s="9">
        <f t="shared" si="237"/>
        <v>42521.756215277775</v>
      </c>
      <c r="U1913">
        <f t="shared" si="238"/>
        <v>2016</v>
      </c>
      <c r="V1913" s="9" t="str">
        <f t="shared" si="239"/>
        <v>May</v>
      </c>
    </row>
    <row r="1914" spans="1:22" ht="45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 t="shared" si="232"/>
        <v>180</v>
      </c>
      <c r="P1914">
        <f t="shared" si="235"/>
        <v>12</v>
      </c>
      <c r="Q1914" t="str">
        <f t="shared" si="233"/>
        <v>theater</v>
      </c>
      <c r="R1914" t="str">
        <f t="shared" si="234"/>
        <v>plays</v>
      </c>
      <c r="S1914" s="9">
        <f t="shared" si="236"/>
        <v>42477.563113425924</v>
      </c>
      <c r="T1914" s="9">
        <f t="shared" si="237"/>
        <v>42500.708333333336</v>
      </c>
      <c r="U1914">
        <f t="shared" si="238"/>
        <v>2016</v>
      </c>
      <c r="V1914" s="9" t="str">
        <f t="shared" si="239"/>
        <v>Apr</v>
      </c>
    </row>
    <row r="1915" spans="1:22" ht="45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 t="shared" si="232"/>
        <v>106.33333333333333</v>
      </c>
      <c r="P1915">
        <f t="shared" si="235"/>
        <v>96.666666666666671</v>
      </c>
      <c r="Q1915" t="str">
        <f t="shared" si="233"/>
        <v>theater</v>
      </c>
      <c r="R1915" t="str">
        <f t="shared" si="234"/>
        <v>plays</v>
      </c>
      <c r="S1915" s="9">
        <f t="shared" si="236"/>
        <v>41950.692893518521</v>
      </c>
      <c r="T1915" s="9">
        <f t="shared" si="237"/>
        <v>41964.038194444445</v>
      </c>
      <c r="U1915">
        <f t="shared" si="238"/>
        <v>2014</v>
      </c>
      <c r="V1915" s="9" t="str">
        <f t="shared" si="239"/>
        <v>Nov</v>
      </c>
    </row>
    <row r="1916" spans="1:22" ht="45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 t="shared" si="232"/>
        <v>100.55555555555556</v>
      </c>
      <c r="P1916">
        <f t="shared" si="235"/>
        <v>60.333333333333336</v>
      </c>
      <c r="Q1916" t="str">
        <f t="shared" si="233"/>
        <v>theater</v>
      </c>
      <c r="R1916" t="str">
        <f t="shared" si="234"/>
        <v>plays</v>
      </c>
      <c r="S1916" s="9">
        <f t="shared" si="236"/>
        <v>41802.454236111116</v>
      </c>
      <c r="T1916" s="9">
        <f t="shared" si="237"/>
        <v>41822.454236111116</v>
      </c>
      <c r="U1916">
        <f t="shared" si="238"/>
        <v>2014</v>
      </c>
      <c r="V1916" s="9" t="str">
        <f t="shared" si="239"/>
        <v>Jun</v>
      </c>
    </row>
    <row r="1917" spans="1:22" ht="45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 t="shared" si="232"/>
        <v>101.2</v>
      </c>
      <c r="P1917">
        <f t="shared" si="235"/>
        <v>79.89473684210526</v>
      </c>
      <c r="Q1917" t="str">
        <f t="shared" si="233"/>
        <v>theater</v>
      </c>
      <c r="R1917" t="str">
        <f t="shared" si="234"/>
        <v>plays</v>
      </c>
      <c r="S1917" s="9">
        <f t="shared" si="236"/>
        <v>41927.707118055558</v>
      </c>
      <c r="T1917" s="9">
        <f t="shared" si="237"/>
        <v>41950.604166666672</v>
      </c>
      <c r="U1917">
        <f t="shared" si="238"/>
        <v>2014</v>
      </c>
      <c r="V1917" s="9" t="str">
        <f t="shared" si="239"/>
        <v>Oct</v>
      </c>
    </row>
    <row r="1918" spans="1:22" ht="45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 t="shared" si="232"/>
        <v>100</v>
      </c>
      <c r="P1918">
        <f t="shared" si="235"/>
        <v>58.823529411764703</v>
      </c>
      <c r="Q1918" t="str">
        <f t="shared" si="233"/>
        <v>theater</v>
      </c>
      <c r="R1918" t="str">
        <f t="shared" si="234"/>
        <v>plays</v>
      </c>
      <c r="S1918" s="9">
        <f t="shared" si="236"/>
        <v>42057.37027777778</v>
      </c>
      <c r="T1918" s="9">
        <f t="shared" si="237"/>
        <v>42117.328611111116</v>
      </c>
      <c r="U1918">
        <f t="shared" si="238"/>
        <v>2015</v>
      </c>
      <c r="V1918" s="9" t="str">
        <f t="shared" si="239"/>
        <v>Feb</v>
      </c>
    </row>
    <row r="1919" spans="1:22" ht="45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 t="shared" si="232"/>
        <v>118.39285714285714</v>
      </c>
      <c r="P1919">
        <f t="shared" si="235"/>
        <v>75.340909090909093</v>
      </c>
      <c r="Q1919" t="str">
        <f t="shared" si="233"/>
        <v>theater</v>
      </c>
      <c r="R1919" t="str">
        <f t="shared" si="234"/>
        <v>plays</v>
      </c>
      <c r="S1919" s="9">
        <f t="shared" si="236"/>
        <v>41780.929537037038</v>
      </c>
      <c r="T1919" s="9">
        <f t="shared" si="237"/>
        <v>41794.040972222225</v>
      </c>
      <c r="U1919">
        <f t="shared" si="238"/>
        <v>2014</v>
      </c>
      <c r="V1919" s="9" t="str">
        <f t="shared" si="239"/>
        <v>May</v>
      </c>
    </row>
    <row r="1920" spans="1:22" ht="45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 t="shared" si="232"/>
        <v>110.00000000000001</v>
      </c>
      <c r="P1920">
        <f t="shared" si="235"/>
        <v>55</v>
      </c>
      <c r="Q1920" t="str">
        <f t="shared" si="233"/>
        <v>theater</v>
      </c>
      <c r="R1920" t="str">
        <f t="shared" si="234"/>
        <v>plays</v>
      </c>
      <c r="S1920" s="9">
        <f t="shared" si="236"/>
        <v>42020.68</v>
      </c>
      <c r="T1920" s="9">
        <f t="shared" si="237"/>
        <v>42037.040972222225</v>
      </c>
      <c r="U1920">
        <f t="shared" si="238"/>
        <v>2015</v>
      </c>
      <c r="V1920" s="9" t="str">
        <f t="shared" si="239"/>
        <v>Jan</v>
      </c>
    </row>
    <row r="1921" spans="1:22" ht="45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 t="shared" si="232"/>
        <v>102.66666666666666</v>
      </c>
      <c r="P1921">
        <f t="shared" si="235"/>
        <v>66.956521739130437</v>
      </c>
      <c r="Q1921" t="str">
        <f t="shared" si="233"/>
        <v>theater</v>
      </c>
      <c r="R1921" t="str">
        <f t="shared" si="234"/>
        <v>plays</v>
      </c>
      <c r="S1921" s="9">
        <f t="shared" si="236"/>
        <v>42125.606145833335</v>
      </c>
      <c r="T1921" s="9">
        <f t="shared" si="237"/>
        <v>42155.606145833335</v>
      </c>
      <c r="U1921">
        <f t="shared" si="238"/>
        <v>2015</v>
      </c>
      <c r="V1921" s="9" t="str">
        <f t="shared" si="239"/>
        <v>May</v>
      </c>
    </row>
    <row r="1922" spans="1:22" ht="45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 t="shared" ref="O1922:O1985" si="240">(E1922/D1922)*100</f>
        <v>100</v>
      </c>
      <c r="P1922">
        <f t="shared" si="235"/>
        <v>227.27272727272728</v>
      </c>
      <c r="Q1922" t="str">
        <f t="shared" ref="Q1922:Q1985" si="241">LEFT(N1922,SEARCH("/",N1922,1)-1)</f>
        <v>theater</v>
      </c>
      <c r="R1922" t="str">
        <f t="shared" ref="R1922:R1985" si="242">RIGHT(N1922,LEN(N1922)-SEARCH("/",N1922,1))</f>
        <v>plays</v>
      </c>
      <c r="S1922" s="9">
        <f t="shared" si="236"/>
        <v>41855.843402777777</v>
      </c>
      <c r="T1922" s="9">
        <f t="shared" si="237"/>
        <v>41889.958333333336</v>
      </c>
      <c r="U1922">
        <f t="shared" si="238"/>
        <v>2014</v>
      </c>
      <c r="V1922" s="9" t="str">
        <f t="shared" si="239"/>
        <v>Aug</v>
      </c>
    </row>
    <row r="1923" spans="1:22" ht="45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 t="shared" si="240"/>
        <v>100</v>
      </c>
      <c r="P1923">
        <f t="shared" ref="P1923:P1986" si="243">IFERROR(E1923/L1923, 0)</f>
        <v>307.69230769230768</v>
      </c>
      <c r="Q1923" t="str">
        <f t="shared" si="241"/>
        <v>theater</v>
      </c>
      <c r="R1923" t="str">
        <f t="shared" si="242"/>
        <v>plays</v>
      </c>
      <c r="S1923" s="9">
        <f t="shared" ref="S1923:S1986" si="244">((J1923/86400)+25569+(-4/24))</f>
        <v>41794.650856481479</v>
      </c>
      <c r="T1923" s="9">
        <f t="shared" ref="T1923:T1986" si="245">((I1923/86400)+25569+(-4/24))</f>
        <v>41824.291666666672</v>
      </c>
      <c r="U1923">
        <f t="shared" ref="U1923:U1986" si="246">YEAR(S1923)</f>
        <v>2014</v>
      </c>
      <c r="V1923" s="9" t="str">
        <f t="shared" ref="V1923:V1986" si="247">TEXT(S1923, "mmm")</f>
        <v>Jun</v>
      </c>
    </row>
    <row r="1924" spans="1:22" ht="45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 t="shared" si="240"/>
        <v>110.04599999999999</v>
      </c>
      <c r="P1924">
        <f t="shared" si="243"/>
        <v>50.020909090909093</v>
      </c>
      <c r="Q1924" t="str">
        <f t="shared" si="241"/>
        <v>theater</v>
      </c>
      <c r="R1924" t="str">
        <f t="shared" si="242"/>
        <v>plays</v>
      </c>
      <c r="S1924" s="9">
        <f t="shared" si="244"/>
        <v>41893.616886574076</v>
      </c>
      <c r="T1924" s="9">
        <f t="shared" si="245"/>
        <v>41914.431250000001</v>
      </c>
      <c r="U1924">
        <f t="shared" si="246"/>
        <v>2014</v>
      </c>
      <c r="V1924" s="9" t="str">
        <f t="shared" si="247"/>
        <v>Sep</v>
      </c>
    </row>
    <row r="1925" spans="1:22" ht="45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 t="shared" si="240"/>
        <v>101.35000000000001</v>
      </c>
      <c r="P1925">
        <f t="shared" si="243"/>
        <v>72.392857142857139</v>
      </c>
      <c r="Q1925" t="str">
        <f t="shared" si="241"/>
        <v>theater</v>
      </c>
      <c r="R1925" t="str">
        <f t="shared" si="242"/>
        <v>plays</v>
      </c>
      <c r="S1925" s="9">
        <f t="shared" si="244"/>
        <v>42037.432291666664</v>
      </c>
      <c r="T1925" s="9">
        <f t="shared" si="245"/>
        <v>42067.432291666664</v>
      </c>
      <c r="U1925">
        <f t="shared" si="246"/>
        <v>2015</v>
      </c>
      <c r="V1925" s="9" t="str">
        <f t="shared" si="247"/>
        <v>Feb</v>
      </c>
    </row>
    <row r="1926" spans="1:22" ht="30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 t="shared" si="240"/>
        <v>100.75</v>
      </c>
      <c r="P1926">
        <f t="shared" si="243"/>
        <v>95.952380952380949</v>
      </c>
      <c r="Q1926" t="str">
        <f t="shared" si="241"/>
        <v>theater</v>
      </c>
      <c r="R1926" t="str">
        <f t="shared" si="242"/>
        <v>plays</v>
      </c>
      <c r="S1926" s="9">
        <f t="shared" si="244"/>
        <v>42227.657546296301</v>
      </c>
      <c r="T1926" s="9">
        <f t="shared" si="245"/>
        <v>42253.407638888886</v>
      </c>
      <c r="U1926">
        <f t="shared" si="246"/>
        <v>2015</v>
      </c>
      <c r="V1926" s="9" t="str">
        <f t="shared" si="247"/>
        <v>Aug</v>
      </c>
    </row>
    <row r="1927" spans="1:22" ht="45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 t="shared" si="240"/>
        <v>169.42857142857144</v>
      </c>
      <c r="P1927">
        <f t="shared" si="243"/>
        <v>45.615384615384613</v>
      </c>
      <c r="Q1927" t="str">
        <f t="shared" si="241"/>
        <v>theater</v>
      </c>
      <c r="R1927" t="str">
        <f t="shared" si="242"/>
        <v>plays</v>
      </c>
      <c r="S1927" s="9">
        <f t="shared" si="244"/>
        <v>41881.19467592593</v>
      </c>
      <c r="T1927" s="9">
        <f t="shared" si="245"/>
        <v>41911.19467592593</v>
      </c>
      <c r="U1927">
        <f t="shared" si="246"/>
        <v>2014</v>
      </c>
      <c r="V1927" s="9" t="str">
        <f t="shared" si="247"/>
        <v>Aug</v>
      </c>
    </row>
    <row r="1928" spans="1:22" ht="45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 t="shared" si="240"/>
        <v>100</v>
      </c>
      <c r="P1928">
        <f t="shared" si="243"/>
        <v>41.029411764705884</v>
      </c>
      <c r="Q1928" t="str">
        <f t="shared" si="241"/>
        <v>theater</v>
      </c>
      <c r="R1928" t="str">
        <f t="shared" si="242"/>
        <v>plays</v>
      </c>
      <c r="S1928" s="9">
        <f t="shared" si="244"/>
        <v>42234.623217592591</v>
      </c>
      <c r="T1928" s="9">
        <f t="shared" si="245"/>
        <v>42262.254166666673</v>
      </c>
      <c r="U1928">
        <f t="shared" si="246"/>
        <v>2015</v>
      </c>
      <c r="V1928" s="9" t="str">
        <f t="shared" si="247"/>
        <v>Aug</v>
      </c>
    </row>
    <row r="1929" spans="1:22" ht="45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 t="shared" si="240"/>
        <v>113.65</v>
      </c>
      <c r="P1929">
        <f t="shared" si="243"/>
        <v>56.825000000000003</v>
      </c>
      <c r="Q1929" t="str">
        <f t="shared" si="241"/>
        <v>theater</v>
      </c>
      <c r="R1929" t="str">
        <f t="shared" si="242"/>
        <v>plays</v>
      </c>
      <c r="S1929" s="9">
        <f t="shared" si="244"/>
        <v>42581.230879629635</v>
      </c>
      <c r="T1929" s="9">
        <f t="shared" si="245"/>
        <v>42638.791666666664</v>
      </c>
      <c r="U1929">
        <f t="shared" si="246"/>
        <v>2016</v>
      </c>
      <c r="V1929" s="9" t="str">
        <f t="shared" si="247"/>
        <v>Jul</v>
      </c>
    </row>
    <row r="1930" spans="1:22" ht="45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 t="shared" si="240"/>
        <v>101.56</v>
      </c>
      <c r="P1930">
        <f t="shared" si="243"/>
        <v>137.24324324324326</v>
      </c>
      <c r="Q1930" t="str">
        <f t="shared" si="241"/>
        <v>theater</v>
      </c>
      <c r="R1930" t="str">
        <f t="shared" si="242"/>
        <v>plays</v>
      </c>
      <c r="S1930" s="9">
        <f t="shared" si="244"/>
        <v>41880.596909722226</v>
      </c>
      <c r="T1930" s="9">
        <f t="shared" si="245"/>
        <v>41895</v>
      </c>
      <c r="U1930">
        <f t="shared" si="246"/>
        <v>2014</v>
      </c>
      <c r="V1930" s="9" t="str">
        <f t="shared" si="247"/>
        <v>Aug</v>
      </c>
    </row>
    <row r="1931" spans="1:22" ht="45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 t="shared" si="240"/>
        <v>106</v>
      </c>
      <c r="P1931">
        <f t="shared" si="243"/>
        <v>75.714285714285708</v>
      </c>
      <c r="Q1931" t="str">
        <f t="shared" si="241"/>
        <v>theater</v>
      </c>
      <c r="R1931" t="str">
        <f t="shared" si="242"/>
        <v>plays</v>
      </c>
      <c r="S1931" s="9">
        <f t="shared" si="244"/>
        <v>42214.529004629636</v>
      </c>
      <c r="T1931" s="9">
        <f t="shared" si="245"/>
        <v>42225.500000000007</v>
      </c>
      <c r="U1931">
        <f t="shared" si="246"/>
        <v>2015</v>
      </c>
      <c r="V1931" s="9" t="str">
        <f t="shared" si="247"/>
        <v>Jul</v>
      </c>
    </row>
    <row r="1932" spans="1:22" ht="45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 t="shared" si="240"/>
        <v>102</v>
      </c>
      <c r="P1932">
        <f t="shared" si="243"/>
        <v>99</v>
      </c>
      <c r="Q1932" t="str">
        <f t="shared" si="241"/>
        <v>theater</v>
      </c>
      <c r="R1932" t="str">
        <f t="shared" si="242"/>
        <v>plays</v>
      </c>
      <c r="S1932" s="9">
        <f t="shared" si="244"/>
        <v>42460.168645833335</v>
      </c>
      <c r="T1932" s="9">
        <f t="shared" si="245"/>
        <v>42488.082638888889</v>
      </c>
      <c r="U1932">
        <f t="shared" si="246"/>
        <v>2016</v>
      </c>
      <c r="V1932" s="9" t="str">
        <f t="shared" si="247"/>
        <v>Mar</v>
      </c>
    </row>
    <row r="1933" spans="1:22" ht="45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 t="shared" si="240"/>
        <v>116.91666666666667</v>
      </c>
      <c r="P1933">
        <f t="shared" si="243"/>
        <v>81.569767441860463</v>
      </c>
      <c r="Q1933" t="str">
        <f t="shared" si="241"/>
        <v>theater</v>
      </c>
      <c r="R1933" t="str">
        <f t="shared" si="242"/>
        <v>plays</v>
      </c>
      <c r="S1933" s="9">
        <f t="shared" si="244"/>
        <v>42166.856539351858</v>
      </c>
      <c r="T1933" s="9">
        <f t="shared" si="245"/>
        <v>42195.999305555561</v>
      </c>
      <c r="U1933">
        <f t="shared" si="246"/>
        <v>2015</v>
      </c>
      <c r="V1933" s="9" t="str">
        <f t="shared" si="247"/>
        <v>Jun</v>
      </c>
    </row>
    <row r="1934" spans="1:22" ht="45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 t="shared" si="240"/>
        <v>101.15151515151514</v>
      </c>
      <c r="P1934">
        <f t="shared" si="243"/>
        <v>45.108108108108105</v>
      </c>
      <c r="Q1934" t="str">
        <f t="shared" si="241"/>
        <v>theater</v>
      </c>
      <c r="R1934" t="str">
        <f t="shared" si="242"/>
        <v>plays</v>
      </c>
      <c r="S1934" s="9">
        <f t="shared" si="244"/>
        <v>42733.334699074076</v>
      </c>
      <c r="T1934" s="9">
        <f t="shared" si="245"/>
        <v>42753.334699074076</v>
      </c>
      <c r="U1934">
        <f t="shared" si="246"/>
        <v>2016</v>
      </c>
      <c r="V1934" s="9" t="str">
        <f t="shared" si="247"/>
        <v>Dec</v>
      </c>
    </row>
    <row r="1935" spans="1:22" ht="45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 t="shared" si="240"/>
        <v>132</v>
      </c>
      <c r="P1935">
        <f t="shared" si="243"/>
        <v>36.666666666666664</v>
      </c>
      <c r="Q1935" t="str">
        <f t="shared" si="241"/>
        <v>theater</v>
      </c>
      <c r="R1935" t="str">
        <f t="shared" si="242"/>
        <v>plays</v>
      </c>
      <c r="S1935" s="9">
        <f t="shared" si="244"/>
        <v>42177.595115740747</v>
      </c>
      <c r="T1935" s="9">
        <f t="shared" si="245"/>
        <v>42197.875000000007</v>
      </c>
      <c r="U1935">
        <f t="shared" si="246"/>
        <v>2015</v>
      </c>
      <c r="V1935" s="9" t="str">
        <f t="shared" si="247"/>
        <v>Jun</v>
      </c>
    </row>
    <row r="1936" spans="1:22" ht="45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 t="shared" si="240"/>
        <v>100</v>
      </c>
      <c r="P1936">
        <f t="shared" si="243"/>
        <v>125</v>
      </c>
      <c r="Q1936" t="str">
        <f t="shared" si="241"/>
        <v>theater</v>
      </c>
      <c r="R1936" t="str">
        <f t="shared" si="242"/>
        <v>plays</v>
      </c>
      <c r="S1936" s="9">
        <f t="shared" si="244"/>
        <v>42442.456678240742</v>
      </c>
      <c r="T1936" s="9">
        <f t="shared" si="245"/>
        <v>42470.666666666664</v>
      </c>
      <c r="U1936">
        <f t="shared" si="246"/>
        <v>2016</v>
      </c>
      <c r="V1936" s="9" t="str">
        <f t="shared" si="247"/>
        <v>Mar</v>
      </c>
    </row>
    <row r="1937" spans="1:22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 t="shared" si="240"/>
        <v>128</v>
      </c>
      <c r="P1937">
        <f t="shared" si="243"/>
        <v>49.230769230769234</v>
      </c>
      <c r="Q1937" t="str">
        <f t="shared" si="241"/>
        <v>theater</v>
      </c>
      <c r="R1937" t="str">
        <f t="shared" si="242"/>
        <v>plays</v>
      </c>
      <c r="S1937" s="9">
        <f t="shared" si="244"/>
        <v>42521.487662037041</v>
      </c>
      <c r="T1937" s="9">
        <f t="shared" si="245"/>
        <v>42551.487662037041</v>
      </c>
      <c r="U1937">
        <f t="shared" si="246"/>
        <v>2016</v>
      </c>
      <c r="V1937" s="9" t="str">
        <f t="shared" si="247"/>
        <v>May</v>
      </c>
    </row>
    <row r="1938" spans="1:22" ht="45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 t="shared" si="240"/>
        <v>118.95833333333334</v>
      </c>
      <c r="P1938">
        <f t="shared" si="243"/>
        <v>42.296296296296298</v>
      </c>
      <c r="Q1938" t="str">
        <f t="shared" si="241"/>
        <v>theater</v>
      </c>
      <c r="R1938" t="str">
        <f t="shared" si="242"/>
        <v>plays</v>
      </c>
      <c r="S1938" s="9">
        <f t="shared" si="244"/>
        <v>41884.433182870373</v>
      </c>
      <c r="T1938" s="9">
        <f t="shared" si="245"/>
        <v>41899.999305555561</v>
      </c>
      <c r="U1938">
        <f t="shared" si="246"/>
        <v>2014</v>
      </c>
      <c r="V1938" s="9" t="str">
        <f t="shared" si="247"/>
        <v>Sep</v>
      </c>
    </row>
    <row r="1939" spans="1:22" ht="45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 t="shared" si="240"/>
        <v>126.2</v>
      </c>
      <c r="P1939">
        <f t="shared" si="243"/>
        <v>78.875</v>
      </c>
      <c r="Q1939" t="str">
        <f t="shared" si="241"/>
        <v>theater</v>
      </c>
      <c r="R1939" t="str">
        <f t="shared" si="242"/>
        <v>plays</v>
      </c>
      <c r="S1939" s="9">
        <f t="shared" si="244"/>
        <v>42289.59452546297</v>
      </c>
      <c r="T1939" s="9">
        <f t="shared" si="245"/>
        <v>42319.636192129634</v>
      </c>
      <c r="U1939">
        <f t="shared" si="246"/>
        <v>2015</v>
      </c>
      <c r="V1939" s="9" t="str">
        <f t="shared" si="247"/>
        <v>Oct</v>
      </c>
    </row>
    <row r="1940" spans="1:22" ht="30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 t="shared" si="240"/>
        <v>156.20000000000002</v>
      </c>
      <c r="P1940">
        <f t="shared" si="243"/>
        <v>38.284313725490193</v>
      </c>
      <c r="Q1940" t="str">
        <f t="shared" si="241"/>
        <v>theater</v>
      </c>
      <c r="R1940" t="str">
        <f t="shared" si="242"/>
        <v>plays</v>
      </c>
      <c r="S1940" s="9">
        <f t="shared" si="244"/>
        <v>42243.458599537036</v>
      </c>
      <c r="T1940" s="9">
        <f t="shared" si="245"/>
        <v>42278.458599537036</v>
      </c>
      <c r="U1940">
        <f t="shared" si="246"/>
        <v>2015</v>
      </c>
      <c r="V1940" s="9" t="str">
        <f t="shared" si="247"/>
        <v>Aug</v>
      </c>
    </row>
    <row r="1941" spans="1:22" ht="45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 t="shared" si="240"/>
        <v>103.15</v>
      </c>
      <c r="P1941">
        <f t="shared" si="243"/>
        <v>44.847826086956523</v>
      </c>
      <c r="Q1941" t="str">
        <f t="shared" si="241"/>
        <v>theater</v>
      </c>
      <c r="R1941" t="str">
        <f t="shared" si="242"/>
        <v>plays</v>
      </c>
      <c r="S1941" s="9">
        <f t="shared" si="244"/>
        <v>42248.473495370374</v>
      </c>
      <c r="T1941" s="9">
        <f t="shared" si="245"/>
        <v>42279.583333333336</v>
      </c>
      <c r="U1941">
        <f t="shared" si="246"/>
        <v>2015</v>
      </c>
      <c r="V1941" s="9" t="str">
        <f t="shared" si="247"/>
        <v>Sep</v>
      </c>
    </row>
    <row r="1942" spans="1:22" ht="45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 t="shared" si="240"/>
        <v>153.33333333333334</v>
      </c>
      <c r="P1942">
        <f t="shared" si="243"/>
        <v>13.529411764705882</v>
      </c>
      <c r="Q1942" t="str">
        <f t="shared" si="241"/>
        <v>theater</v>
      </c>
      <c r="R1942" t="str">
        <f t="shared" si="242"/>
        <v>plays</v>
      </c>
      <c r="S1942" s="9">
        <f t="shared" si="244"/>
        <v>42328.560474537044</v>
      </c>
      <c r="T1942" s="9">
        <f t="shared" si="245"/>
        <v>42358.332638888889</v>
      </c>
      <c r="U1942">
        <f t="shared" si="246"/>
        <v>2015</v>
      </c>
      <c r="V1942" s="9" t="str">
        <f t="shared" si="247"/>
        <v>Nov</v>
      </c>
    </row>
    <row r="1943" spans="1:22" ht="45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 t="shared" si="240"/>
        <v>180.44444444444446</v>
      </c>
      <c r="P1943">
        <f t="shared" si="243"/>
        <v>43.5</v>
      </c>
      <c r="Q1943" t="str">
        <f t="shared" si="241"/>
        <v>theater</v>
      </c>
      <c r="R1943" t="str">
        <f t="shared" si="242"/>
        <v>plays</v>
      </c>
      <c r="S1943" s="9">
        <f t="shared" si="244"/>
        <v>41923.187685185192</v>
      </c>
      <c r="T1943" s="9">
        <f t="shared" si="245"/>
        <v>41960.165972222225</v>
      </c>
      <c r="U1943">
        <f t="shared" si="246"/>
        <v>2014</v>
      </c>
      <c r="V1943" s="9" t="str">
        <f t="shared" si="247"/>
        <v>Oct</v>
      </c>
    </row>
    <row r="1944" spans="1:22" ht="45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 t="shared" si="240"/>
        <v>128.44999999999999</v>
      </c>
      <c r="P1944">
        <f t="shared" si="243"/>
        <v>30.951807228915662</v>
      </c>
      <c r="Q1944" t="str">
        <f t="shared" si="241"/>
        <v>theater</v>
      </c>
      <c r="R1944" t="str">
        <f t="shared" si="242"/>
        <v>plays</v>
      </c>
      <c r="S1944" s="9">
        <f t="shared" si="244"/>
        <v>42571.253935185188</v>
      </c>
      <c r="T1944" s="9">
        <f t="shared" si="245"/>
        <v>42599.253935185188</v>
      </c>
      <c r="U1944">
        <f t="shared" si="246"/>
        <v>2016</v>
      </c>
      <c r="V1944" s="9" t="str">
        <f t="shared" si="247"/>
        <v>Jul</v>
      </c>
    </row>
    <row r="1945" spans="1:22" ht="45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 t="shared" si="240"/>
        <v>119.66666666666667</v>
      </c>
      <c r="P1945">
        <f t="shared" si="243"/>
        <v>55.230769230769234</v>
      </c>
      <c r="Q1945" t="str">
        <f t="shared" si="241"/>
        <v>theater</v>
      </c>
      <c r="R1945" t="str">
        <f t="shared" si="242"/>
        <v>plays</v>
      </c>
      <c r="S1945" s="9">
        <f t="shared" si="244"/>
        <v>42600.589375000003</v>
      </c>
      <c r="T1945" s="9">
        <f t="shared" si="245"/>
        <v>42621.589375000003</v>
      </c>
      <c r="U1945">
        <f t="shared" si="246"/>
        <v>2016</v>
      </c>
      <c r="V1945" s="9" t="str">
        <f t="shared" si="247"/>
        <v>Aug</v>
      </c>
    </row>
    <row r="1946" spans="1:22" ht="45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 t="shared" si="240"/>
        <v>123</v>
      </c>
      <c r="P1946">
        <f t="shared" si="243"/>
        <v>46.125</v>
      </c>
      <c r="Q1946" t="str">
        <f t="shared" si="241"/>
        <v>theater</v>
      </c>
      <c r="R1946" t="str">
        <f t="shared" si="242"/>
        <v>plays</v>
      </c>
      <c r="S1946" s="9">
        <f t="shared" si="244"/>
        <v>42516.836701388893</v>
      </c>
      <c r="T1946" s="9">
        <f t="shared" si="245"/>
        <v>42546.836701388893</v>
      </c>
      <c r="U1946">
        <f t="shared" si="246"/>
        <v>2016</v>
      </c>
      <c r="V1946" s="9" t="str">
        <f t="shared" si="247"/>
        <v>May</v>
      </c>
    </row>
    <row r="1947" spans="1:22" ht="45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 t="shared" si="240"/>
        <v>105</v>
      </c>
      <c r="P1947">
        <f t="shared" si="243"/>
        <v>39.375</v>
      </c>
      <c r="Q1947" t="str">
        <f t="shared" si="241"/>
        <v>theater</v>
      </c>
      <c r="R1947" t="str">
        <f t="shared" si="242"/>
        <v>plays</v>
      </c>
      <c r="S1947" s="9">
        <f t="shared" si="244"/>
        <v>42222.563368055555</v>
      </c>
      <c r="T1947" s="9">
        <f t="shared" si="245"/>
        <v>42247.563368055555</v>
      </c>
      <c r="U1947">
        <f t="shared" si="246"/>
        <v>2015</v>
      </c>
      <c r="V1947" s="9" t="str">
        <f t="shared" si="247"/>
        <v>Aug</v>
      </c>
    </row>
    <row r="1948" spans="1:22" ht="45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 t="shared" si="240"/>
        <v>102.23636363636363</v>
      </c>
      <c r="P1948">
        <f t="shared" si="243"/>
        <v>66.152941176470591</v>
      </c>
      <c r="Q1948" t="str">
        <f t="shared" si="241"/>
        <v>theater</v>
      </c>
      <c r="R1948" t="str">
        <f t="shared" si="242"/>
        <v>plays</v>
      </c>
      <c r="S1948" s="9">
        <f t="shared" si="244"/>
        <v>41829.433125000003</v>
      </c>
      <c r="T1948" s="9">
        <f t="shared" si="245"/>
        <v>41889.433125000003</v>
      </c>
      <c r="U1948">
        <f t="shared" si="246"/>
        <v>2014</v>
      </c>
      <c r="V1948" s="9" t="str">
        <f t="shared" si="247"/>
        <v>Jul</v>
      </c>
    </row>
    <row r="1949" spans="1:22" ht="45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 t="shared" si="240"/>
        <v>104.66666666666666</v>
      </c>
      <c r="P1949">
        <f t="shared" si="243"/>
        <v>54.137931034482762</v>
      </c>
      <c r="Q1949" t="str">
        <f t="shared" si="241"/>
        <v>theater</v>
      </c>
      <c r="R1949" t="str">
        <f t="shared" si="242"/>
        <v>plays</v>
      </c>
      <c r="S1949" s="9">
        <f t="shared" si="244"/>
        <v>42150.588645833333</v>
      </c>
      <c r="T1949" s="9">
        <f t="shared" si="245"/>
        <v>42180.588645833333</v>
      </c>
      <c r="U1949">
        <f t="shared" si="246"/>
        <v>2015</v>
      </c>
      <c r="V1949" s="9" t="str">
        <f t="shared" si="247"/>
        <v>May</v>
      </c>
    </row>
    <row r="1950" spans="1:22" ht="30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 t="shared" si="240"/>
        <v>100</v>
      </c>
      <c r="P1950">
        <f t="shared" si="243"/>
        <v>104.16666666666667</v>
      </c>
      <c r="Q1950" t="str">
        <f t="shared" si="241"/>
        <v>theater</v>
      </c>
      <c r="R1950" t="str">
        <f t="shared" si="242"/>
        <v>plays</v>
      </c>
      <c r="S1950" s="9">
        <f t="shared" si="244"/>
        <v>42040.665011574078</v>
      </c>
      <c r="T1950" s="9">
        <f t="shared" si="245"/>
        <v>42070.665011574078</v>
      </c>
      <c r="U1950">
        <f t="shared" si="246"/>
        <v>2015</v>
      </c>
      <c r="V1950" s="9" t="str">
        <f t="shared" si="247"/>
        <v>Feb</v>
      </c>
    </row>
    <row r="1951" spans="1:22" ht="45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 t="shared" si="240"/>
        <v>100.4</v>
      </c>
      <c r="P1951">
        <f t="shared" si="243"/>
        <v>31.375</v>
      </c>
      <c r="Q1951" t="str">
        <f t="shared" si="241"/>
        <v>theater</v>
      </c>
      <c r="R1951" t="str">
        <f t="shared" si="242"/>
        <v>plays</v>
      </c>
      <c r="S1951" s="9">
        <f t="shared" si="244"/>
        <v>42075.640729166669</v>
      </c>
      <c r="T1951" s="9">
        <f t="shared" si="245"/>
        <v>42105.640729166669</v>
      </c>
      <c r="U1951">
        <f t="shared" si="246"/>
        <v>2015</v>
      </c>
      <c r="V1951" s="9" t="str">
        <f t="shared" si="247"/>
        <v>Mar</v>
      </c>
    </row>
    <row r="1952" spans="1:22" ht="45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 t="shared" si="240"/>
        <v>102.27272727272727</v>
      </c>
      <c r="P1952">
        <f t="shared" si="243"/>
        <v>59.210526315789473</v>
      </c>
      <c r="Q1952" t="str">
        <f t="shared" si="241"/>
        <v>theater</v>
      </c>
      <c r="R1952" t="str">
        <f t="shared" si="242"/>
        <v>plays</v>
      </c>
      <c r="S1952" s="9">
        <f t="shared" si="244"/>
        <v>42073.494027777779</v>
      </c>
      <c r="T1952" s="9">
        <f t="shared" si="245"/>
        <v>42094.999305555561</v>
      </c>
      <c r="U1952">
        <f t="shared" si="246"/>
        <v>2015</v>
      </c>
      <c r="V1952" s="9" t="str">
        <f t="shared" si="247"/>
        <v>Mar</v>
      </c>
    </row>
    <row r="1953" spans="1:22" ht="45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 t="shared" si="240"/>
        <v>114.40928571428573</v>
      </c>
      <c r="P1953">
        <f t="shared" si="243"/>
        <v>119.17633928571429</v>
      </c>
      <c r="Q1953" t="str">
        <f t="shared" si="241"/>
        <v>theater</v>
      </c>
      <c r="R1953" t="str">
        <f t="shared" si="242"/>
        <v>plays</v>
      </c>
      <c r="S1953" s="9">
        <f t="shared" si="244"/>
        <v>42479.912048611113</v>
      </c>
      <c r="T1953" s="9">
        <f t="shared" si="245"/>
        <v>42503.999305555561</v>
      </c>
      <c r="U1953">
        <f t="shared" si="246"/>
        <v>2016</v>
      </c>
      <c r="V1953" s="9" t="str">
        <f t="shared" si="247"/>
        <v>Apr</v>
      </c>
    </row>
    <row r="1954" spans="1:22" ht="45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 t="shared" si="240"/>
        <v>101.9047619047619</v>
      </c>
      <c r="P1954">
        <f t="shared" si="243"/>
        <v>164.61538461538461</v>
      </c>
      <c r="Q1954" t="str">
        <f t="shared" si="241"/>
        <v>theater</v>
      </c>
      <c r="R1954" t="str">
        <f t="shared" si="242"/>
        <v>plays</v>
      </c>
      <c r="S1954" s="9">
        <f t="shared" si="244"/>
        <v>42411.775625000002</v>
      </c>
      <c r="T1954" s="9">
        <f t="shared" si="245"/>
        <v>42433.875000000007</v>
      </c>
      <c r="U1954">
        <f t="shared" si="246"/>
        <v>2016</v>
      </c>
      <c r="V1954" s="9" t="str">
        <f t="shared" si="247"/>
        <v>Feb</v>
      </c>
    </row>
    <row r="1955" spans="1:22" ht="45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 t="shared" si="240"/>
        <v>102</v>
      </c>
      <c r="P1955">
        <f t="shared" si="243"/>
        <v>24.285714285714285</v>
      </c>
      <c r="Q1955" t="str">
        <f t="shared" si="241"/>
        <v>theater</v>
      </c>
      <c r="R1955" t="str">
        <f t="shared" si="242"/>
        <v>plays</v>
      </c>
      <c r="S1955" s="9">
        <f t="shared" si="244"/>
        <v>42223.227696759262</v>
      </c>
      <c r="T1955" s="9">
        <f t="shared" si="245"/>
        <v>42251.227696759262</v>
      </c>
      <c r="U1955">
        <f t="shared" si="246"/>
        <v>2015</v>
      </c>
      <c r="V1955" s="9" t="str">
        <f t="shared" si="247"/>
        <v>Aug</v>
      </c>
    </row>
    <row r="1956" spans="1:22" ht="45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 t="shared" si="240"/>
        <v>104.80000000000001</v>
      </c>
      <c r="P1956">
        <f t="shared" si="243"/>
        <v>40.9375</v>
      </c>
      <c r="Q1956" t="str">
        <f t="shared" si="241"/>
        <v>theater</v>
      </c>
      <c r="R1956" t="str">
        <f t="shared" si="242"/>
        <v>plays</v>
      </c>
      <c r="S1956" s="9">
        <f t="shared" si="244"/>
        <v>42462.726828703708</v>
      </c>
      <c r="T1956" s="9">
        <f t="shared" si="245"/>
        <v>42492.726828703708</v>
      </c>
      <c r="U1956">
        <f t="shared" si="246"/>
        <v>2016</v>
      </c>
      <c r="V1956" s="9" t="str">
        <f t="shared" si="247"/>
        <v>Apr</v>
      </c>
    </row>
    <row r="1957" spans="1:22" ht="45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 t="shared" si="240"/>
        <v>101.83333333333333</v>
      </c>
      <c r="P1957">
        <f t="shared" si="243"/>
        <v>61.1</v>
      </c>
      <c r="Q1957" t="str">
        <f t="shared" si="241"/>
        <v>theater</v>
      </c>
      <c r="R1957" t="str">
        <f t="shared" si="242"/>
        <v>plays</v>
      </c>
      <c r="S1957" s="9">
        <f t="shared" si="244"/>
        <v>41753.349189814813</v>
      </c>
      <c r="T1957" s="9">
        <f t="shared" si="245"/>
        <v>41781.754861111112</v>
      </c>
      <c r="U1957">
        <f t="shared" si="246"/>
        <v>2014</v>
      </c>
      <c r="V1957" s="9" t="str">
        <f t="shared" si="247"/>
        <v>Apr</v>
      </c>
    </row>
    <row r="1958" spans="1:22" ht="45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 t="shared" si="240"/>
        <v>100</v>
      </c>
      <c r="P1958">
        <f t="shared" si="243"/>
        <v>38.65</v>
      </c>
      <c r="Q1958" t="str">
        <f t="shared" si="241"/>
        <v>theater</v>
      </c>
      <c r="R1958" t="str">
        <f t="shared" si="242"/>
        <v>plays</v>
      </c>
      <c r="S1958" s="9">
        <f t="shared" si="244"/>
        <v>41788.420416666668</v>
      </c>
      <c r="T1958" s="9">
        <f t="shared" si="245"/>
        <v>41818.420416666668</v>
      </c>
      <c r="U1958">
        <f t="shared" si="246"/>
        <v>2014</v>
      </c>
      <c r="V1958" s="9" t="str">
        <f t="shared" si="247"/>
        <v>May</v>
      </c>
    </row>
    <row r="1959" spans="1:22" ht="45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 t="shared" si="240"/>
        <v>106.27272727272728</v>
      </c>
      <c r="P1959">
        <f t="shared" si="243"/>
        <v>56.20192307692308</v>
      </c>
      <c r="Q1959" t="str">
        <f t="shared" si="241"/>
        <v>theater</v>
      </c>
      <c r="R1959" t="str">
        <f t="shared" si="242"/>
        <v>plays</v>
      </c>
      <c r="S1959" s="9">
        <f t="shared" si="244"/>
        <v>42195.862037037041</v>
      </c>
      <c r="T1959" s="9">
        <f t="shared" si="245"/>
        <v>42227.833333333336</v>
      </c>
      <c r="U1959">
        <f t="shared" si="246"/>
        <v>2015</v>
      </c>
      <c r="V1959" s="9" t="str">
        <f t="shared" si="247"/>
        <v>Jul</v>
      </c>
    </row>
    <row r="1960" spans="1:22" ht="45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 t="shared" si="240"/>
        <v>113.42219999999999</v>
      </c>
      <c r="P1960">
        <f t="shared" si="243"/>
        <v>107.00207547169811</v>
      </c>
      <c r="Q1960" t="str">
        <f t="shared" si="241"/>
        <v>theater</v>
      </c>
      <c r="R1960" t="str">
        <f t="shared" si="242"/>
        <v>plays</v>
      </c>
      <c r="S1960" s="9">
        <f t="shared" si="244"/>
        <v>42015.883784722224</v>
      </c>
      <c r="T1960" s="9">
        <f t="shared" si="245"/>
        <v>42046.541666666664</v>
      </c>
      <c r="U1960">
        <f t="shared" si="246"/>
        <v>2015</v>
      </c>
      <c r="V1960" s="9" t="str">
        <f t="shared" si="247"/>
        <v>Jan</v>
      </c>
    </row>
    <row r="1961" spans="1:22" ht="45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 t="shared" si="240"/>
        <v>100</v>
      </c>
      <c r="P1961">
        <f t="shared" si="243"/>
        <v>171.42857142857142</v>
      </c>
      <c r="Q1961" t="str">
        <f t="shared" si="241"/>
        <v>theater</v>
      </c>
      <c r="R1961" t="str">
        <f t="shared" si="242"/>
        <v>plays</v>
      </c>
      <c r="S1961" s="9">
        <f t="shared" si="244"/>
        <v>42661.275393518525</v>
      </c>
      <c r="T1961" s="9">
        <f t="shared" si="245"/>
        <v>42691.317060185189</v>
      </c>
      <c r="U1961">
        <f t="shared" si="246"/>
        <v>2016</v>
      </c>
      <c r="V1961" s="9" t="str">
        <f t="shared" si="247"/>
        <v>Oct</v>
      </c>
    </row>
    <row r="1962" spans="1:22" ht="45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 t="shared" si="240"/>
        <v>100.45454545454547</v>
      </c>
      <c r="P1962">
        <f t="shared" si="243"/>
        <v>110.5</v>
      </c>
      <c r="Q1962" t="str">
        <f t="shared" si="241"/>
        <v>theater</v>
      </c>
      <c r="R1962" t="str">
        <f t="shared" si="242"/>
        <v>plays</v>
      </c>
      <c r="S1962" s="9">
        <f t="shared" si="244"/>
        <v>41808.482916666668</v>
      </c>
      <c r="T1962" s="9">
        <f t="shared" si="245"/>
        <v>41868.482916666668</v>
      </c>
      <c r="U1962">
        <f t="shared" si="246"/>
        <v>2014</v>
      </c>
      <c r="V1962" s="9" t="str">
        <f t="shared" si="247"/>
        <v>Jun</v>
      </c>
    </row>
    <row r="1963" spans="1:22" ht="45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 t="shared" si="240"/>
        <v>100.03599999999999</v>
      </c>
      <c r="P1963">
        <f t="shared" si="243"/>
        <v>179.27598566308242</v>
      </c>
      <c r="Q1963" t="str">
        <f t="shared" si="241"/>
        <v>theater</v>
      </c>
      <c r="R1963" t="str">
        <f t="shared" si="242"/>
        <v>plays</v>
      </c>
      <c r="S1963" s="9">
        <f t="shared" si="244"/>
        <v>41730.110081018523</v>
      </c>
      <c r="T1963" s="9">
        <f t="shared" si="245"/>
        <v>41764.110081018523</v>
      </c>
      <c r="U1963">
        <f t="shared" si="246"/>
        <v>2014</v>
      </c>
      <c r="V1963" s="9" t="str">
        <f t="shared" si="247"/>
        <v>Apr</v>
      </c>
    </row>
    <row r="1964" spans="1:22" ht="45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 t="shared" si="240"/>
        <v>144</v>
      </c>
      <c r="P1964">
        <f t="shared" si="243"/>
        <v>22.90909090909091</v>
      </c>
      <c r="Q1964" t="str">
        <f t="shared" si="241"/>
        <v>theater</v>
      </c>
      <c r="R1964" t="str">
        <f t="shared" si="242"/>
        <v>plays</v>
      </c>
      <c r="S1964" s="9">
        <f t="shared" si="244"/>
        <v>42139.650173611117</v>
      </c>
      <c r="T1964" s="9">
        <f t="shared" si="245"/>
        <v>42181.708333333336</v>
      </c>
      <c r="U1964">
        <f t="shared" si="246"/>
        <v>2015</v>
      </c>
      <c r="V1964" s="9" t="str">
        <f t="shared" si="247"/>
        <v>May</v>
      </c>
    </row>
    <row r="1965" spans="1:22" ht="45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 t="shared" si="240"/>
        <v>103.49999999999999</v>
      </c>
      <c r="P1965">
        <f t="shared" si="243"/>
        <v>43.125</v>
      </c>
      <c r="Q1965" t="str">
        <f t="shared" si="241"/>
        <v>theater</v>
      </c>
      <c r="R1965" t="str">
        <f t="shared" si="242"/>
        <v>plays</v>
      </c>
      <c r="S1965" s="9">
        <f t="shared" si="244"/>
        <v>42193.929490740738</v>
      </c>
      <c r="T1965" s="9">
        <f t="shared" si="245"/>
        <v>42216.206944444442</v>
      </c>
      <c r="U1965">
        <f t="shared" si="246"/>
        <v>2015</v>
      </c>
      <c r="V1965" s="9" t="str">
        <f t="shared" si="247"/>
        <v>Jul</v>
      </c>
    </row>
    <row r="1966" spans="1:22" ht="45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 t="shared" si="240"/>
        <v>108.43750000000001</v>
      </c>
      <c r="P1966">
        <f t="shared" si="243"/>
        <v>46.891891891891895</v>
      </c>
      <c r="Q1966" t="str">
        <f t="shared" si="241"/>
        <v>theater</v>
      </c>
      <c r="R1966" t="str">
        <f t="shared" si="242"/>
        <v>plays</v>
      </c>
      <c r="S1966" s="9">
        <f t="shared" si="244"/>
        <v>42115.722986111112</v>
      </c>
      <c r="T1966" s="9">
        <f t="shared" si="245"/>
        <v>42150.947916666664</v>
      </c>
      <c r="U1966">
        <f t="shared" si="246"/>
        <v>2015</v>
      </c>
      <c r="V1966" s="9" t="str">
        <f t="shared" si="247"/>
        <v>Apr</v>
      </c>
    </row>
    <row r="1967" spans="1:22" ht="105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 t="shared" si="240"/>
        <v>102.4</v>
      </c>
      <c r="P1967">
        <f t="shared" si="243"/>
        <v>47.407407407407405</v>
      </c>
      <c r="Q1967" t="str">
        <f t="shared" si="241"/>
        <v>theater</v>
      </c>
      <c r="R1967" t="str">
        <f t="shared" si="242"/>
        <v>plays</v>
      </c>
      <c r="S1967" s="9">
        <f t="shared" si="244"/>
        <v>42203.513634259267</v>
      </c>
      <c r="T1967" s="9">
        <f t="shared" si="245"/>
        <v>42221.608333333337</v>
      </c>
      <c r="U1967">
        <f t="shared" si="246"/>
        <v>2015</v>
      </c>
      <c r="V1967" s="9" t="str">
        <f t="shared" si="247"/>
        <v>Jul</v>
      </c>
    </row>
    <row r="1968" spans="1:22" ht="45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 t="shared" si="240"/>
        <v>148.88888888888889</v>
      </c>
      <c r="P1968">
        <f t="shared" si="243"/>
        <v>15.129032258064516</v>
      </c>
      <c r="Q1968" t="str">
        <f t="shared" si="241"/>
        <v>theater</v>
      </c>
      <c r="R1968" t="str">
        <f t="shared" si="242"/>
        <v>plays</v>
      </c>
      <c r="S1968" s="9">
        <f t="shared" si="244"/>
        <v>42433.595219907409</v>
      </c>
      <c r="T1968" s="9">
        <f t="shared" si="245"/>
        <v>42442.750000000007</v>
      </c>
      <c r="U1968">
        <f t="shared" si="246"/>
        <v>2016</v>
      </c>
      <c r="V1968" s="9" t="str">
        <f t="shared" si="247"/>
        <v>Mar</v>
      </c>
    </row>
    <row r="1969" spans="1:22" ht="45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 t="shared" si="240"/>
        <v>105.49000000000002</v>
      </c>
      <c r="P1969">
        <f t="shared" si="243"/>
        <v>21.098000000000003</v>
      </c>
      <c r="Q1969" t="str">
        <f t="shared" si="241"/>
        <v>theater</v>
      </c>
      <c r="R1969" t="str">
        <f t="shared" si="242"/>
        <v>plays</v>
      </c>
      <c r="S1969" s="9">
        <f t="shared" si="244"/>
        <v>42555.505277777782</v>
      </c>
      <c r="T1969" s="9">
        <f t="shared" si="245"/>
        <v>42583.625000000007</v>
      </c>
      <c r="U1969">
        <f t="shared" si="246"/>
        <v>2016</v>
      </c>
      <c r="V1969" s="9" t="str">
        <f t="shared" si="247"/>
        <v>Jul</v>
      </c>
    </row>
    <row r="1970" spans="1:22" ht="30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 t="shared" si="240"/>
        <v>100.49999999999999</v>
      </c>
      <c r="P1970">
        <f t="shared" si="243"/>
        <v>59.117647058823529</v>
      </c>
      <c r="Q1970" t="str">
        <f t="shared" si="241"/>
        <v>theater</v>
      </c>
      <c r="R1970" t="str">
        <f t="shared" si="242"/>
        <v>plays</v>
      </c>
      <c r="S1970" s="9">
        <f t="shared" si="244"/>
        <v>42236.456585648149</v>
      </c>
      <c r="T1970" s="9">
        <f t="shared" si="245"/>
        <v>42282.500000000007</v>
      </c>
      <c r="U1970">
        <f t="shared" si="246"/>
        <v>2015</v>
      </c>
      <c r="V1970" s="9" t="str">
        <f t="shared" si="247"/>
        <v>Aug</v>
      </c>
    </row>
    <row r="1971" spans="1:22" ht="45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 t="shared" si="240"/>
        <v>130.55555555555557</v>
      </c>
      <c r="P1971">
        <f t="shared" si="243"/>
        <v>97.916666666666671</v>
      </c>
      <c r="Q1971" t="str">
        <f t="shared" si="241"/>
        <v>theater</v>
      </c>
      <c r="R1971" t="str">
        <f t="shared" si="242"/>
        <v>plays</v>
      </c>
      <c r="S1971" s="9">
        <f t="shared" si="244"/>
        <v>41974.576481481483</v>
      </c>
      <c r="T1971" s="9">
        <f t="shared" si="245"/>
        <v>42004.576481481483</v>
      </c>
      <c r="U1971">
        <f t="shared" si="246"/>
        <v>2014</v>
      </c>
      <c r="V1971" s="9" t="str">
        <f t="shared" si="247"/>
        <v>Dec</v>
      </c>
    </row>
    <row r="1972" spans="1:22" ht="45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 t="shared" si="240"/>
        <v>104.75000000000001</v>
      </c>
      <c r="P1972">
        <f t="shared" si="243"/>
        <v>55.131578947368418</v>
      </c>
      <c r="Q1972" t="str">
        <f t="shared" si="241"/>
        <v>theater</v>
      </c>
      <c r="R1972" t="str">
        <f t="shared" si="242"/>
        <v>plays</v>
      </c>
      <c r="S1972" s="9">
        <f t="shared" si="244"/>
        <v>41997.341238425928</v>
      </c>
      <c r="T1972" s="9">
        <f t="shared" si="245"/>
        <v>42027.341238425928</v>
      </c>
      <c r="U1972">
        <f t="shared" si="246"/>
        <v>2014</v>
      </c>
      <c r="V1972" s="9" t="str">
        <f t="shared" si="247"/>
        <v>Dec</v>
      </c>
    </row>
    <row r="1973" spans="1:22" ht="45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 t="shared" si="240"/>
        <v>108.80000000000001</v>
      </c>
      <c r="P1973">
        <f t="shared" si="243"/>
        <v>26.536585365853657</v>
      </c>
      <c r="Q1973" t="str">
        <f t="shared" si="241"/>
        <v>theater</v>
      </c>
      <c r="R1973" t="str">
        <f t="shared" si="242"/>
        <v>plays</v>
      </c>
      <c r="S1973" s="9">
        <f t="shared" si="244"/>
        <v>42135.64402777778</v>
      </c>
      <c r="T1973" s="9">
        <f t="shared" si="245"/>
        <v>42165.64402777778</v>
      </c>
      <c r="U1973">
        <f t="shared" si="246"/>
        <v>2015</v>
      </c>
      <c r="V1973" s="9" t="str">
        <f t="shared" si="247"/>
        <v>May</v>
      </c>
    </row>
    <row r="1974" spans="1:22" ht="45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 t="shared" si="240"/>
        <v>111.00000000000001</v>
      </c>
      <c r="P1974">
        <f t="shared" si="243"/>
        <v>58.421052631578945</v>
      </c>
      <c r="Q1974" t="str">
        <f t="shared" si="241"/>
        <v>theater</v>
      </c>
      <c r="R1974" t="str">
        <f t="shared" si="242"/>
        <v>plays</v>
      </c>
      <c r="S1974" s="9">
        <f t="shared" si="244"/>
        <v>41869.574004629634</v>
      </c>
      <c r="T1974" s="9">
        <f t="shared" si="245"/>
        <v>41899.574004629634</v>
      </c>
      <c r="U1974">
        <f t="shared" si="246"/>
        <v>2014</v>
      </c>
      <c r="V1974" s="9" t="str">
        <f t="shared" si="247"/>
        <v>Aug</v>
      </c>
    </row>
    <row r="1975" spans="1:22" ht="45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 t="shared" si="240"/>
        <v>100.47999999999999</v>
      </c>
      <c r="P1975">
        <f t="shared" si="243"/>
        <v>122.53658536585365</v>
      </c>
      <c r="Q1975" t="str">
        <f t="shared" si="241"/>
        <v>theater</v>
      </c>
      <c r="R1975" t="str">
        <f t="shared" si="242"/>
        <v>plays</v>
      </c>
      <c r="S1975" s="9">
        <f t="shared" si="244"/>
        <v>41982.521944444445</v>
      </c>
      <c r="T1975" s="9">
        <f t="shared" si="245"/>
        <v>42012.521944444445</v>
      </c>
      <c r="U1975">
        <f t="shared" si="246"/>
        <v>2014</v>
      </c>
      <c r="V1975" s="9" t="str">
        <f t="shared" si="247"/>
        <v>Dec</v>
      </c>
    </row>
    <row r="1976" spans="1:22" ht="45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 t="shared" si="240"/>
        <v>114.35</v>
      </c>
      <c r="P1976">
        <f t="shared" si="243"/>
        <v>87.961538461538467</v>
      </c>
      <c r="Q1976" t="str">
        <f t="shared" si="241"/>
        <v>theater</v>
      </c>
      <c r="R1976" t="str">
        <f t="shared" si="242"/>
        <v>plays</v>
      </c>
      <c r="S1976" s="9">
        <f t="shared" si="244"/>
        <v>41976.165312500001</v>
      </c>
      <c r="T1976" s="9">
        <f t="shared" si="245"/>
        <v>42004.125000000007</v>
      </c>
      <c r="U1976">
        <f t="shared" si="246"/>
        <v>2014</v>
      </c>
      <c r="V1976" s="9" t="str">
        <f t="shared" si="247"/>
        <v>Dec</v>
      </c>
    </row>
    <row r="1977" spans="1:22" ht="45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 t="shared" si="240"/>
        <v>122.06666666666666</v>
      </c>
      <c r="P1977">
        <f t="shared" si="243"/>
        <v>73.239999999999995</v>
      </c>
      <c r="Q1977" t="str">
        <f t="shared" si="241"/>
        <v>theater</v>
      </c>
      <c r="R1977" t="str">
        <f t="shared" si="242"/>
        <v>plays</v>
      </c>
      <c r="S1977" s="9">
        <f t="shared" si="244"/>
        <v>41912.692280092597</v>
      </c>
      <c r="T1977" s="9">
        <f t="shared" si="245"/>
        <v>41942.692280092597</v>
      </c>
      <c r="U1977">
        <f t="shared" si="246"/>
        <v>2014</v>
      </c>
      <c r="V1977" s="9" t="str">
        <f t="shared" si="247"/>
        <v>Sep</v>
      </c>
    </row>
    <row r="1978" spans="1:22" ht="30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 t="shared" si="240"/>
        <v>100</v>
      </c>
      <c r="P1978">
        <f t="shared" si="243"/>
        <v>55.555555555555557</v>
      </c>
      <c r="Q1978" t="str">
        <f t="shared" si="241"/>
        <v>theater</v>
      </c>
      <c r="R1978" t="str">
        <f t="shared" si="242"/>
        <v>plays</v>
      </c>
      <c r="S1978" s="9">
        <f t="shared" si="244"/>
        <v>42146.403726851851</v>
      </c>
      <c r="T1978" s="9">
        <f t="shared" si="245"/>
        <v>42176.403726851851</v>
      </c>
      <c r="U1978">
        <f t="shared" si="246"/>
        <v>2015</v>
      </c>
      <c r="V1978" s="9" t="str">
        <f t="shared" si="247"/>
        <v>May</v>
      </c>
    </row>
    <row r="1979" spans="1:22" ht="30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 t="shared" si="240"/>
        <v>102.8</v>
      </c>
      <c r="P1979">
        <f t="shared" si="243"/>
        <v>39.53846153846154</v>
      </c>
      <c r="Q1979" t="str">
        <f t="shared" si="241"/>
        <v>theater</v>
      </c>
      <c r="R1979" t="str">
        <f t="shared" si="242"/>
        <v>plays</v>
      </c>
      <c r="S1979" s="9">
        <f t="shared" si="244"/>
        <v>41921.208865740744</v>
      </c>
      <c r="T1979" s="9">
        <f t="shared" si="245"/>
        <v>41951.250532407408</v>
      </c>
      <c r="U1979">
        <f t="shared" si="246"/>
        <v>2014</v>
      </c>
      <c r="V1979" s="9" t="str">
        <f t="shared" si="247"/>
        <v>Oct</v>
      </c>
    </row>
    <row r="1980" spans="1:22" ht="45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 t="shared" si="240"/>
        <v>106.12068965517241</v>
      </c>
      <c r="P1980">
        <f t="shared" si="243"/>
        <v>136.77777777777777</v>
      </c>
      <c r="Q1980" t="str">
        <f t="shared" si="241"/>
        <v>theater</v>
      </c>
      <c r="R1980" t="str">
        <f t="shared" si="242"/>
        <v>plays</v>
      </c>
      <c r="S1980" s="9">
        <f t="shared" si="244"/>
        <v>41926.776018518525</v>
      </c>
      <c r="T1980" s="9">
        <f t="shared" si="245"/>
        <v>41956.817685185182</v>
      </c>
      <c r="U1980">
        <f t="shared" si="246"/>
        <v>2014</v>
      </c>
      <c r="V1980" s="9" t="str">
        <f t="shared" si="247"/>
        <v>Oct</v>
      </c>
    </row>
    <row r="1981" spans="1:22" ht="45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 t="shared" si="240"/>
        <v>101.33000000000001</v>
      </c>
      <c r="P1981">
        <f t="shared" si="243"/>
        <v>99.343137254901961</v>
      </c>
      <c r="Q1981" t="str">
        <f t="shared" si="241"/>
        <v>theater</v>
      </c>
      <c r="R1981" t="str">
        <f t="shared" si="242"/>
        <v>plays</v>
      </c>
      <c r="S1981" s="9">
        <f t="shared" si="244"/>
        <v>42561.617210648146</v>
      </c>
      <c r="T1981" s="9">
        <f t="shared" si="245"/>
        <v>42592.999305555561</v>
      </c>
      <c r="U1981">
        <f t="shared" si="246"/>
        <v>2016</v>
      </c>
      <c r="V1981" s="9" t="str">
        <f t="shared" si="247"/>
        <v>Jul</v>
      </c>
    </row>
    <row r="1982" spans="1:22" ht="45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 t="shared" si="240"/>
        <v>100</v>
      </c>
      <c r="P1982">
        <f t="shared" si="243"/>
        <v>20</v>
      </c>
      <c r="Q1982" t="str">
        <f t="shared" si="241"/>
        <v>theater</v>
      </c>
      <c r="R1982" t="str">
        <f t="shared" si="242"/>
        <v>plays</v>
      </c>
      <c r="S1982" s="9">
        <f t="shared" si="244"/>
        <v>42649.382569444446</v>
      </c>
      <c r="T1982" s="9">
        <f t="shared" si="245"/>
        <v>42709.424236111117</v>
      </c>
      <c r="U1982">
        <f t="shared" si="246"/>
        <v>2016</v>
      </c>
      <c r="V1982" s="9" t="str">
        <f t="shared" si="247"/>
        <v>Oct</v>
      </c>
    </row>
    <row r="1983" spans="1:22" ht="45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 t="shared" si="240"/>
        <v>130</v>
      </c>
      <c r="P1983">
        <f t="shared" si="243"/>
        <v>28.888888888888889</v>
      </c>
      <c r="Q1983" t="str">
        <f t="shared" si="241"/>
        <v>theater</v>
      </c>
      <c r="R1983" t="str">
        <f t="shared" si="242"/>
        <v>plays</v>
      </c>
      <c r="S1983" s="9">
        <f t="shared" si="244"/>
        <v>42093.620173611118</v>
      </c>
      <c r="T1983" s="9">
        <f t="shared" si="245"/>
        <v>42120.102777777785</v>
      </c>
      <c r="U1983">
        <f t="shared" si="246"/>
        <v>2015</v>
      </c>
      <c r="V1983" s="9" t="str">
        <f t="shared" si="247"/>
        <v>Mar</v>
      </c>
    </row>
    <row r="1984" spans="1:22" ht="45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 t="shared" si="240"/>
        <v>100.01333333333334</v>
      </c>
      <c r="P1984">
        <f t="shared" si="243"/>
        <v>40.545945945945945</v>
      </c>
      <c r="Q1984" t="str">
        <f t="shared" si="241"/>
        <v>theater</v>
      </c>
      <c r="R1984" t="str">
        <f t="shared" si="242"/>
        <v>plays</v>
      </c>
      <c r="S1984" s="9">
        <f t="shared" si="244"/>
        <v>42460.566863425927</v>
      </c>
      <c r="T1984" s="9">
        <f t="shared" si="245"/>
        <v>42490.566863425927</v>
      </c>
      <c r="U1984">
        <f t="shared" si="246"/>
        <v>2016</v>
      </c>
      <c r="V1984" s="9" t="str">
        <f t="shared" si="247"/>
        <v>Mar</v>
      </c>
    </row>
    <row r="1985" spans="1:22" ht="45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 t="shared" si="240"/>
        <v>100</v>
      </c>
      <c r="P1985">
        <f t="shared" si="243"/>
        <v>35.714285714285715</v>
      </c>
      <c r="Q1985" t="str">
        <f t="shared" si="241"/>
        <v>theater</v>
      </c>
      <c r="R1985" t="str">
        <f t="shared" si="242"/>
        <v>plays</v>
      </c>
      <c r="S1985" s="9">
        <f t="shared" si="244"/>
        <v>42430.595555555563</v>
      </c>
      <c r="T1985" s="9">
        <f t="shared" si="245"/>
        <v>42460.553888888891</v>
      </c>
      <c r="U1985">
        <f t="shared" si="246"/>
        <v>2016</v>
      </c>
      <c r="V1985" s="9" t="str">
        <f t="shared" si="247"/>
        <v>Mar</v>
      </c>
    </row>
    <row r="1986" spans="1:22" ht="45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 t="shared" ref="O1986:O2049" si="248">(E1986/D1986)*100</f>
        <v>113.88888888888889</v>
      </c>
      <c r="P1986">
        <f t="shared" si="243"/>
        <v>37.962962962962962</v>
      </c>
      <c r="Q1986" t="str">
        <f t="shared" ref="Q1986:Q2049" si="249">LEFT(N1986,SEARCH("/",N1986,1)-1)</f>
        <v>theater</v>
      </c>
      <c r="R1986" t="str">
        <f t="shared" ref="R1986:R2049" si="250">RIGHT(N1986,LEN(N1986)-SEARCH("/",N1986,1))</f>
        <v>plays</v>
      </c>
      <c r="S1986" s="9">
        <f t="shared" si="244"/>
        <v>42026.009513888894</v>
      </c>
      <c r="T1986" s="9">
        <f t="shared" si="245"/>
        <v>42064.040972222225</v>
      </c>
      <c r="U1986">
        <f t="shared" si="246"/>
        <v>2015</v>
      </c>
      <c r="V1986" s="9" t="str">
        <f t="shared" si="247"/>
        <v>Jan</v>
      </c>
    </row>
    <row r="1987" spans="1:22" ht="45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 t="shared" si="248"/>
        <v>100</v>
      </c>
      <c r="P1987">
        <f t="shared" ref="P1987:P2050" si="251">IFERROR(E1987/L1987, 0)</f>
        <v>33.333333333333336</v>
      </c>
      <c r="Q1987" t="str">
        <f t="shared" si="249"/>
        <v>theater</v>
      </c>
      <c r="R1987" t="str">
        <f t="shared" si="250"/>
        <v>plays</v>
      </c>
      <c r="S1987" s="9">
        <f t="shared" ref="S1987:S2050" si="252">((J1987/86400)+25569+(-4/24))</f>
        <v>41836.304513888892</v>
      </c>
      <c r="T1987" s="9">
        <f t="shared" ref="T1987:T2050" si="253">((I1987/86400)+25569+(-4/24))</f>
        <v>41850.304513888892</v>
      </c>
      <c r="U1987">
        <f t="shared" ref="U1987:U2050" si="254">YEAR(S1987)</f>
        <v>2014</v>
      </c>
      <c r="V1987" s="9" t="str">
        <f t="shared" ref="V1987:V2050" si="255">TEXT(S1987, "mmm")</f>
        <v>Jul</v>
      </c>
    </row>
    <row r="1988" spans="1:22" ht="45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 t="shared" si="248"/>
        <v>287</v>
      </c>
      <c r="P1988">
        <f t="shared" si="251"/>
        <v>58.571428571428569</v>
      </c>
      <c r="Q1988" t="str">
        <f t="shared" si="249"/>
        <v>theater</v>
      </c>
      <c r="R1988" t="str">
        <f t="shared" si="250"/>
        <v>plays</v>
      </c>
      <c r="S1988" s="9">
        <f t="shared" si="252"/>
        <v>42450.929189814815</v>
      </c>
      <c r="T1988" s="9">
        <f t="shared" si="253"/>
        <v>42464.929189814815</v>
      </c>
      <c r="U1988">
        <f t="shared" si="254"/>
        <v>2016</v>
      </c>
      <c r="V1988" s="9" t="str">
        <f t="shared" si="255"/>
        <v>Mar</v>
      </c>
    </row>
    <row r="1989" spans="1:22" ht="45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 t="shared" si="248"/>
        <v>108.5</v>
      </c>
      <c r="P1989">
        <f t="shared" si="251"/>
        <v>135.625</v>
      </c>
      <c r="Q1989" t="str">
        <f t="shared" si="249"/>
        <v>theater</v>
      </c>
      <c r="R1989" t="str">
        <f t="shared" si="250"/>
        <v>plays</v>
      </c>
      <c r="S1989" s="9">
        <f t="shared" si="252"/>
        <v>42418.259317129632</v>
      </c>
      <c r="T1989" s="9">
        <f t="shared" si="253"/>
        <v>42478.217650462968</v>
      </c>
      <c r="U1989">
        <f t="shared" si="254"/>
        <v>2016</v>
      </c>
      <c r="V1989" s="9" t="str">
        <f t="shared" si="255"/>
        <v>Feb</v>
      </c>
    </row>
    <row r="1990" spans="1:22" ht="90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 t="shared" si="248"/>
        <v>115.5</v>
      </c>
      <c r="P1990">
        <f t="shared" si="251"/>
        <v>30.9375</v>
      </c>
      <c r="Q1990" t="str">
        <f t="shared" si="249"/>
        <v>theater</v>
      </c>
      <c r="R1990" t="str">
        <f t="shared" si="250"/>
        <v>plays</v>
      </c>
      <c r="S1990" s="9">
        <f t="shared" si="252"/>
        <v>42168.149814814817</v>
      </c>
      <c r="T1990" s="9">
        <f t="shared" si="253"/>
        <v>42198.149814814817</v>
      </c>
      <c r="U1990">
        <f t="shared" si="254"/>
        <v>2015</v>
      </c>
      <c r="V1990" s="9" t="str">
        <f t="shared" si="255"/>
        <v>Jun</v>
      </c>
    </row>
    <row r="1991" spans="1:22" ht="45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 t="shared" si="248"/>
        <v>119.11764705882352</v>
      </c>
      <c r="P1991">
        <f t="shared" si="251"/>
        <v>176.08695652173913</v>
      </c>
      <c r="Q1991" t="str">
        <f t="shared" si="249"/>
        <v>theater</v>
      </c>
      <c r="R1991" t="str">
        <f t="shared" si="250"/>
        <v>plays</v>
      </c>
      <c r="S1991" s="9">
        <f t="shared" si="252"/>
        <v>41964.54965277778</v>
      </c>
      <c r="T1991" s="9">
        <f t="shared" si="253"/>
        <v>41994.54965277778</v>
      </c>
      <c r="U1991">
        <f t="shared" si="254"/>
        <v>2014</v>
      </c>
      <c r="V1991" s="9" t="str">
        <f t="shared" si="255"/>
        <v>Nov</v>
      </c>
    </row>
    <row r="1992" spans="1:22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 t="shared" si="248"/>
        <v>109.42666666666668</v>
      </c>
      <c r="P1992">
        <f t="shared" si="251"/>
        <v>151.9814814814815</v>
      </c>
      <c r="Q1992" t="str">
        <f t="shared" si="249"/>
        <v>theater</v>
      </c>
      <c r="R1992" t="str">
        <f t="shared" si="250"/>
        <v>plays</v>
      </c>
      <c r="S1992" s="9">
        <f t="shared" si="252"/>
        <v>42576.530902777777</v>
      </c>
      <c r="T1992" s="9">
        <f t="shared" si="253"/>
        <v>42636.530902777777</v>
      </c>
      <c r="U1992">
        <f t="shared" si="254"/>
        <v>2016</v>
      </c>
      <c r="V1992" s="9" t="str">
        <f t="shared" si="255"/>
        <v>Jul</v>
      </c>
    </row>
    <row r="1993" spans="1:22" ht="45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 t="shared" si="248"/>
        <v>126.6</v>
      </c>
      <c r="P1993">
        <f t="shared" si="251"/>
        <v>22.607142857142858</v>
      </c>
      <c r="Q1993" t="str">
        <f t="shared" si="249"/>
        <v>theater</v>
      </c>
      <c r="R1993" t="str">
        <f t="shared" si="250"/>
        <v>plays</v>
      </c>
      <c r="S1993" s="9">
        <f t="shared" si="252"/>
        <v>42503.37331018519</v>
      </c>
      <c r="T1993" s="9">
        <f t="shared" si="253"/>
        <v>42548.625000000007</v>
      </c>
      <c r="U1993">
        <f t="shared" si="254"/>
        <v>2016</v>
      </c>
      <c r="V1993" s="9" t="str">
        <f t="shared" si="255"/>
        <v>May</v>
      </c>
    </row>
    <row r="1994" spans="1:22" ht="45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 t="shared" si="248"/>
        <v>100.49999999999999</v>
      </c>
      <c r="P1994">
        <f t="shared" si="251"/>
        <v>18.272727272727273</v>
      </c>
      <c r="Q1994" t="str">
        <f t="shared" si="249"/>
        <v>theater</v>
      </c>
      <c r="R1994" t="str">
        <f t="shared" si="250"/>
        <v>plays</v>
      </c>
      <c r="S1994" s="9">
        <f t="shared" si="252"/>
        <v>42101.662152777782</v>
      </c>
      <c r="T1994" s="9">
        <f t="shared" si="253"/>
        <v>42123.791666666664</v>
      </c>
      <c r="U1994">
        <f t="shared" si="254"/>
        <v>2015</v>
      </c>
      <c r="V1994" s="9" t="str">
        <f t="shared" si="255"/>
        <v>Apr</v>
      </c>
    </row>
    <row r="1995" spans="1:22" ht="45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 t="shared" si="248"/>
        <v>127.49999999999999</v>
      </c>
      <c r="P1995">
        <f t="shared" si="251"/>
        <v>82.258064516129039</v>
      </c>
      <c r="Q1995" t="str">
        <f t="shared" si="249"/>
        <v>theater</v>
      </c>
      <c r="R1995" t="str">
        <f t="shared" si="250"/>
        <v>plays</v>
      </c>
      <c r="S1995" s="9">
        <f t="shared" si="252"/>
        <v>42125.480868055558</v>
      </c>
      <c r="T1995" s="9">
        <f t="shared" si="253"/>
        <v>42150.480868055558</v>
      </c>
      <c r="U1995">
        <f t="shared" si="254"/>
        <v>2015</v>
      </c>
      <c r="V1995" s="9" t="str">
        <f t="shared" si="255"/>
        <v>May</v>
      </c>
    </row>
    <row r="1996" spans="1:22" ht="45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 t="shared" si="248"/>
        <v>100.05999999999999</v>
      </c>
      <c r="P1996">
        <f t="shared" si="251"/>
        <v>68.534246575342465</v>
      </c>
      <c r="Q1996" t="str">
        <f t="shared" si="249"/>
        <v>theater</v>
      </c>
      <c r="R1996" t="str">
        <f t="shared" si="250"/>
        <v>plays</v>
      </c>
      <c r="S1996" s="9">
        <f t="shared" si="252"/>
        <v>41902.167060185187</v>
      </c>
      <c r="T1996" s="9">
        <f t="shared" si="253"/>
        <v>41932.167060185187</v>
      </c>
      <c r="U1996">
        <f t="shared" si="254"/>
        <v>2014</v>
      </c>
      <c r="V1996" s="9" t="str">
        <f t="shared" si="255"/>
        <v>Sep</v>
      </c>
    </row>
    <row r="1997" spans="1:22" ht="45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 t="shared" si="248"/>
        <v>175</v>
      </c>
      <c r="P1997">
        <f t="shared" si="251"/>
        <v>68.055555555555557</v>
      </c>
      <c r="Q1997" t="str">
        <f t="shared" si="249"/>
        <v>theater</v>
      </c>
      <c r="R1997" t="str">
        <f t="shared" si="250"/>
        <v>plays</v>
      </c>
      <c r="S1997" s="9">
        <f t="shared" si="252"/>
        <v>42003.781759259262</v>
      </c>
      <c r="T1997" s="9">
        <f t="shared" si="253"/>
        <v>42028.040972222225</v>
      </c>
      <c r="U1997">
        <f t="shared" si="254"/>
        <v>2014</v>
      </c>
      <c r="V1997" s="9" t="str">
        <f t="shared" si="255"/>
        <v>Dec</v>
      </c>
    </row>
    <row r="1998" spans="1:22" ht="45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 t="shared" si="248"/>
        <v>127.25</v>
      </c>
      <c r="P1998">
        <f t="shared" si="251"/>
        <v>72.714285714285708</v>
      </c>
      <c r="Q1998" t="str">
        <f t="shared" si="249"/>
        <v>theater</v>
      </c>
      <c r="R1998" t="str">
        <f t="shared" si="250"/>
        <v>plays</v>
      </c>
      <c r="S1998" s="9">
        <f t="shared" si="252"/>
        <v>41988.663275462961</v>
      </c>
      <c r="T1998" s="9">
        <f t="shared" si="253"/>
        <v>42046.040972222225</v>
      </c>
      <c r="U1998">
        <f t="shared" si="254"/>
        <v>2014</v>
      </c>
      <c r="V1998" s="9" t="str">
        <f t="shared" si="255"/>
        <v>Dec</v>
      </c>
    </row>
    <row r="1999" spans="1:22" ht="45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 t="shared" si="248"/>
        <v>110.63333333333334</v>
      </c>
      <c r="P1999">
        <f t="shared" si="251"/>
        <v>77.186046511627907</v>
      </c>
      <c r="Q1999" t="str">
        <f t="shared" si="249"/>
        <v>theater</v>
      </c>
      <c r="R1999" t="str">
        <f t="shared" si="250"/>
        <v>plays</v>
      </c>
      <c r="S1999" s="9">
        <f t="shared" si="252"/>
        <v>41974.731932870374</v>
      </c>
      <c r="T1999" s="9">
        <f t="shared" si="253"/>
        <v>42009.68472222222</v>
      </c>
      <c r="U1999">
        <f t="shared" si="254"/>
        <v>2014</v>
      </c>
      <c r="V1999" s="9" t="str">
        <f t="shared" si="255"/>
        <v>Dec</v>
      </c>
    </row>
    <row r="2000" spans="1:22" ht="45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 t="shared" si="248"/>
        <v>125.93749999999999</v>
      </c>
      <c r="P2000">
        <f t="shared" si="251"/>
        <v>55.972222222222221</v>
      </c>
      <c r="Q2000" t="str">
        <f t="shared" si="249"/>
        <v>theater</v>
      </c>
      <c r="R2000" t="str">
        <f t="shared" si="250"/>
        <v>plays</v>
      </c>
      <c r="S2000" s="9">
        <f t="shared" si="252"/>
        <v>42591.900254629632</v>
      </c>
      <c r="T2000" s="9">
        <f t="shared" si="253"/>
        <v>42616.900254629632</v>
      </c>
      <c r="U2000">
        <f t="shared" si="254"/>
        <v>2016</v>
      </c>
      <c r="V2000" s="9" t="str">
        <f t="shared" si="255"/>
        <v>Aug</v>
      </c>
    </row>
    <row r="2001" spans="1:22" ht="30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 t="shared" si="248"/>
        <v>118.5</v>
      </c>
      <c r="P2001">
        <f t="shared" si="251"/>
        <v>49.693548387096776</v>
      </c>
      <c r="Q2001" t="str">
        <f t="shared" si="249"/>
        <v>theater</v>
      </c>
      <c r="R2001" t="str">
        <f t="shared" si="250"/>
        <v>plays</v>
      </c>
      <c r="S2001" s="9">
        <f t="shared" si="252"/>
        <v>42049.84170138889</v>
      </c>
      <c r="T2001" s="9">
        <f t="shared" si="253"/>
        <v>42076.124305555561</v>
      </c>
      <c r="U2001">
        <f t="shared" si="254"/>
        <v>2015</v>
      </c>
      <c r="V2001" s="9" t="str">
        <f t="shared" si="255"/>
        <v>Feb</v>
      </c>
    </row>
    <row r="2002" spans="1:22" ht="45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 t="shared" si="248"/>
        <v>107.72727272727273</v>
      </c>
      <c r="P2002">
        <f t="shared" si="251"/>
        <v>79</v>
      </c>
      <c r="Q2002" t="str">
        <f t="shared" si="249"/>
        <v>theater</v>
      </c>
      <c r="R2002" t="str">
        <f t="shared" si="250"/>
        <v>plays</v>
      </c>
      <c r="S2002" s="9">
        <f t="shared" si="252"/>
        <v>41856.548402777778</v>
      </c>
      <c r="T2002" s="9">
        <f t="shared" si="253"/>
        <v>41877.548402777778</v>
      </c>
      <c r="U2002">
        <f t="shared" si="254"/>
        <v>2014</v>
      </c>
      <c r="V2002" s="9" t="str">
        <f t="shared" si="255"/>
        <v>Aug</v>
      </c>
    </row>
    <row r="2003" spans="1:22" ht="30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 t="shared" si="248"/>
        <v>102.60000000000001</v>
      </c>
      <c r="P2003">
        <f t="shared" si="251"/>
        <v>77.727272727272734</v>
      </c>
      <c r="Q2003" t="str">
        <f t="shared" si="249"/>
        <v>theater</v>
      </c>
      <c r="R2003" t="str">
        <f t="shared" si="250"/>
        <v>plays</v>
      </c>
      <c r="S2003" s="9">
        <f t="shared" si="252"/>
        <v>42417.418865740743</v>
      </c>
      <c r="T2003" s="9">
        <f t="shared" si="253"/>
        <v>42432.082638888889</v>
      </c>
      <c r="U2003">
        <f t="shared" si="254"/>
        <v>2016</v>
      </c>
      <c r="V2003" s="9" t="str">
        <f t="shared" si="255"/>
        <v>Feb</v>
      </c>
    </row>
    <row r="2004" spans="1:22" ht="45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 t="shared" si="248"/>
        <v>110.1</v>
      </c>
      <c r="P2004">
        <f t="shared" si="251"/>
        <v>40.777777777777779</v>
      </c>
      <c r="Q2004" t="str">
        <f t="shared" si="249"/>
        <v>theater</v>
      </c>
      <c r="R2004" t="str">
        <f t="shared" si="250"/>
        <v>plays</v>
      </c>
      <c r="S2004" s="9">
        <f t="shared" si="252"/>
        <v>41866.632199074076</v>
      </c>
      <c r="T2004" s="9">
        <f t="shared" si="253"/>
        <v>41885.040972222225</v>
      </c>
      <c r="U2004">
        <f t="shared" si="254"/>
        <v>2014</v>
      </c>
      <c r="V2004" s="9" t="str">
        <f t="shared" si="255"/>
        <v>Aug</v>
      </c>
    </row>
    <row r="2005" spans="1:22" ht="45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 t="shared" si="248"/>
        <v>202</v>
      </c>
      <c r="P2005">
        <f t="shared" si="251"/>
        <v>59.411764705882355</v>
      </c>
      <c r="Q2005" t="str">
        <f t="shared" si="249"/>
        <v>theater</v>
      </c>
      <c r="R2005" t="str">
        <f t="shared" si="250"/>
        <v>plays</v>
      </c>
      <c r="S2005" s="9">
        <f t="shared" si="252"/>
        <v>42220.628206018526</v>
      </c>
      <c r="T2005" s="9">
        <f t="shared" si="253"/>
        <v>42245.833333333336</v>
      </c>
      <c r="U2005">
        <f t="shared" si="254"/>
        <v>2015</v>
      </c>
      <c r="V2005" s="9" t="str">
        <f t="shared" si="255"/>
        <v>Aug</v>
      </c>
    </row>
    <row r="2006" spans="1:22" ht="30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 t="shared" si="248"/>
        <v>130</v>
      </c>
      <c r="P2006">
        <f t="shared" si="251"/>
        <v>3.25</v>
      </c>
      <c r="Q2006" t="str">
        <f t="shared" si="249"/>
        <v>theater</v>
      </c>
      <c r="R2006" t="str">
        <f t="shared" si="250"/>
        <v>plays</v>
      </c>
      <c r="S2006" s="9">
        <f t="shared" si="252"/>
        <v>42628.68245370371</v>
      </c>
      <c r="T2006" s="9">
        <f t="shared" si="253"/>
        <v>42656.68245370371</v>
      </c>
      <c r="U2006">
        <f t="shared" si="254"/>
        <v>2016</v>
      </c>
      <c r="V2006" s="9" t="str">
        <f t="shared" si="255"/>
        <v>Sep</v>
      </c>
    </row>
    <row r="2007" spans="1:22" ht="45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 t="shared" si="248"/>
        <v>104.35000000000001</v>
      </c>
      <c r="P2007">
        <f t="shared" si="251"/>
        <v>39.377358490566039</v>
      </c>
      <c r="Q2007" t="str">
        <f t="shared" si="249"/>
        <v>theater</v>
      </c>
      <c r="R2007" t="str">
        <f t="shared" si="250"/>
        <v>plays</v>
      </c>
      <c r="S2007" s="9">
        <f t="shared" si="252"/>
        <v>41990.831967592596</v>
      </c>
      <c r="T2007" s="9">
        <f t="shared" si="253"/>
        <v>42020.831967592596</v>
      </c>
      <c r="U2007">
        <f t="shared" si="254"/>
        <v>2014</v>
      </c>
      <c r="V2007" s="9" t="str">
        <f t="shared" si="255"/>
        <v>Dec</v>
      </c>
    </row>
    <row r="2008" spans="1:22" ht="45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 t="shared" si="248"/>
        <v>100.05</v>
      </c>
      <c r="P2008">
        <f t="shared" si="251"/>
        <v>81.673469387755105</v>
      </c>
      <c r="Q2008" t="str">
        <f t="shared" si="249"/>
        <v>theater</v>
      </c>
      <c r="R2008" t="str">
        <f t="shared" si="250"/>
        <v>plays</v>
      </c>
      <c r="S2008" s="9">
        <f t="shared" si="252"/>
        <v>42447.727766203701</v>
      </c>
      <c r="T2008" s="9">
        <f t="shared" si="253"/>
        <v>42507.727766203701</v>
      </c>
      <c r="U2008">
        <f t="shared" si="254"/>
        <v>2016</v>
      </c>
      <c r="V2008" s="9" t="str">
        <f t="shared" si="255"/>
        <v>Mar</v>
      </c>
    </row>
    <row r="2009" spans="1:22" ht="45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 t="shared" si="248"/>
        <v>170.66666666666669</v>
      </c>
      <c r="P2009">
        <f t="shared" si="251"/>
        <v>44.912280701754383</v>
      </c>
      <c r="Q2009" t="str">
        <f t="shared" si="249"/>
        <v>theater</v>
      </c>
      <c r="R2009" t="str">
        <f t="shared" si="250"/>
        <v>plays</v>
      </c>
      <c r="S2009" s="9">
        <f t="shared" si="252"/>
        <v>42283.697685185187</v>
      </c>
      <c r="T2009" s="9">
        <f t="shared" si="253"/>
        <v>42313.739351851858</v>
      </c>
      <c r="U2009">
        <f t="shared" si="254"/>
        <v>2015</v>
      </c>
      <c r="V2009" s="9" t="str">
        <f t="shared" si="255"/>
        <v>Oct</v>
      </c>
    </row>
    <row r="2010" spans="1:22" ht="45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 t="shared" si="248"/>
        <v>112.83333333333334</v>
      </c>
      <c r="P2010">
        <f t="shared" si="251"/>
        <v>49.05797101449275</v>
      </c>
      <c r="Q2010" t="str">
        <f t="shared" si="249"/>
        <v>theater</v>
      </c>
      <c r="R2010" t="str">
        <f t="shared" si="250"/>
        <v>plays</v>
      </c>
      <c r="S2010" s="9">
        <f t="shared" si="252"/>
        <v>42482.849027777782</v>
      </c>
      <c r="T2010" s="9">
        <f t="shared" si="253"/>
        <v>42489.124305555561</v>
      </c>
      <c r="U2010">
        <f t="shared" si="254"/>
        <v>2016</v>
      </c>
      <c r="V2010" s="9" t="str">
        <f t="shared" si="255"/>
        <v>Apr</v>
      </c>
    </row>
    <row r="2011" spans="1:22" ht="45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 t="shared" si="248"/>
        <v>184</v>
      </c>
      <c r="P2011">
        <f t="shared" si="251"/>
        <v>30.666666666666668</v>
      </c>
      <c r="Q2011" t="str">
        <f t="shared" si="249"/>
        <v>theater</v>
      </c>
      <c r="R2011" t="str">
        <f t="shared" si="250"/>
        <v>plays</v>
      </c>
      <c r="S2011" s="9">
        <f t="shared" si="252"/>
        <v>42383.626458333332</v>
      </c>
      <c r="T2011" s="9">
        <f t="shared" si="253"/>
        <v>42413.626458333332</v>
      </c>
      <c r="U2011">
        <f t="shared" si="254"/>
        <v>2016</v>
      </c>
      <c r="V2011" s="9" t="str">
        <f t="shared" si="255"/>
        <v>Jan</v>
      </c>
    </row>
    <row r="2012" spans="1:22" ht="45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 t="shared" si="248"/>
        <v>130.26666666666665</v>
      </c>
      <c r="P2012">
        <f t="shared" si="251"/>
        <v>61.0625</v>
      </c>
      <c r="Q2012" t="str">
        <f t="shared" si="249"/>
        <v>theater</v>
      </c>
      <c r="R2012" t="str">
        <f t="shared" si="250"/>
        <v>plays</v>
      </c>
      <c r="S2012" s="9">
        <f t="shared" si="252"/>
        <v>42566.438159722224</v>
      </c>
      <c r="T2012" s="9">
        <f t="shared" si="253"/>
        <v>42596.438159722224</v>
      </c>
      <c r="U2012">
        <f t="shared" si="254"/>
        <v>2016</v>
      </c>
      <c r="V2012" s="9" t="str">
        <f t="shared" si="255"/>
        <v>Jul</v>
      </c>
    </row>
    <row r="2013" spans="1:22" ht="30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 t="shared" si="248"/>
        <v>105.45454545454544</v>
      </c>
      <c r="P2013">
        <f t="shared" si="251"/>
        <v>29</v>
      </c>
      <c r="Q2013" t="str">
        <f t="shared" si="249"/>
        <v>theater</v>
      </c>
      <c r="R2013" t="str">
        <f t="shared" si="250"/>
        <v>plays</v>
      </c>
      <c r="S2013" s="9">
        <f t="shared" si="252"/>
        <v>42338.797245370377</v>
      </c>
      <c r="T2013" s="9">
        <f t="shared" si="253"/>
        <v>42352.833333333336</v>
      </c>
      <c r="U2013">
        <f t="shared" si="254"/>
        <v>2015</v>
      </c>
      <c r="V2013" s="9" t="str">
        <f t="shared" si="255"/>
        <v>Nov</v>
      </c>
    </row>
    <row r="2014" spans="1:22" ht="45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 t="shared" si="248"/>
        <v>100</v>
      </c>
      <c r="P2014">
        <f t="shared" si="251"/>
        <v>29.62962962962963</v>
      </c>
      <c r="Q2014" t="str">
        <f t="shared" si="249"/>
        <v>theater</v>
      </c>
      <c r="R2014" t="str">
        <f t="shared" si="250"/>
        <v>plays</v>
      </c>
      <c r="S2014" s="9">
        <f t="shared" si="252"/>
        <v>42506.542708333334</v>
      </c>
      <c r="T2014" s="9">
        <f t="shared" si="253"/>
        <v>42538.416666666664</v>
      </c>
      <c r="U2014">
        <f t="shared" si="254"/>
        <v>2016</v>
      </c>
      <c r="V2014" s="9" t="str">
        <f t="shared" si="255"/>
        <v>May</v>
      </c>
    </row>
    <row r="2015" spans="1:22" ht="45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 t="shared" si="248"/>
        <v>153.31632653061226</v>
      </c>
      <c r="P2015">
        <f t="shared" si="251"/>
        <v>143.0952380952381</v>
      </c>
      <c r="Q2015" t="str">
        <f t="shared" si="249"/>
        <v>theater</v>
      </c>
      <c r="R2015" t="str">
        <f t="shared" si="250"/>
        <v>plays</v>
      </c>
      <c r="S2015" s="9">
        <f t="shared" si="252"/>
        <v>42429.825057870374</v>
      </c>
      <c r="T2015" s="9">
        <f t="shared" si="253"/>
        <v>42459.783391203709</v>
      </c>
      <c r="U2015">
        <f t="shared" si="254"/>
        <v>2016</v>
      </c>
      <c r="V2015" s="9" t="str">
        <f t="shared" si="255"/>
        <v>Feb</v>
      </c>
    </row>
    <row r="2016" spans="1:22" ht="45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 t="shared" si="248"/>
        <v>162.30000000000001</v>
      </c>
      <c r="P2016">
        <f t="shared" si="251"/>
        <v>52.354838709677416</v>
      </c>
      <c r="Q2016" t="str">
        <f t="shared" si="249"/>
        <v>theater</v>
      </c>
      <c r="R2016" t="str">
        <f t="shared" si="250"/>
        <v>plays</v>
      </c>
      <c r="S2016" s="9">
        <f t="shared" si="252"/>
        <v>42203.265462962961</v>
      </c>
      <c r="T2016" s="9">
        <f t="shared" si="253"/>
        <v>42233.265462962961</v>
      </c>
      <c r="U2016">
        <f t="shared" si="254"/>
        <v>2015</v>
      </c>
      <c r="V2016" s="9" t="str">
        <f t="shared" si="255"/>
        <v>Jul</v>
      </c>
    </row>
    <row r="2017" spans="1:22" ht="45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 t="shared" si="248"/>
        <v>136</v>
      </c>
      <c r="P2017">
        <f t="shared" si="251"/>
        <v>66.666666666666671</v>
      </c>
      <c r="Q2017" t="str">
        <f t="shared" si="249"/>
        <v>theater</v>
      </c>
      <c r="R2017" t="str">
        <f t="shared" si="250"/>
        <v>plays</v>
      </c>
      <c r="S2017" s="9">
        <f t="shared" si="252"/>
        <v>42072.203715277785</v>
      </c>
      <c r="T2017" s="9">
        <f t="shared" si="253"/>
        <v>42102.203715277785</v>
      </c>
      <c r="U2017">
        <f t="shared" si="254"/>
        <v>2015</v>
      </c>
      <c r="V2017" s="9" t="str">
        <f t="shared" si="255"/>
        <v>Mar</v>
      </c>
    </row>
    <row r="2018" spans="1:22" ht="45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 t="shared" si="248"/>
        <v>144.4</v>
      </c>
      <c r="P2018">
        <f t="shared" si="251"/>
        <v>126.66666666666667</v>
      </c>
      <c r="Q2018" t="str">
        <f t="shared" si="249"/>
        <v>theater</v>
      </c>
      <c r="R2018" t="str">
        <f t="shared" si="250"/>
        <v>plays</v>
      </c>
      <c r="S2018" s="9">
        <f t="shared" si="252"/>
        <v>41789.560312499998</v>
      </c>
      <c r="T2018" s="9">
        <f t="shared" si="253"/>
        <v>41799.560312499998</v>
      </c>
      <c r="U2018">
        <f t="shared" si="254"/>
        <v>2014</v>
      </c>
      <c r="V2018" s="9" t="str">
        <f t="shared" si="255"/>
        <v>May</v>
      </c>
    </row>
    <row r="2019" spans="1:22" ht="30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 t="shared" si="248"/>
        <v>100</v>
      </c>
      <c r="P2019">
        <f t="shared" si="251"/>
        <v>62.5</v>
      </c>
      <c r="Q2019" t="str">
        <f t="shared" si="249"/>
        <v>theater</v>
      </c>
      <c r="R2019" t="str">
        <f t="shared" si="250"/>
        <v>plays</v>
      </c>
      <c r="S2019" s="9">
        <f t="shared" si="252"/>
        <v>41788.423310185186</v>
      </c>
      <c r="T2019" s="9">
        <f t="shared" si="253"/>
        <v>41818.423310185186</v>
      </c>
      <c r="U2019">
        <f t="shared" si="254"/>
        <v>2014</v>
      </c>
      <c r="V2019" s="9" t="str">
        <f t="shared" si="255"/>
        <v>May</v>
      </c>
    </row>
    <row r="2020" spans="1:22" ht="45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 t="shared" si="248"/>
        <v>100.8</v>
      </c>
      <c r="P2020">
        <f t="shared" si="251"/>
        <v>35.492957746478872</v>
      </c>
      <c r="Q2020" t="str">
        <f t="shared" si="249"/>
        <v>theater</v>
      </c>
      <c r="R2020" t="str">
        <f t="shared" si="250"/>
        <v>plays</v>
      </c>
      <c r="S2020" s="9">
        <f t="shared" si="252"/>
        <v>42143.875185185192</v>
      </c>
      <c r="T2020" s="9">
        <f t="shared" si="253"/>
        <v>42173.875185185192</v>
      </c>
      <c r="U2020">
        <f t="shared" si="254"/>
        <v>2015</v>
      </c>
      <c r="V2020" s="9" t="str">
        <f t="shared" si="255"/>
        <v>May</v>
      </c>
    </row>
    <row r="2021" spans="1:22" ht="45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 t="shared" si="248"/>
        <v>106.80000000000001</v>
      </c>
      <c r="P2021">
        <f t="shared" si="251"/>
        <v>37.083333333333336</v>
      </c>
      <c r="Q2021" t="str">
        <f t="shared" si="249"/>
        <v>theater</v>
      </c>
      <c r="R2021" t="str">
        <f t="shared" si="250"/>
        <v>plays</v>
      </c>
      <c r="S2021" s="9">
        <f t="shared" si="252"/>
        <v>42318.427037037043</v>
      </c>
      <c r="T2021" s="9">
        <f t="shared" si="253"/>
        <v>42348.427037037043</v>
      </c>
      <c r="U2021">
        <f t="shared" si="254"/>
        <v>2015</v>
      </c>
      <c r="V2021" s="9" t="str">
        <f t="shared" si="255"/>
        <v>Nov</v>
      </c>
    </row>
    <row r="2022" spans="1:22" ht="45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 t="shared" si="248"/>
        <v>124.8</v>
      </c>
      <c r="P2022">
        <f t="shared" si="251"/>
        <v>69.333333333333329</v>
      </c>
      <c r="Q2022" t="str">
        <f t="shared" si="249"/>
        <v>theater</v>
      </c>
      <c r="R2022" t="str">
        <f t="shared" si="250"/>
        <v>plays</v>
      </c>
      <c r="S2022" s="9">
        <f t="shared" si="252"/>
        <v>42052.783148148148</v>
      </c>
      <c r="T2022" s="9">
        <f t="shared" si="253"/>
        <v>42082.741481481484</v>
      </c>
      <c r="U2022">
        <f t="shared" si="254"/>
        <v>2015</v>
      </c>
      <c r="V2022" s="9" t="str">
        <f t="shared" si="255"/>
        <v>Feb</v>
      </c>
    </row>
    <row r="2023" spans="1:22" ht="45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 t="shared" si="248"/>
        <v>118.91891891891892</v>
      </c>
      <c r="P2023">
        <f t="shared" si="251"/>
        <v>17.254901960784313</v>
      </c>
      <c r="Q2023" t="str">
        <f t="shared" si="249"/>
        <v>theater</v>
      </c>
      <c r="R2023" t="str">
        <f t="shared" si="250"/>
        <v>plays</v>
      </c>
      <c r="S2023" s="9">
        <f t="shared" si="252"/>
        <v>42779.44362268519</v>
      </c>
      <c r="T2023" s="9">
        <f t="shared" si="253"/>
        <v>42793.833333333336</v>
      </c>
      <c r="U2023">
        <f t="shared" si="254"/>
        <v>2017</v>
      </c>
      <c r="V2023" s="9" t="str">
        <f t="shared" si="255"/>
        <v>Feb</v>
      </c>
    </row>
    <row r="2024" spans="1:22" ht="45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 t="shared" si="248"/>
        <v>101</v>
      </c>
      <c r="P2024">
        <f t="shared" si="251"/>
        <v>36.071428571428569</v>
      </c>
      <c r="Q2024" t="str">
        <f t="shared" si="249"/>
        <v>theater</v>
      </c>
      <c r="R2024" t="str">
        <f t="shared" si="250"/>
        <v>plays</v>
      </c>
      <c r="S2024" s="9">
        <f t="shared" si="252"/>
        <v>42128.461226851854</v>
      </c>
      <c r="T2024" s="9">
        <f t="shared" si="253"/>
        <v>42158.461226851854</v>
      </c>
      <c r="U2024">
        <f t="shared" si="254"/>
        <v>2015</v>
      </c>
      <c r="V2024" s="9" t="str">
        <f t="shared" si="255"/>
        <v>May</v>
      </c>
    </row>
    <row r="2025" spans="1:22" ht="45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 t="shared" si="248"/>
        <v>112.99999999999999</v>
      </c>
      <c r="P2025">
        <f t="shared" si="251"/>
        <v>66.470588235294116</v>
      </c>
      <c r="Q2025" t="str">
        <f t="shared" si="249"/>
        <v>theater</v>
      </c>
      <c r="R2025" t="str">
        <f t="shared" si="250"/>
        <v>plays</v>
      </c>
      <c r="S2025" s="9">
        <f t="shared" si="252"/>
        <v>42660.965578703705</v>
      </c>
      <c r="T2025" s="9">
        <f t="shared" si="253"/>
        <v>42693.750000000007</v>
      </c>
      <c r="U2025">
        <f t="shared" si="254"/>
        <v>2016</v>
      </c>
      <c r="V2025" s="9" t="str">
        <f t="shared" si="255"/>
        <v>Oct</v>
      </c>
    </row>
    <row r="2026" spans="1:22" ht="45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 t="shared" si="248"/>
        <v>105.19047619047619</v>
      </c>
      <c r="P2026">
        <f t="shared" si="251"/>
        <v>56.065989847715734</v>
      </c>
      <c r="Q2026" t="str">
        <f t="shared" si="249"/>
        <v>theater</v>
      </c>
      <c r="R2026" t="str">
        <f t="shared" si="250"/>
        <v>plays</v>
      </c>
      <c r="S2026" s="9">
        <f t="shared" si="252"/>
        <v>42037.771539351852</v>
      </c>
      <c r="T2026" s="9">
        <f t="shared" si="253"/>
        <v>42068.000000000007</v>
      </c>
      <c r="U2026">
        <f t="shared" si="254"/>
        <v>2015</v>
      </c>
      <c r="V2026" s="9" t="str">
        <f t="shared" si="255"/>
        <v>Feb</v>
      </c>
    </row>
    <row r="2027" spans="1:22" ht="45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 t="shared" si="248"/>
        <v>109.73333333333332</v>
      </c>
      <c r="P2027">
        <f t="shared" si="251"/>
        <v>47.028571428571432</v>
      </c>
      <c r="Q2027" t="str">
        <f t="shared" si="249"/>
        <v>theater</v>
      </c>
      <c r="R2027" t="str">
        <f t="shared" si="250"/>
        <v>plays</v>
      </c>
      <c r="S2027" s="9">
        <f t="shared" si="252"/>
        <v>42619.76902777778</v>
      </c>
      <c r="T2027" s="9">
        <f t="shared" si="253"/>
        <v>42643.708333333336</v>
      </c>
      <c r="U2027">
        <f t="shared" si="254"/>
        <v>2016</v>
      </c>
      <c r="V2027" s="9" t="str">
        <f t="shared" si="255"/>
        <v>Sep</v>
      </c>
    </row>
    <row r="2028" spans="1:22" ht="30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 t="shared" si="248"/>
        <v>100.099</v>
      </c>
      <c r="P2028">
        <f t="shared" si="251"/>
        <v>47.666190476190479</v>
      </c>
      <c r="Q2028" t="str">
        <f t="shared" si="249"/>
        <v>theater</v>
      </c>
      <c r="R2028" t="str">
        <f t="shared" si="250"/>
        <v>plays</v>
      </c>
      <c r="S2028" s="9">
        <f t="shared" si="252"/>
        <v>41877.055219907408</v>
      </c>
      <c r="T2028" s="9">
        <f t="shared" si="253"/>
        <v>41909.974305555559</v>
      </c>
      <c r="U2028">
        <f t="shared" si="254"/>
        <v>2014</v>
      </c>
      <c r="V2028" s="9" t="str">
        <f t="shared" si="255"/>
        <v>Aug</v>
      </c>
    </row>
    <row r="2029" spans="1:22" ht="30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 t="shared" si="248"/>
        <v>120</v>
      </c>
      <c r="P2029">
        <f t="shared" si="251"/>
        <v>88.235294117647058</v>
      </c>
      <c r="Q2029" t="str">
        <f t="shared" si="249"/>
        <v>theater</v>
      </c>
      <c r="R2029" t="str">
        <f t="shared" si="250"/>
        <v>plays</v>
      </c>
      <c r="S2029" s="9">
        <f t="shared" si="252"/>
        <v>41828.570254629631</v>
      </c>
      <c r="T2029" s="9">
        <f t="shared" si="253"/>
        <v>41846.125</v>
      </c>
      <c r="U2029">
        <f t="shared" si="254"/>
        <v>2014</v>
      </c>
      <c r="V2029" s="9" t="str">
        <f t="shared" si="255"/>
        <v>Jul</v>
      </c>
    </row>
    <row r="2030" spans="1:22" ht="75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 t="shared" si="248"/>
        <v>104.93333333333332</v>
      </c>
      <c r="P2030">
        <f t="shared" si="251"/>
        <v>80.717948717948715</v>
      </c>
      <c r="Q2030" t="str">
        <f t="shared" si="249"/>
        <v>theater</v>
      </c>
      <c r="R2030" t="str">
        <f t="shared" si="250"/>
        <v>plays</v>
      </c>
      <c r="S2030" s="9">
        <f t="shared" si="252"/>
        <v>42545.607523148152</v>
      </c>
      <c r="T2030" s="9">
        <f t="shared" si="253"/>
        <v>42605.607523148152</v>
      </c>
      <c r="U2030">
        <f t="shared" si="254"/>
        <v>2016</v>
      </c>
      <c r="V2030" s="9" t="str">
        <f t="shared" si="255"/>
        <v>Jun</v>
      </c>
    </row>
    <row r="2031" spans="1:22" ht="45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 t="shared" si="248"/>
        <v>102.66666666666666</v>
      </c>
      <c r="P2031">
        <f t="shared" si="251"/>
        <v>39.487179487179489</v>
      </c>
      <c r="Q2031" t="str">
        <f t="shared" si="249"/>
        <v>theater</v>
      </c>
      <c r="R2031" t="str">
        <f t="shared" si="250"/>
        <v>plays</v>
      </c>
      <c r="S2031" s="9">
        <f t="shared" si="252"/>
        <v>42157.485844907409</v>
      </c>
      <c r="T2031" s="9">
        <f t="shared" si="253"/>
        <v>42187.485844907409</v>
      </c>
      <c r="U2031">
        <f t="shared" si="254"/>
        <v>2015</v>
      </c>
      <c r="V2031" s="9" t="str">
        <f t="shared" si="255"/>
        <v>Jun</v>
      </c>
    </row>
    <row r="2032" spans="1:22" ht="45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 t="shared" si="248"/>
        <v>101.82500000000002</v>
      </c>
      <c r="P2032">
        <f t="shared" si="251"/>
        <v>84.854166666666671</v>
      </c>
      <c r="Q2032" t="str">
        <f t="shared" si="249"/>
        <v>theater</v>
      </c>
      <c r="R2032" t="str">
        <f t="shared" si="250"/>
        <v>plays</v>
      </c>
      <c r="S2032" s="9">
        <f t="shared" si="252"/>
        <v>41846.500659722224</v>
      </c>
      <c r="T2032" s="9">
        <f t="shared" si="253"/>
        <v>41867.500659722224</v>
      </c>
      <c r="U2032">
        <f t="shared" si="254"/>
        <v>2014</v>
      </c>
      <c r="V2032" s="9" t="str">
        <f t="shared" si="255"/>
        <v>Jul</v>
      </c>
    </row>
    <row r="2033" spans="1:22" ht="45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 t="shared" si="248"/>
        <v>100</v>
      </c>
      <c r="P2033">
        <f t="shared" si="251"/>
        <v>68.965517241379317</v>
      </c>
      <c r="Q2033" t="str">
        <f t="shared" si="249"/>
        <v>theater</v>
      </c>
      <c r="R2033" t="str">
        <f t="shared" si="250"/>
        <v>plays</v>
      </c>
      <c r="S2033" s="9">
        <f t="shared" si="252"/>
        <v>42460.57508101852</v>
      </c>
      <c r="T2033" s="9">
        <f t="shared" si="253"/>
        <v>42510.999305555561</v>
      </c>
      <c r="U2033">
        <f t="shared" si="254"/>
        <v>2016</v>
      </c>
      <c r="V2033" s="9" t="str">
        <f t="shared" si="255"/>
        <v>Mar</v>
      </c>
    </row>
    <row r="2034" spans="1:22" ht="30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 t="shared" si="248"/>
        <v>100.38249999999999</v>
      </c>
      <c r="P2034">
        <f t="shared" si="251"/>
        <v>550.04109589041093</v>
      </c>
      <c r="Q2034" t="str">
        <f t="shared" si="249"/>
        <v>theater</v>
      </c>
      <c r="R2034" t="str">
        <f t="shared" si="250"/>
        <v>plays</v>
      </c>
      <c r="S2034" s="9">
        <f t="shared" si="252"/>
        <v>41887.125520833339</v>
      </c>
      <c r="T2034" s="9">
        <f t="shared" si="253"/>
        <v>41917.125520833339</v>
      </c>
      <c r="U2034">
        <f t="shared" si="254"/>
        <v>2014</v>
      </c>
      <c r="V2034" s="9" t="str">
        <f t="shared" si="255"/>
        <v>Sep</v>
      </c>
    </row>
    <row r="2035" spans="1:22" ht="45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 t="shared" si="248"/>
        <v>104</v>
      </c>
      <c r="P2035">
        <f t="shared" si="251"/>
        <v>97.5</v>
      </c>
      <c r="Q2035" t="str">
        <f t="shared" si="249"/>
        <v>theater</v>
      </c>
      <c r="R2035" t="str">
        <f t="shared" si="250"/>
        <v>plays</v>
      </c>
      <c r="S2035" s="9">
        <f t="shared" si="252"/>
        <v>41780.546226851853</v>
      </c>
      <c r="T2035" s="9">
        <f t="shared" si="253"/>
        <v>41806.546226851853</v>
      </c>
      <c r="U2035">
        <f t="shared" si="254"/>
        <v>2014</v>
      </c>
      <c r="V2035" s="9" t="str">
        <f t="shared" si="255"/>
        <v>May</v>
      </c>
    </row>
    <row r="2036" spans="1:22" ht="45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 t="shared" si="248"/>
        <v>100</v>
      </c>
      <c r="P2036">
        <f t="shared" si="251"/>
        <v>29.411764705882351</v>
      </c>
      <c r="Q2036" t="str">
        <f t="shared" si="249"/>
        <v>theater</v>
      </c>
      <c r="R2036" t="str">
        <f t="shared" si="250"/>
        <v>plays</v>
      </c>
      <c r="S2036" s="9">
        <f t="shared" si="252"/>
        <v>42381.312314814822</v>
      </c>
      <c r="T2036" s="9">
        <f t="shared" si="253"/>
        <v>42402.312314814822</v>
      </c>
      <c r="U2036">
        <f t="shared" si="254"/>
        <v>2016</v>
      </c>
      <c r="V2036" s="9" t="str">
        <f t="shared" si="255"/>
        <v>Jan</v>
      </c>
    </row>
    <row r="2037" spans="1:22" ht="30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 t="shared" si="248"/>
        <v>104</v>
      </c>
      <c r="P2037">
        <f t="shared" si="251"/>
        <v>57.777777777777779</v>
      </c>
      <c r="Q2037" t="str">
        <f t="shared" si="249"/>
        <v>theater</v>
      </c>
      <c r="R2037" t="str">
        <f t="shared" si="250"/>
        <v>plays</v>
      </c>
      <c r="S2037" s="9">
        <f t="shared" si="252"/>
        <v>41828.47965277778</v>
      </c>
      <c r="T2037" s="9">
        <f t="shared" si="253"/>
        <v>41861.499305555561</v>
      </c>
      <c r="U2037">
        <f t="shared" si="254"/>
        <v>2014</v>
      </c>
      <c r="V2037" s="9" t="str">
        <f t="shared" si="255"/>
        <v>Jul</v>
      </c>
    </row>
    <row r="2038" spans="1:22" ht="45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 t="shared" si="248"/>
        <v>250.66666666666669</v>
      </c>
      <c r="P2038">
        <f t="shared" si="251"/>
        <v>44.235294117647058</v>
      </c>
      <c r="Q2038" t="str">
        <f t="shared" si="249"/>
        <v>theater</v>
      </c>
      <c r="R2038" t="str">
        <f t="shared" si="250"/>
        <v>plays</v>
      </c>
      <c r="S2038" s="9">
        <f t="shared" si="252"/>
        <v>42596.478032407409</v>
      </c>
      <c r="T2038" s="9">
        <f t="shared" si="253"/>
        <v>42606.999305555561</v>
      </c>
      <c r="U2038">
        <f t="shared" si="254"/>
        <v>2016</v>
      </c>
      <c r="V2038" s="9" t="str">
        <f t="shared" si="255"/>
        <v>Aug</v>
      </c>
    </row>
    <row r="2039" spans="1:22" ht="45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 t="shared" si="248"/>
        <v>100.49999999999999</v>
      </c>
      <c r="P2039">
        <f t="shared" si="251"/>
        <v>60.909090909090907</v>
      </c>
      <c r="Q2039" t="str">
        <f t="shared" si="249"/>
        <v>theater</v>
      </c>
      <c r="R2039" t="str">
        <f t="shared" si="250"/>
        <v>plays</v>
      </c>
      <c r="S2039" s="9">
        <f t="shared" si="252"/>
        <v>42191.196840277778</v>
      </c>
      <c r="T2039" s="9">
        <f t="shared" si="253"/>
        <v>42221.196840277778</v>
      </c>
      <c r="U2039">
        <f t="shared" si="254"/>
        <v>2015</v>
      </c>
      <c r="V2039" s="9" t="str">
        <f t="shared" si="255"/>
        <v>Jul</v>
      </c>
    </row>
    <row r="2040" spans="1:22" ht="45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 t="shared" si="248"/>
        <v>174.4</v>
      </c>
      <c r="P2040">
        <f t="shared" si="251"/>
        <v>68.84210526315789</v>
      </c>
      <c r="Q2040" t="str">
        <f t="shared" si="249"/>
        <v>theater</v>
      </c>
      <c r="R2040" t="str">
        <f t="shared" si="250"/>
        <v>plays</v>
      </c>
      <c r="S2040" s="9">
        <f t="shared" si="252"/>
        <v>42440.249837962961</v>
      </c>
      <c r="T2040" s="9">
        <f t="shared" si="253"/>
        <v>42463.541666666664</v>
      </c>
      <c r="U2040">
        <f t="shared" si="254"/>
        <v>2016</v>
      </c>
      <c r="V2040" s="9" t="str">
        <f t="shared" si="255"/>
        <v>Mar</v>
      </c>
    </row>
    <row r="2041" spans="1:22" ht="45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 t="shared" si="248"/>
        <v>116.26</v>
      </c>
      <c r="P2041">
        <f t="shared" si="251"/>
        <v>73.582278481012665</v>
      </c>
      <c r="Q2041" t="str">
        <f t="shared" si="249"/>
        <v>theater</v>
      </c>
      <c r="R2041" t="str">
        <f t="shared" si="250"/>
        <v>plays</v>
      </c>
      <c r="S2041" s="9">
        <f t="shared" si="252"/>
        <v>42173.636550925927</v>
      </c>
      <c r="T2041" s="9">
        <f t="shared" si="253"/>
        <v>42203.124305555561</v>
      </c>
      <c r="U2041">
        <f t="shared" si="254"/>
        <v>2015</v>
      </c>
      <c r="V2041" s="9" t="str">
        <f t="shared" si="255"/>
        <v>Jun</v>
      </c>
    </row>
    <row r="2042" spans="1:22" ht="45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 t="shared" si="248"/>
        <v>105.82000000000001</v>
      </c>
      <c r="P2042">
        <f t="shared" si="251"/>
        <v>115.02173913043478</v>
      </c>
      <c r="Q2042" t="str">
        <f t="shared" si="249"/>
        <v>theater</v>
      </c>
      <c r="R2042" t="str">
        <f t="shared" si="250"/>
        <v>plays</v>
      </c>
      <c r="S2042" s="9">
        <f t="shared" si="252"/>
        <v>42737.743472222224</v>
      </c>
      <c r="T2042" s="9">
        <f t="shared" si="253"/>
        <v>42767.790972222225</v>
      </c>
      <c r="U2042">
        <f t="shared" si="254"/>
        <v>2017</v>
      </c>
      <c r="V2042" s="9" t="str">
        <f t="shared" si="255"/>
        <v>Jan</v>
      </c>
    </row>
    <row r="2043" spans="1:22" ht="45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 t="shared" si="248"/>
        <v>110.75</v>
      </c>
      <c r="P2043">
        <f t="shared" si="251"/>
        <v>110.75</v>
      </c>
      <c r="Q2043" t="str">
        <f t="shared" si="249"/>
        <v>theater</v>
      </c>
      <c r="R2043" t="str">
        <f t="shared" si="250"/>
        <v>plays</v>
      </c>
      <c r="S2043" s="9">
        <f t="shared" si="252"/>
        <v>42499.463182870371</v>
      </c>
      <c r="T2043" s="9">
        <f t="shared" si="253"/>
        <v>42522.737500000003</v>
      </c>
      <c r="U2043">
        <f t="shared" si="254"/>
        <v>2016</v>
      </c>
      <c r="V2043" s="9" t="str">
        <f t="shared" si="255"/>
        <v>May</v>
      </c>
    </row>
    <row r="2044" spans="1:22" ht="30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 t="shared" si="248"/>
        <v>100.66666666666666</v>
      </c>
      <c r="P2044">
        <f t="shared" si="251"/>
        <v>75.5</v>
      </c>
      <c r="Q2044" t="str">
        <f t="shared" si="249"/>
        <v>theater</v>
      </c>
      <c r="R2044" t="str">
        <f t="shared" si="250"/>
        <v>plays</v>
      </c>
      <c r="S2044" s="9">
        <f t="shared" si="252"/>
        <v>41775.69189814815</v>
      </c>
      <c r="T2044" s="9">
        <f t="shared" si="253"/>
        <v>41821.999305555561</v>
      </c>
      <c r="U2044">
        <f t="shared" si="254"/>
        <v>2014</v>
      </c>
      <c r="V2044" s="9" t="str">
        <f t="shared" si="255"/>
        <v>May</v>
      </c>
    </row>
    <row r="2045" spans="1:22" ht="45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 t="shared" si="248"/>
        <v>102.03333333333333</v>
      </c>
      <c r="P2045">
        <f t="shared" si="251"/>
        <v>235.46153846153845</v>
      </c>
      <c r="Q2045" t="str">
        <f t="shared" si="249"/>
        <v>theater</v>
      </c>
      <c r="R2045" t="str">
        <f t="shared" si="250"/>
        <v>plays</v>
      </c>
      <c r="S2045" s="9">
        <f t="shared" si="252"/>
        <v>42055.110532407409</v>
      </c>
      <c r="T2045" s="9">
        <f t="shared" si="253"/>
        <v>42082.443749999999</v>
      </c>
      <c r="U2045">
        <f t="shared" si="254"/>
        <v>2015</v>
      </c>
      <c r="V2045" s="9" t="str">
        <f t="shared" si="255"/>
        <v>Feb</v>
      </c>
    </row>
    <row r="2046" spans="1:22" ht="45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 t="shared" si="248"/>
        <v>100</v>
      </c>
      <c r="P2046">
        <f t="shared" si="251"/>
        <v>11.363636363636363</v>
      </c>
      <c r="Q2046" t="str">
        <f t="shared" si="249"/>
        <v>theater</v>
      </c>
      <c r="R2046" t="str">
        <f t="shared" si="250"/>
        <v>plays</v>
      </c>
      <c r="S2046" s="9">
        <f t="shared" si="252"/>
        <v>41971.714409722226</v>
      </c>
      <c r="T2046" s="9">
        <f t="shared" si="253"/>
        <v>41996.714409722226</v>
      </c>
      <c r="U2046">
        <f t="shared" si="254"/>
        <v>2014</v>
      </c>
      <c r="V2046" s="9" t="str">
        <f t="shared" si="255"/>
        <v>Nov</v>
      </c>
    </row>
    <row r="2047" spans="1:22" ht="45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 t="shared" si="248"/>
        <v>111.00000000000001</v>
      </c>
      <c r="P2047">
        <f t="shared" si="251"/>
        <v>92.5</v>
      </c>
      <c r="Q2047" t="str">
        <f t="shared" si="249"/>
        <v>theater</v>
      </c>
      <c r="R2047" t="str">
        <f t="shared" si="250"/>
        <v>plays</v>
      </c>
      <c r="S2047" s="9">
        <f t="shared" si="252"/>
        <v>42447.73</v>
      </c>
      <c r="T2047" s="9">
        <f t="shared" si="253"/>
        <v>42470.000000000007</v>
      </c>
      <c r="U2047">
        <f t="shared" si="254"/>
        <v>2016</v>
      </c>
      <c r="V2047" s="9" t="str">
        <f t="shared" si="255"/>
        <v>Mar</v>
      </c>
    </row>
    <row r="2048" spans="1:22" ht="45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 t="shared" si="248"/>
        <v>101.42500000000001</v>
      </c>
      <c r="P2048">
        <f t="shared" si="251"/>
        <v>202.85</v>
      </c>
      <c r="Q2048" t="str">
        <f t="shared" si="249"/>
        <v>theater</v>
      </c>
      <c r="R2048" t="str">
        <f t="shared" si="250"/>
        <v>plays</v>
      </c>
      <c r="S2048" s="9">
        <f t="shared" si="252"/>
        <v>42064.053402777783</v>
      </c>
      <c r="T2048" s="9">
        <f t="shared" si="253"/>
        <v>42094.011736111112</v>
      </c>
      <c r="U2048">
        <f t="shared" si="254"/>
        <v>2015</v>
      </c>
      <c r="V2048" s="9" t="str">
        <f t="shared" si="255"/>
        <v>Mar</v>
      </c>
    </row>
    <row r="2049" spans="1:22" ht="45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 t="shared" si="248"/>
        <v>104</v>
      </c>
      <c r="P2049">
        <f t="shared" si="251"/>
        <v>26</v>
      </c>
      <c r="Q2049" t="str">
        <f t="shared" si="249"/>
        <v>theater</v>
      </c>
      <c r="R2049" t="str">
        <f t="shared" si="250"/>
        <v>plays</v>
      </c>
      <c r="S2049" s="9">
        <f t="shared" si="252"/>
        <v>42665.285069444442</v>
      </c>
      <c r="T2049" s="9">
        <f t="shared" si="253"/>
        <v>42725.326736111114</v>
      </c>
      <c r="U2049">
        <f t="shared" si="254"/>
        <v>2016</v>
      </c>
      <c r="V2049" s="9" t="str">
        <f t="shared" si="255"/>
        <v>Oct</v>
      </c>
    </row>
    <row r="2050" spans="1:22" ht="45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 t="shared" ref="O2050:O2113" si="256">(E2050/D2050)*100</f>
        <v>109.375</v>
      </c>
      <c r="P2050">
        <f t="shared" si="251"/>
        <v>46.05263157894737</v>
      </c>
      <c r="Q2050" t="str">
        <f t="shared" ref="Q2050:Q2113" si="257">LEFT(N2050,SEARCH("/",N2050,1)-1)</f>
        <v>theater</v>
      </c>
      <c r="R2050" t="str">
        <f t="shared" ref="R2050:R2113" si="258">RIGHT(N2050,LEN(N2050)-SEARCH("/",N2050,1))</f>
        <v>plays</v>
      </c>
      <c r="S2050" s="9">
        <f t="shared" si="252"/>
        <v>42523.082048611112</v>
      </c>
      <c r="T2050" s="9">
        <f t="shared" si="253"/>
        <v>42537.082048611112</v>
      </c>
      <c r="U2050">
        <f t="shared" si="254"/>
        <v>2016</v>
      </c>
      <c r="V2050" s="9" t="str">
        <f t="shared" si="255"/>
        <v>Jun</v>
      </c>
    </row>
    <row r="2051" spans="1:22" ht="45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 t="shared" si="256"/>
        <v>115.16129032258064</v>
      </c>
      <c r="P2051">
        <f t="shared" ref="P2051:P2114" si="259">IFERROR(E2051/L2051, 0)</f>
        <v>51</v>
      </c>
      <c r="Q2051" t="str">
        <f t="shared" si="257"/>
        <v>theater</v>
      </c>
      <c r="R2051" t="str">
        <f t="shared" si="258"/>
        <v>plays</v>
      </c>
      <c r="S2051" s="9">
        <f t="shared" ref="S2051:S2114" si="260">((J2051/86400)+25569+(-4/24))</f>
        <v>42294.641458333332</v>
      </c>
      <c r="T2051" s="9">
        <f t="shared" ref="T2051:T2114" si="261">((I2051/86400)+25569+(-4/24))</f>
        <v>42305.662499999999</v>
      </c>
      <c r="U2051">
        <f t="shared" ref="U2051:U2114" si="262">YEAR(S2051)</f>
        <v>2015</v>
      </c>
      <c r="V2051" s="9" t="str">
        <f t="shared" ref="V2051:V2114" si="263">TEXT(S2051, "mmm")</f>
        <v>Oct</v>
      </c>
    </row>
    <row r="2052" spans="1:22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 t="shared" si="256"/>
        <v>100</v>
      </c>
      <c r="P2052">
        <f t="shared" si="259"/>
        <v>31.578947368421051</v>
      </c>
      <c r="Q2052" t="str">
        <f t="shared" si="257"/>
        <v>theater</v>
      </c>
      <c r="R2052" t="str">
        <f t="shared" si="258"/>
        <v>plays</v>
      </c>
      <c r="S2052" s="9">
        <f t="shared" si="260"/>
        <v>41822.738217592596</v>
      </c>
      <c r="T2052" s="9">
        <f t="shared" si="261"/>
        <v>41844.125</v>
      </c>
      <c r="U2052">
        <f t="shared" si="262"/>
        <v>2014</v>
      </c>
      <c r="V2052" s="9" t="str">
        <f t="shared" si="263"/>
        <v>Jul</v>
      </c>
    </row>
    <row r="2053" spans="1:22" ht="45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 t="shared" si="256"/>
        <v>103.17033333333335</v>
      </c>
      <c r="P2053">
        <f t="shared" si="259"/>
        <v>53.363965517241382</v>
      </c>
      <c r="Q2053" t="str">
        <f t="shared" si="257"/>
        <v>theater</v>
      </c>
      <c r="R2053" t="str">
        <f t="shared" si="258"/>
        <v>plays</v>
      </c>
      <c r="S2053" s="9">
        <f t="shared" si="260"/>
        <v>42173.803460648145</v>
      </c>
      <c r="T2053" s="9">
        <f t="shared" si="261"/>
        <v>42203.803460648145</v>
      </c>
      <c r="U2053">
        <f t="shared" si="262"/>
        <v>2015</v>
      </c>
      <c r="V2053" s="9" t="str">
        <f t="shared" si="263"/>
        <v>Jun</v>
      </c>
    </row>
    <row r="2054" spans="1:22" ht="45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 t="shared" si="256"/>
        <v>103.49999999999999</v>
      </c>
      <c r="P2054">
        <f t="shared" si="259"/>
        <v>36.964285714285715</v>
      </c>
      <c r="Q2054" t="str">
        <f t="shared" si="257"/>
        <v>theater</v>
      </c>
      <c r="R2054" t="str">
        <f t="shared" si="258"/>
        <v>plays</v>
      </c>
      <c r="S2054" s="9">
        <f t="shared" si="260"/>
        <v>42185.389490740745</v>
      </c>
      <c r="T2054" s="9">
        <f t="shared" si="261"/>
        <v>42208.606250000004</v>
      </c>
      <c r="U2054">
        <f t="shared" si="262"/>
        <v>2015</v>
      </c>
      <c r="V2054" s="9" t="str">
        <f t="shared" si="263"/>
        <v>Jun</v>
      </c>
    </row>
    <row r="2055" spans="1:22" ht="45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 t="shared" si="256"/>
        <v>138.19999999999999</v>
      </c>
      <c r="P2055">
        <f t="shared" si="259"/>
        <v>81.294117647058826</v>
      </c>
      <c r="Q2055" t="str">
        <f t="shared" si="257"/>
        <v>theater</v>
      </c>
      <c r="R2055" t="str">
        <f t="shared" si="258"/>
        <v>plays</v>
      </c>
      <c r="S2055" s="9">
        <f t="shared" si="260"/>
        <v>42136.508530092593</v>
      </c>
      <c r="T2055" s="9">
        <f t="shared" si="261"/>
        <v>42166.508530092593</v>
      </c>
      <c r="U2055">
        <f t="shared" si="262"/>
        <v>2015</v>
      </c>
      <c r="V2055" s="9" t="str">
        <f t="shared" si="263"/>
        <v>May</v>
      </c>
    </row>
    <row r="2056" spans="1:22" ht="45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 t="shared" si="256"/>
        <v>109.54545454545455</v>
      </c>
      <c r="P2056">
        <f t="shared" si="259"/>
        <v>20.083333333333332</v>
      </c>
      <c r="Q2056" t="str">
        <f t="shared" si="257"/>
        <v>theater</v>
      </c>
      <c r="R2056" t="str">
        <f t="shared" si="258"/>
        <v>plays</v>
      </c>
      <c r="S2056" s="9">
        <f t="shared" si="260"/>
        <v>42142.347349537034</v>
      </c>
      <c r="T2056" s="9">
        <f t="shared" si="261"/>
        <v>42155.791666666664</v>
      </c>
      <c r="U2056">
        <f t="shared" si="262"/>
        <v>2015</v>
      </c>
      <c r="V2056" s="9" t="str">
        <f t="shared" si="263"/>
        <v>May</v>
      </c>
    </row>
    <row r="2057" spans="1:22" ht="45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 t="shared" si="256"/>
        <v>100.85714285714286</v>
      </c>
      <c r="P2057">
        <f t="shared" si="259"/>
        <v>88.25</v>
      </c>
      <c r="Q2057" t="str">
        <f t="shared" si="257"/>
        <v>theater</v>
      </c>
      <c r="R2057" t="str">
        <f t="shared" si="258"/>
        <v>plays</v>
      </c>
      <c r="S2057" s="9">
        <f t="shared" si="260"/>
        <v>41820.461423611116</v>
      </c>
      <c r="T2057" s="9">
        <f t="shared" si="261"/>
        <v>41840.999305555561</v>
      </c>
      <c r="U2057">
        <f t="shared" si="262"/>
        <v>2014</v>
      </c>
      <c r="V2057" s="9" t="str">
        <f t="shared" si="263"/>
        <v>Jun</v>
      </c>
    </row>
    <row r="2058" spans="1:22" ht="45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 t="shared" si="256"/>
        <v>101.53333333333335</v>
      </c>
      <c r="P2058">
        <f t="shared" si="259"/>
        <v>53.438596491228068</v>
      </c>
      <c r="Q2058" t="str">
        <f t="shared" si="257"/>
        <v>theater</v>
      </c>
      <c r="R2058" t="str">
        <f t="shared" si="258"/>
        <v>plays</v>
      </c>
      <c r="S2058" s="9">
        <f t="shared" si="260"/>
        <v>41878.779907407406</v>
      </c>
      <c r="T2058" s="9">
        <f t="shared" si="261"/>
        <v>41908.779907407406</v>
      </c>
      <c r="U2058">
        <f t="shared" si="262"/>
        <v>2014</v>
      </c>
      <c r="V2058" s="9" t="str">
        <f t="shared" si="263"/>
        <v>Aug</v>
      </c>
    </row>
    <row r="2059" spans="1:22" ht="45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 t="shared" si="256"/>
        <v>113.625</v>
      </c>
      <c r="P2059">
        <f t="shared" si="259"/>
        <v>39.868421052631582</v>
      </c>
      <c r="Q2059" t="str">
        <f t="shared" si="257"/>
        <v>theater</v>
      </c>
      <c r="R2059" t="str">
        <f t="shared" si="258"/>
        <v>plays</v>
      </c>
      <c r="S2059" s="9">
        <f t="shared" si="260"/>
        <v>41914.128437500003</v>
      </c>
      <c r="T2059" s="9">
        <f t="shared" si="261"/>
        <v>41948.369444444448</v>
      </c>
      <c r="U2059">
        <f t="shared" si="262"/>
        <v>2014</v>
      </c>
      <c r="V2059" s="9" t="str">
        <f t="shared" si="263"/>
        <v>Oct</v>
      </c>
    </row>
    <row r="2060" spans="1:22" ht="45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 t="shared" si="256"/>
        <v>100</v>
      </c>
      <c r="P2060">
        <f t="shared" si="259"/>
        <v>145.16129032258064</v>
      </c>
      <c r="Q2060" t="str">
        <f t="shared" si="257"/>
        <v>theater</v>
      </c>
      <c r="R2060" t="str">
        <f t="shared" si="258"/>
        <v>plays</v>
      </c>
      <c r="S2060" s="9">
        <f t="shared" si="260"/>
        <v>42556.706354166665</v>
      </c>
      <c r="T2060" s="9">
        <f t="shared" si="261"/>
        <v>42616.706354166665</v>
      </c>
      <c r="U2060">
        <f t="shared" si="262"/>
        <v>2016</v>
      </c>
      <c r="V2060" s="9" t="str">
        <f t="shared" si="263"/>
        <v>Jul</v>
      </c>
    </row>
    <row r="2061" spans="1:22" ht="45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 t="shared" si="256"/>
        <v>140</v>
      </c>
      <c r="P2061">
        <f t="shared" si="259"/>
        <v>23.333333333333332</v>
      </c>
      <c r="Q2061" t="str">
        <f t="shared" si="257"/>
        <v>theater</v>
      </c>
      <c r="R2061" t="str">
        <f t="shared" si="258"/>
        <v>plays</v>
      </c>
      <c r="S2061" s="9">
        <f t="shared" si="260"/>
        <v>42493.430347222224</v>
      </c>
      <c r="T2061" s="9">
        <f t="shared" si="261"/>
        <v>42505.791666666664</v>
      </c>
      <c r="U2061">
        <f t="shared" si="262"/>
        <v>2016</v>
      </c>
      <c r="V2061" s="9" t="str">
        <f t="shared" si="263"/>
        <v>May</v>
      </c>
    </row>
    <row r="2062" spans="1:22" ht="45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 t="shared" si="256"/>
        <v>128.75</v>
      </c>
      <c r="P2062">
        <f t="shared" si="259"/>
        <v>64.375</v>
      </c>
      <c r="Q2062" t="str">
        <f t="shared" si="257"/>
        <v>theater</v>
      </c>
      <c r="R2062" t="str">
        <f t="shared" si="258"/>
        <v>plays</v>
      </c>
      <c r="S2062" s="9">
        <f t="shared" si="260"/>
        <v>41876.64912037037</v>
      </c>
      <c r="T2062" s="9">
        <f t="shared" si="261"/>
        <v>41894.64912037037</v>
      </c>
      <c r="U2062">
        <f t="shared" si="262"/>
        <v>2014</v>
      </c>
      <c r="V2062" s="9" t="str">
        <f t="shared" si="263"/>
        <v>Aug</v>
      </c>
    </row>
    <row r="2063" spans="1:22" ht="30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 t="shared" si="256"/>
        <v>102.90416666666667</v>
      </c>
      <c r="P2063">
        <f t="shared" si="259"/>
        <v>62.052763819095475</v>
      </c>
      <c r="Q2063" t="str">
        <f t="shared" si="257"/>
        <v>theater</v>
      </c>
      <c r="R2063" t="str">
        <f t="shared" si="258"/>
        <v>plays</v>
      </c>
      <c r="S2063" s="9">
        <f t="shared" si="260"/>
        <v>41802.407615740747</v>
      </c>
      <c r="T2063" s="9">
        <f t="shared" si="261"/>
        <v>41822.999305555561</v>
      </c>
      <c r="U2063">
        <f t="shared" si="262"/>
        <v>2014</v>
      </c>
      <c r="V2063" s="9" t="str">
        <f t="shared" si="263"/>
        <v>Jun</v>
      </c>
    </row>
    <row r="2064" spans="1:22" ht="30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 t="shared" si="256"/>
        <v>102.49999999999999</v>
      </c>
      <c r="P2064">
        <f t="shared" si="259"/>
        <v>66.129032258064512</v>
      </c>
      <c r="Q2064" t="str">
        <f t="shared" si="257"/>
        <v>theater</v>
      </c>
      <c r="R2064" t="str">
        <f t="shared" si="258"/>
        <v>plays</v>
      </c>
      <c r="S2064" s="9">
        <f t="shared" si="260"/>
        <v>42120.364560185182</v>
      </c>
      <c r="T2064" s="9">
        <f t="shared" si="261"/>
        <v>42155.364560185182</v>
      </c>
      <c r="U2064">
        <f t="shared" si="262"/>
        <v>2015</v>
      </c>
      <c r="V2064" s="9" t="str">
        <f t="shared" si="263"/>
        <v>Apr</v>
      </c>
    </row>
    <row r="2065" spans="1:22" ht="45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 t="shared" si="256"/>
        <v>110.1</v>
      </c>
      <c r="P2065">
        <f t="shared" si="259"/>
        <v>73.400000000000006</v>
      </c>
      <c r="Q2065" t="str">
        <f t="shared" si="257"/>
        <v>theater</v>
      </c>
      <c r="R2065" t="str">
        <f t="shared" si="258"/>
        <v>plays</v>
      </c>
      <c r="S2065" s="9">
        <f t="shared" si="260"/>
        <v>41786.594687500001</v>
      </c>
      <c r="T2065" s="9">
        <f t="shared" si="261"/>
        <v>41821.040972222225</v>
      </c>
      <c r="U2065">
        <f t="shared" si="262"/>
        <v>2014</v>
      </c>
      <c r="V2065" s="9" t="str">
        <f t="shared" si="263"/>
        <v>May</v>
      </c>
    </row>
    <row r="2066" spans="1:22" ht="30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 t="shared" si="256"/>
        <v>112.76666666666667</v>
      </c>
      <c r="P2066">
        <f t="shared" si="259"/>
        <v>99.5</v>
      </c>
      <c r="Q2066" t="str">
        <f t="shared" si="257"/>
        <v>theater</v>
      </c>
      <c r="R2066" t="str">
        <f t="shared" si="258"/>
        <v>plays</v>
      </c>
      <c r="S2066" s="9">
        <f t="shared" si="260"/>
        <v>42627.28743055556</v>
      </c>
      <c r="T2066" s="9">
        <f t="shared" si="261"/>
        <v>42648.28743055556</v>
      </c>
      <c r="U2066">
        <f t="shared" si="262"/>
        <v>2016</v>
      </c>
      <c r="V2066" s="9" t="str">
        <f t="shared" si="263"/>
        <v>Sep</v>
      </c>
    </row>
    <row r="2067" spans="1:22" ht="60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 t="shared" si="256"/>
        <v>111.9</v>
      </c>
      <c r="P2067">
        <f t="shared" si="259"/>
        <v>62.166666666666664</v>
      </c>
      <c r="Q2067" t="str">
        <f t="shared" si="257"/>
        <v>theater</v>
      </c>
      <c r="R2067" t="str">
        <f t="shared" si="258"/>
        <v>plays</v>
      </c>
      <c r="S2067" s="9">
        <f t="shared" si="260"/>
        <v>42374.484837962962</v>
      </c>
      <c r="T2067" s="9">
        <f t="shared" si="261"/>
        <v>42384.484837962962</v>
      </c>
      <c r="U2067">
        <f t="shared" si="262"/>
        <v>2016</v>
      </c>
      <c r="V2067" s="9" t="str">
        <f t="shared" si="263"/>
        <v>Jan</v>
      </c>
    </row>
    <row r="2068" spans="1:22" ht="45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 t="shared" si="256"/>
        <v>139.19999999999999</v>
      </c>
      <c r="P2068">
        <f t="shared" si="259"/>
        <v>62.328358208955223</v>
      </c>
      <c r="Q2068" t="str">
        <f t="shared" si="257"/>
        <v>theater</v>
      </c>
      <c r="R2068" t="str">
        <f t="shared" si="258"/>
        <v>plays</v>
      </c>
      <c r="S2068" s="9">
        <f t="shared" si="260"/>
        <v>41772.518726851857</v>
      </c>
      <c r="T2068" s="9">
        <f t="shared" si="261"/>
        <v>41806.124305555561</v>
      </c>
      <c r="U2068">
        <f t="shared" si="262"/>
        <v>2014</v>
      </c>
      <c r="V2068" s="9" t="str">
        <f t="shared" si="263"/>
        <v>May</v>
      </c>
    </row>
    <row r="2069" spans="1:22" ht="45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 t="shared" si="256"/>
        <v>110.85714285714286</v>
      </c>
      <c r="P2069">
        <f t="shared" si="259"/>
        <v>58.787878787878789</v>
      </c>
      <c r="Q2069" t="str">
        <f t="shared" si="257"/>
        <v>theater</v>
      </c>
      <c r="R2069" t="str">
        <f t="shared" si="258"/>
        <v>plays</v>
      </c>
      <c r="S2069" s="9">
        <f t="shared" si="260"/>
        <v>42632.950185185189</v>
      </c>
      <c r="T2069" s="9">
        <f t="shared" si="261"/>
        <v>42662.950185185189</v>
      </c>
      <c r="U2069">
        <f t="shared" si="262"/>
        <v>2016</v>
      </c>
      <c r="V2069" s="9" t="str">
        <f t="shared" si="263"/>
        <v>Sep</v>
      </c>
    </row>
    <row r="2070" spans="1:22" ht="45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 t="shared" si="256"/>
        <v>139.06666666666666</v>
      </c>
      <c r="P2070">
        <f t="shared" si="259"/>
        <v>45.347826086956523</v>
      </c>
      <c r="Q2070" t="str">
        <f t="shared" si="257"/>
        <v>theater</v>
      </c>
      <c r="R2070" t="str">
        <f t="shared" si="258"/>
        <v>plays</v>
      </c>
      <c r="S2070" s="9">
        <f t="shared" si="260"/>
        <v>42219.013726851852</v>
      </c>
      <c r="T2070" s="9">
        <f t="shared" si="261"/>
        <v>42249.013726851852</v>
      </c>
      <c r="U2070">
        <f t="shared" si="262"/>
        <v>2015</v>
      </c>
      <c r="V2070" s="9" t="str">
        <f t="shared" si="263"/>
        <v>Aug</v>
      </c>
    </row>
    <row r="2071" spans="1:22" ht="45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 t="shared" si="256"/>
        <v>105.69999999999999</v>
      </c>
      <c r="P2071">
        <f t="shared" si="259"/>
        <v>41.944444444444443</v>
      </c>
      <c r="Q2071" t="str">
        <f t="shared" si="257"/>
        <v>theater</v>
      </c>
      <c r="R2071" t="str">
        <f t="shared" si="258"/>
        <v>plays</v>
      </c>
      <c r="S2071" s="9">
        <f t="shared" si="260"/>
        <v>41753.426608796297</v>
      </c>
      <c r="T2071" s="9">
        <f t="shared" si="261"/>
        <v>41778.708333333336</v>
      </c>
      <c r="U2071">
        <f t="shared" si="262"/>
        <v>2014</v>
      </c>
      <c r="V2071" s="9" t="str">
        <f t="shared" si="263"/>
        <v>Apr</v>
      </c>
    </row>
    <row r="2072" spans="1:22" ht="45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 t="shared" si="256"/>
        <v>101.42857142857142</v>
      </c>
      <c r="P2072">
        <f t="shared" si="259"/>
        <v>59.166666666666664</v>
      </c>
      <c r="Q2072" t="str">
        <f t="shared" si="257"/>
        <v>theater</v>
      </c>
      <c r="R2072" t="str">
        <f t="shared" si="258"/>
        <v>plays</v>
      </c>
      <c r="S2072" s="9">
        <f t="shared" si="260"/>
        <v>42230.496064814819</v>
      </c>
      <c r="T2072" s="9">
        <f t="shared" si="261"/>
        <v>42244.999305555561</v>
      </c>
      <c r="U2072">
        <f t="shared" si="262"/>
        <v>2015</v>
      </c>
      <c r="V2072" s="9" t="str">
        <f t="shared" si="263"/>
        <v>Aug</v>
      </c>
    </row>
    <row r="2073" spans="1:22" ht="45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 t="shared" si="256"/>
        <v>100.245</v>
      </c>
      <c r="P2073">
        <f t="shared" si="259"/>
        <v>200.49</v>
      </c>
      <c r="Q2073" t="str">
        <f t="shared" si="257"/>
        <v>theater</v>
      </c>
      <c r="R2073" t="str">
        <f t="shared" si="258"/>
        <v>plays</v>
      </c>
      <c r="S2073" s="9">
        <f t="shared" si="260"/>
        <v>41787.051562500004</v>
      </c>
      <c r="T2073" s="9">
        <f t="shared" si="261"/>
        <v>41817.051562500004</v>
      </c>
      <c r="U2073">
        <f t="shared" si="262"/>
        <v>2014</v>
      </c>
      <c r="V2073" s="9" t="str">
        <f t="shared" si="263"/>
        <v>May</v>
      </c>
    </row>
    <row r="2074" spans="1:22" ht="45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 t="shared" si="256"/>
        <v>109.16666666666666</v>
      </c>
      <c r="P2074">
        <f t="shared" si="259"/>
        <v>83.974358974358978</v>
      </c>
      <c r="Q2074" t="str">
        <f t="shared" si="257"/>
        <v>theater</v>
      </c>
      <c r="R2074" t="str">
        <f t="shared" si="258"/>
        <v>plays</v>
      </c>
      <c r="S2074" s="9">
        <f t="shared" si="260"/>
        <v>41829.620416666665</v>
      </c>
      <c r="T2074" s="9">
        <f t="shared" si="261"/>
        <v>41859.620416666665</v>
      </c>
      <c r="U2074">
        <f t="shared" si="262"/>
        <v>2014</v>
      </c>
      <c r="V2074" s="9" t="str">
        <f t="shared" si="263"/>
        <v>Jul</v>
      </c>
    </row>
    <row r="2075" spans="1:22" ht="45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 t="shared" si="256"/>
        <v>118.33333333333333</v>
      </c>
      <c r="P2075">
        <f t="shared" si="259"/>
        <v>57.258064516129032</v>
      </c>
      <c r="Q2075" t="str">
        <f t="shared" si="257"/>
        <v>theater</v>
      </c>
      <c r="R2075" t="str">
        <f t="shared" si="258"/>
        <v>plays</v>
      </c>
      <c r="S2075" s="9">
        <f t="shared" si="260"/>
        <v>42147.660173611112</v>
      </c>
      <c r="T2075" s="9">
        <f t="shared" si="261"/>
        <v>42176.767361111117</v>
      </c>
      <c r="U2075">
        <f t="shared" si="262"/>
        <v>2015</v>
      </c>
      <c r="V2075" s="9" t="str">
        <f t="shared" si="263"/>
        <v>May</v>
      </c>
    </row>
    <row r="2076" spans="1:22" ht="45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 t="shared" si="256"/>
        <v>120</v>
      </c>
      <c r="P2076">
        <f t="shared" si="259"/>
        <v>58.064516129032256</v>
      </c>
      <c r="Q2076" t="str">
        <f t="shared" si="257"/>
        <v>theater</v>
      </c>
      <c r="R2076" t="str">
        <f t="shared" si="258"/>
        <v>plays</v>
      </c>
      <c r="S2076" s="9">
        <f t="shared" si="260"/>
        <v>41940.431516203702</v>
      </c>
      <c r="T2076" s="9">
        <f t="shared" si="261"/>
        <v>41970.473182870373</v>
      </c>
      <c r="U2076">
        <f t="shared" si="262"/>
        <v>2014</v>
      </c>
      <c r="V2076" s="9" t="str">
        <f t="shared" si="263"/>
        <v>Oct</v>
      </c>
    </row>
    <row r="2077" spans="1:22" ht="30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 t="shared" si="256"/>
        <v>127.96000000000001</v>
      </c>
      <c r="P2077">
        <f t="shared" si="259"/>
        <v>186.80291970802921</v>
      </c>
      <c r="Q2077" t="str">
        <f t="shared" si="257"/>
        <v>theater</v>
      </c>
      <c r="R2077" t="str">
        <f t="shared" si="258"/>
        <v>plays</v>
      </c>
      <c r="S2077" s="9">
        <f t="shared" si="260"/>
        <v>42020.533900462964</v>
      </c>
      <c r="T2077" s="9">
        <f t="shared" si="261"/>
        <v>42065.040972222225</v>
      </c>
      <c r="U2077">
        <f t="shared" si="262"/>
        <v>2015</v>
      </c>
      <c r="V2077" s="9" t="str">
        <f t="shared" si="263"/>
        <v>Jan</v>
      </c>
    </row>
    <row r="2078" spans="1:22" ht="30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 t="shared" si="256"/>
        <v>126</v>
      </c>
      <c r="P2078">
        <f t="shared" si="259"/>
        <v>74.117647058823536</v>
      </c>
      <c r="Q2078" t="str">
        <f t="shared" si="257"/>
        <v>theater</v>
      </c>
      <c r="R2078" t="str">
        <f t="shared" si="258"/>
        <v>plays</v>
      </c>
      <c r="S2078" s="9">
        <f t="shared" si="260"/>
        <v>41891.798368055555</v>
      </c>
      <c r="T2078" s="9">
        <f t="shared" si="261"/>
        <v>41900.833333333336</v>
      </c>
      <c r="U2078">
        <f t="shared" si="262"/>
        <v>2014</v>
      </c>
      <c r="V2078" s="9" t="str">
        <f t="shared" si="263"/>
        <v>Sep</v>
      </c>
    </row>
    <row r="2079" spans="1:22" ht="45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 t="shared" si="256"/>
        <v>129.12912912912913</v>
      </c>
      <c r="P2079">
        <f t="shared" si="259"/>
        <v>30.714285714285715</v>
      </c>
      <c r="Q2079" t="str">
        <f t="shared" si="257"/>
        <v>theater</v>
      </c>
      <c r="R2079" t="str">
        <f t="shared" si="258"/>
        <v>plays</v>
      </c>
      <c r="S2079" s="9">
        <f t="shared" si="260"/>
        <v>42309.024641203701</v>
      </c>
      <c r="T2079" s="9">
        <f t="shared" si="261"/>
        <v>42338.770833333336</v>
      </c>
      <c r="U2079">
        <f t="shared" si="262"/>
        <v>2015</v>
      </c>
      <c r="V2079" s="9" t="str">
        <f t="shared" si="263"/>
        <v>Nov</v>
      </c>
    </row>
    <row r="2080" spans="1:22" ht="45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 t="shared" si="256"/>
        <v>107.42857142857143</v>
      </c>
      <c r="P2080">
        <f t="shared" si="259"/>
        <v>62.666666666666664</v>
      </c>
      <c r="Q2080" t="str">
        <f t="shared" si="257"/>
        <v>theater</v>
      </c>
      <c r="R2080" t="str">
        <f t="shared" si="258"/>
        <v>plays</v>
      </c>
      <c r="S2080" s="9">
        <f t="shared" si="260"/>
        <v>42489.967210648152</v>
      </c>
      <c r="T2080" s="9">
        <f t="shared" si="261"/>
        <v>42526.916666666664</v>
      </c>
      <c r="U2080">
        <f t="shared" si="262"/>
        <v>2016</v>
      </c>
      <c r="V2080" s="9" t="str">
        <f t="shared" si="263"/>
        <v>Apr</v>
      </c>
    </row>
    <row r="2081" spans="1:22" ht="45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 t="shared" si="256"/>
        <v>100.125</v>
      </c>
      <c r="P2081">
        <f t="shared" si="259"/>
        <v>121.36363636363636</v>
      </c>
      <c r="Q2081" t="str">
        <f t="shared" si="257"/>
        <v>theater</v>
      </c>
      <c r="R2081" t="str">
        <f t="shared" si="258"/>
        <v>plays</v>
      </c>
      <c r="S2081" s="9">
        <f t="shared" si="260"/>
        <v>41995.703819444447</v>
      </c>
      <c r="T2081" s="9">
        <f t="shared" si="261"/>
        <v>42015.703819444447</v>
      </c>
      <c r="U2081">
        <f t="shared" si="262"/>
        <v>2014</v>
      </c>
      <c r="V2081" s="9" t="str">
        <f t="shared" si="263"/>
        <v>Dec</v>
      </c>
    </row>
    <row r="2082" spans="1:22" ht="45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 t="shared" si="256"/>
        <v>155</v>
      </c>
      <c r="P2082">
        <f t="shared" si="259"/>
        <v>39.743589743589745</v>
      </c>
      <c r="Q2082" t="str">
        <f t="shared" si="257"/>
        <v>theater</v>
      </c>
      <c r="R2082" t="str">
        <f t="shared" si="258"/>
        <v>plays</v>
      </c>
      <c r="S2082" s="9">
        <f t="shared" si="260"/>
        <v>41988.450416666667</v>
      </c>
      <c r="T2082" s="9">
        <f t="shared" si="261"/>
        <v>42048.450416666667</v>
      </c>
      <c r="U2082">
        <f t="shared" si="262"/>
        <v>2014</v>
      </c>
      <c r="V2082" s="9" t="str">
        <f t="shared" si="263"/>
        <v>Dec</v>
      </c>
    </row>
    <row r="2083" spans="1:22" ht="45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 t="shared" si="256"/>
        <v>108</v>
      </c>
      <c r="P2083">
        <f t="shared" si="259"/>
        <v>72</v>
      </c>
      <c r="Q2083" t="str">
        <f t="shared" si="257"/>
        <v>theater</v>
      </c>
      <c r="R2083" t="str">
        <f t="shared" si="258"/>
        <v>plays</v>
      </c>
      <c r="S2083" s="9">
        <f t="shared" si="260"/>
        <v>42479.299166666671</v>
      </c>
      <c r="T2083" s="9">
        <f t="shared" si="261"/>
        <v>42500.299166666671</v>
      </c>
      <c r="U2083">
        <f t="shared" si="262"/>
        <v>2016</v>
      </c>
      <c r="V2083" s="9" t="str">
        <f t="shared" si="263"/>
        <v>Apr</v>
      </c>
    </row>
    <row r="2084" spans="1:22" ht="30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 t="shared" si="256"/>
        <v>110.52</v>
      </c>
      <c r="P2084">
        <f t="shared" si="259"/>
        <v>40.632352941176471</v>
      </c>
      <c r="Q2084" t="str">
        <f t="shared" si="257"/>
        <v>theater</v>
      </c>
      <c r="R2084" t="str">
        <f t="shared" si="258"/>
        <v>plays</v>
      </c>
      <c r="S2084" s="9">
        <f t="shared" si="260"/>
        <v>42401.639895833338</v>
      </c>
      <c r="T2084" s="9">
        <f t="shared" si="261"/>
        <v>42431.639895833338</v>
      </c>
      <c r="U2084">
        <f t="shared" si="262"/>
        <v>2016</v>
      </c>
      <c r="V2084" s="9" t="str">
        <f t="shared" si="263"/>
        <v>Feb</v>
      </c>
    </row>
    <row r="2085" spans="1:22" ht="45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 t="shared" si="256"/>
        <v>100.8</v>
      </c>
      <c r="P2085">
        <f t="shared" si="259"/>
        <v>63</v>
      </c>
      <c r="Q2085" t="str">
        <f t="shared" si="257"/>
        <v>theater</v>
      </c>
      <c r="R2085" t="str">
        <f t="shared" si="258"/>
        <v>plays</v>
      </c>
      <c r="S2085" s="9">
        <f t="shared" si="260"/>
        <v>41897.435370370375</v>
      </c>
      <c r="T2085" s="9">
        <f t="shared" si="261"/>
        <v>41927.435370370375</v>
      </c>
      <c r="U2085">
        <f t="shared" si="262"/>
        <v>2014</v>
      </c>
      <c r="V2085" s="9" t="str">
        <f t="shared" si="263"/>
        <v>Sep</v>
      </c>
    </row>
    <row r="2086" spans="1:22" ht="30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 t="shared" si="256"/>
        <v>121.2</v>
      </c>
      <c r="P2086">
        <f t="shared" si="259"/>
        <v>33.666666666666664</v>
      </c>
      <c r="Q2086" t="str">
        <f t="shared" si="257"/>
        <v>theater</v>
      </c>
      <c r="R2086" t="str">
        <f t="shared" si="258"/>
        <v>plays</v>
      </c>
      <c r="S2086" s="9">
        <f t="shared" si="260"/>
        <v>41882.418981481482</v>
      </c>
      <c r="T2086" s="9">
        <f t="shared" si="261"/>
        <v>41912.5</v>
      </c>
      <c r="U2086">
        <f t="shared" si="262"/>
        <v>2014</v>
      </c>
      <c r="V2086" s="9" t="str">
        <f t="shared" si="263"/>
        <v>Aug</v>
      </c>
    </row>
    <row r="2087" spans="1:22" ht="45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 t="shared" si="256"/>
        <v>100.33333333333334</v>
      </c>
      <c r="P2087">
        <f t="shared" si="259"/>
        <v>38.589743589743591</v>
      </c>
      <c r="Q2087" t="str">
        <f t="shared" si="257"/>
        <v>theater</v>
      </c>
      <c r="R2087" t="str">
        <f t="shared" si="258"/>
        <v>plays</v>
      </c>
      <c r="S2087" s="9">
        <f t="shared" si="260"/>
        <v>42129.374918981484</v>
      </c>
      <c r="T2087" s="9">
        <f t="shared" si="261"/>
        <v>42159.374918981484</v>
      </c>
      <c r="U2087">
        <f t="shared" si="262"/>
        <v>2015</v>
      </c>
      <c r="V2087" s="9" t="str">
        <f t="shared" si="263"/>
        <v>May</v>
      </c>
    </row>
    <row r="2088" spans="1:22" ht="45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 t="shared" si="256"/>
        <v>109.16666666666666</v>
      </c>
      <c r="P2088">
        <f t="shared" si="259"/>
        <v>155.95238095238096</v>
      </c>
      <c r="Q2088" t="str">
        <f t="shared" si="257"/>
        <v>theater</v>
      </c>
      <c r="R2088" t="str">
        <f t="shared" si="258"/>
        <v>plays</v>
      </c>
      <c r="S2088" s="9">
        <f t="shared" si="260"/>
        <v>42524.371342592596</v>
      </c>
      <c r="T2088" s="9">
        <f t="shared" si="261"/>
        <v>42561.790972222225</v>
      </c>
      <c r="U2088">
        <f t="shared" si="262"/>
        <v>2016</v>
      </c>
      <c r="V2088" s="9" t="str">
        <f t="shared" si="263"/>
        <v>Jun</v>
      </c>
    </row>
    <row r="2089" spans="1:22" ht="45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 t="shared" si="256"/>
        <v>123.42857142857142</v>
      </c>
      <c r="P2089">
        <f t="shared" si="259"/>
        <v>43.2</v>
      </c>
      <c r="Q2089" t="str">
        <f t="shared" si="257"/>
        <v>theater</v>
      </c>
      <c r="R2089" t="str">
        <f t="shared" si="258"/>
        <v>plays</v>
      </c>
      <c r="S2089" s="9">
        <f t="shared" si="260"/>
        <v>42556.337824074079</v>
      </c>
      <c r="T2089" s="9">
        <f t="shared" si="261"/>
        <v>42595.124305555561</v>
      </c>
      <c r="U2089">
        <f t="shared" si="262"/>
        <v>2016</v>
      </c>
      <c r="V2089" s="9" t="str">
        <f t="shared" si="263"/>
        <v>Jul</v>
      </c>
    </row>
    <row r="2090" spans="1:22" ht="45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 t="shared" si="256"/>
        <v>136.33666666666667</v>
      </c>
      <c r="P2090">
        <f t="shared" si="259"/>
        <v>15.148518518518518</v>
      </c>
      <c r="Q2090" t="str">
        <f t="shared" si="257"/>
        <v>theater</v>
      </c>
      <c r="R2090" t="str">
        <f t="shared" si="258"/>
        <v>plays</v>
      </c>
      <c r="S2090" s="9">
        <f t="shared" si="260"/>
        <v>42461.523078703707</v>
      </c>
      <c r="T2090" s="9">
        <f t="shared" si="261"/>
        <v>42521.523078703707</v>
      </c>
      <c r="U2090">
        <f t="shared" si="262"/>
        <v>2016</v>
      </c>
      <c r="V2090" s="9" t="str">
        <f t="shared" si="263"/>
        <v>Apr</v>
      </c>
    </row>
    <row r="2091" spans="1:22" ht="45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 t="shared" si="256"/>
        <v>103.46657233816768</v>
      </c>
      <c r="P2091">
        <f t="shared" si="259"/>
        <v>83.571428571428569</v>
      </c>
      <c r="Q2091" t="str">
        <f t="shared" si="257"/>
        <v>theater</v>
      </c>
      <c r="R2091" t="str">
        <f t="shared" si="258"/>
        <v>plays</v>
      </c>
      <c r="S2091" s="9">
        <f t="shared" si="260"/>
        <v>41792.376319444447</v>
      </c>
      <c r="T2091" s="9">
        <f t="shared" si="261"/>
        <v>41813.583333333336</v>
      </c>
      <c r="U2091">
        <f t="shared" si="262"/>
        <v>2014</v>
      </c>
      <c r="V2091" s="9" t="str">
        <f t="shared" si="263"/>
        <v>Jun</v>
      </c>
    </row>
    <row r="2092" spans="1:22" ht="45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 t="shared" si="256"/>
        <v>121.33333333333334</v>
      </c>
      <c r="P2092">
        <f t="shared" si="259"/>
        <v>140</v>
      </c>
      <c r="Q2092" t="str">
        <f t="shared" si="257"/>
        <v>theater</v>
      </c>
      <c r="R2092" t="str">
        <f t="shared" si="258"/>
        <v>plays</v>
      </c>
      <c r="S2092" s="9">
        <f t="shared" si="260"/>
        <v>41879.747094907412</v>
      </c>
      <c r="T2092" s="9">
        <f t="shared" si="261"/>
        <v>41894.747094907412</v>
      </c>
      <c r="U2092">
        <f t="shared" si="262"/>
        <v>2014</v>
      </c>
      <c r="V2092" s="9" t="str">
        <f t="shared" si="263"/>
        <v>Aug</v>
      </c>
    </row>
    <row r="2093" spans="1:22" ht="30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 t="shared" si="256"/>
        <v>186</v>
      </c>
      <c r="P2093">
        <f t="shared" si="259"/>
        <v>80.869565217391298</v>
      </c>
      <c r="Q2093" t="str">
        <f t="shared" si="257"/>
        <v>theater</v>
      </c>
      <c r="R2093" t="str">
        <f t="shared" si="258"/>
        <v>plays</v>
      </c>
      <c r="S2093" s="9">
        <f t="shared" si="260"/>
        <v>42551.881689814814</v>
      </c>
      <c r="T2093" s="9">
        <f t="shared" si="261"/>
        <v>42573.05972222222</v>
      </c>
      <c r="U2093">
        <f t="shared" si="262"/>
        <v>2016</v>
      </c>
      <c r="V2093" s="9" t="str">
        <f t="shared" si="263"/>
        <v>Jun</v>
      </c>
    </row>
    <row r="2094" spans="1:22" ht="45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 t="shared" si="256"/>
        <v>300</v>
      </c>
      <c r="P2094">
        <f t="shared" si="259"/>
        <v>53.846153846153847</v>
      </c>
      <c r="Q2094" t="str">
        <f t="shared" si="257"/>
        <v>theater</v>
      </c>
      <c r="R2094" t="str">
        <f t="shared" si="258"/>
        <v>plays</v>
      </c>
      <c r="S2094" s="9">
        <f t="shared" si="260"/>
        <v>41809.975532407414</v>
      </c>
      <c r="T2094" s="9">
        <f t="shared" si="261"/>
        <v>41823.975532407414</v>
      </c>
      <c r="U2094">
        <f t="shared" si="262"/>
        <v>2014</v>
      </c>
      <c r="V2094" s="9" t="str">
        <f t="shared" si="263"/>
        <v>Jun</v>
      </c>
    </row>
    <row r="2095" spans="1:22" ht="45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 t="shared" si="256"/>
        <v>108.25</v>
      </c>
      <c r="P2095">
        <f t="shared" si="259"/>
        <v>30.928571428571427</v>
      </c>
      <c r="Q2095" t="str">
        <f t="shared" si="257"/>
        <v>theater</v>
      </c>
      <c r="R2095" t="str">
        <f t="shared" si="258"/>
        <v>plays</v>
      </c>
      <c r="S2095" s="9">
        <f t="shared" si="260"/>
        <v>41785.541041666671</v>
      </c>
      <c r="T2095" s="9">
        <f t="shared" si="261"/>
        <v>41815.541041666671</v>
      </c>
      <c r="U2095">
        <f t="shared" si="262"/>
        <v>2014</v>
      </c>
      <c r="V2095" s="9" t="str">
        <f t="shared" si="263"/>
        <v>May</v>
      </c>
    </row>
    <row r="2096" spans="1:22" ht="30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 t="shared" si="256"/>
        <v>141.15384615384616</v>
      </c>
      <c r="P2096">
        <f t="shared" si="259"/>
        <v>67.962962962962962</v>
      </c>
      <c r="Q2096" t="str">
        <f t="shared" si="257"/>
        <v>theater</v>
      </c>
      <c r="R2096" t="str">
        <f t="shared" si="258"/>
        <v>plays</v>
      </c>
      <c r="S2096" s="9">
        <f t="shared" si="260"/>
        <v>42072.409583333334</v>
      </c>
      <c r="T2096" s="9">
        <f t="shared" si="261"/>
        <v>42097.409583333334</v>
      </c>
      <c r="U2096">
        <f t="shared" si="262"/>
        <v>2015</v>
      </c>
      <c r="V2096" s="9" t="str">
        <f t="shared" si="263"/>
        <v>Mar</v>
      </c>
    </row>
    <row r="2097" spans="1:22" ht="30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 t="shared" si="256"/>
        <v>113.99999999999999</v>
      </c>
      <c r="P2097">
        <f t="shared" si="259"/>
        <v>27.142857142857142</v>
      </c>
      <c r="Q2097" t="str">
        <f t="shared" si="257"/>
        <v>theater</v>
      </c>
      <c r="R2097" t="str">
        <f t="shared" si="258"/>
        <v>plays</v>
      </c>
      <c r="S2097" s="9">
        <f t="shared" si="260"/>
        <v>41779.557557870372</v>
      </c>
      <c r="T2097" s="9">
        <f t="shared" si="261"/>
        <v>41805.5</v>
      </c>
      <c r="U2097">
        <f t="shared" si="262"/>
        <v>2014</v>
      </c>
      <c r="V2097" s="9" t="str">
        <f t="shared" si="263"/>
        <v>May</v>
      </c>
    </row>
    <row r="2098" spans="1:22" ht="45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 t="shared" si="256"/>
        <v>153.73333333333335</v>
      </c>
      <c r="P2098">
        <f t="shared" si="259"/>
        <v>110.86538461538461</v>
      </c>
      <c r="Q2098" t="str">
        <f t="shared" si="257"/>
        <v>theater</v>
      </c>
      <c r="R2098" t="str">
        <f t="shared" si="258"/>
        <v>plays</v>
      </c>
      <c r="S2098" s="9">
        <f t="shared" si="260"/>
        <v>42134.00540509259</v>
      </c>
      <c r="T2098" s="9">
        <f t="shared" si="261"/>
        <v>42155.124305555561</v>
      </c>
      <c r="U2098">
        <f t="shared" si="262"/>
        <v>2015</v>
      </c>
      <c r="V2098" s="9" t="str">
        <f t="shared" si="263"/>
        <v>May</v>
      </c>
    </row>
    <row r="2099" spans="1:22" ht="45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 t="shared" si="256"/>
        <v>101.49999999999999</v>
      </c>
      <c r="P2099">
        <f t="shared" si="259"/>
        <v>106.84210526315789</v>
      </c>
      <c r="Q2099" t="str">
        <f t="shared" si="257"/>
        <v>theater</v>
      </c>
      <c r="R2099" t="str">
        <f t="shared" si="258"/>
        <v>plays</v>
      </c>
      <c r="S2099" s="9">
        <f t="shared" si="260"/>
        <v>42505.57136574074</v>
      </c>
      <c r="T2099" s="9">
        <f t="shared" si="261"/>
        <v>42525.57136574074</v>
      </c>
      <c r="U2099">
        <f t="shared" si="262"/>
        <v>2016</v>
      </c>
      <c r="V2099" s="9" t="str">
        <f t="shared" si="263"/>
        <v>May</v>
      </c>
    </row>
    <row r="2100" spans="1:22" ht="45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 t="shared" si="256"/>
        <v>102.35000000000001</v>
      </c>
      <c r="P2100">
        <f t="shared" si="259"/>
        <v>105.51546391752578</v>
      </c>
      <c r="Q2100" t="str">
        <f t="shared" si="257"/>
        <v>theater</v>
      </c>
      <c r="R2100" t="str">
        <f t="shared" si="258"/>
        <v>plays</v>
      </c>
      <c r="S2100" s="9">
        <f t="shared" si="260"/>
        <v>42118.389664351853</v>
      </c>
      <c r="T2100" s="9">
        <f t="shared" si="261"/>
        <v>42149.999305555561</v>
      </c>
      <c r="U2100">
        <f t="shared" si="262"/>
        <v>2015</v>
      </c>
      <c r="V2100" s="9" t="str">
        <f t="shared" si="263"/>
        <v>Apr</v>
      </c>
    </row>
    <row r="2101" spans="1:22" ht="45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 t="shared" si="256"/>
        <v>102.57142857142858</v>
      </c>
      <c r="P2101">
        <f t="shared" si="259"/>
        <v>132.96296296296296</v>
      </c>
      <c r="Q2101" t="str">
        <f t="shared" si="257"/>
        <v>theater</v>
      </c>
      <c r="R2101" t="str">
        <f t="shared" si="258"/>
        <v>plays</v>
      </c>
      <c r="S2101" s="9">
        <f t="shared" si="260"/>
        <v>42036.828923611109</v>
      </c>
      <c r="T2101" s="9">
        <f t="shared" si="261"/>
        <v>42094.369444444448</v>
      </c>
      <c r="U2101">
        <f t="shared" si="262"/>
        <v>2015</v>
      </c>
      <c r="V2101" s="9" t="str">
        <f t="shared" si="263"/>
        <v>Feb</v>
      </c>
    </row>
    <row r="2102" spans="1:22" ht="45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 t="shared" si="256"/>
        <v>155.75</v>
      </c>
      <c r="P2102">
        <f t="shared" si="259"/>
        <v>51.916666666666664</v>
      </c>
      <c r="Q2102" t="str">
        <f t="shared" si="257"/>
        <v>theater</v>
      </c>
      <c r="R2102" t="str">
        <f t="shared" si="258"/>
        <v>plays</v>
      </c>
      <c r="S2102" s="9">
        <f t="shared" si="260"/>
        <v>42360.721168981479</v>
      </c>
      <c r="T2102" s="9">
        <f t="shared" si="261"/>
        <v>42390.721168981479</v>
      </c>
      <c r="U2102">
        <f t="shared" si="262"/>
        <v>2015</v>
      </c>
      <c r="V2102" s="9" t="str">
        <f t="shared" si="263"/>
        <v>Dec</v>
      </c>
    </row>
    <row r="2103" spans="1:22" ht="45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 t="shared" si="256"/>
        <v>100.75</v>
      </c>
      <c r="P2103">
        <f t="shared" si="259"/>
        <v>310</v>
      </c>
      <c r="Q2103" t="str">
        <f t="shared" si="257"/>
        <v>theater</v>
      </c>
      <c r="R2103" t="str">
        <f t="shared" si="258"/>
        <v>plays</v>
      </c>
      <c r="S2103" s="9">
        <f t="shared" si="260"/>
        <v>42102.699641203704</v>
      </c>
      <c r="T2103" s="9">
        <f t="shared" si="261"/>
        <v>42133.699641203704</v>
      </c>
      <c r="U2103">
        <f t="shared" si="262"/>
        <v>2015</v>
      </c>
      <c r="V2103" s="9" t="str">
        <f t="shared" si="263"/>
        <v>Apr</v>
      </c>
    </row>
    <row r="2104" spans="1:22" ht="45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 t="shared" si="256"/>
        <v>239.4</v>
      </c>
      <c r="P2104">
        <f t="shared" si="259"/>
        <v>26.021739130434781</v>
      </c>
      <c r="Q2104" t="str">
        <f t="shared" si="257"/>
        <v>theater</v>
      </c>
      <c r="R2104" t="str">
        <f t="shared" si="258"/>
        <v>plays</v>
      </c>
      <c r="S2104" s="9">
        <f t="shared" si="260"/>
        <v>42032.549479166664</v>
      </c>
      <c r="T2104" s="9">
        <f t="shared" si="261"/>
        <v>42062.549479166664</v>
      </c>
      <c r="U2104">
        <f t="shared" si="262"/>
        <v>2015</v>
      </c>
      <c r="V2104" s="9" t="str">
        <f t="shared" si="263"/>
        <v>Jan</v>
      </c>
    </row>
    <row r="2105" spans="1:22" ht="30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 t="shared" si="256"/>
        <v>210</v>
      </c>
      <c r="P2105">
        <f t="shared" si="259"/>
        <v>105</v>
      </c>
      <c r="Q2105" t="str">
        <f t="shared" si="257"/>
        <v>theater</v>
      </c>
      <c r="R2105" t="str">
        <f t="shared" si="258"/>
        <v>plays</v>
      </c>
      <c r="S2105" s="9">
        <f t="shared" si="260"/>
        <v>42147.563263888893</v>
      </c>
      <c r="T2105" s="9">
        <f t="shared" si="261"/>
        <v>42177.563263888893</v>
      </c>
      <c r="U2105">
        <f t="shared" si="262"/>
        <v>2015</v>
      </c>
      <c r="V2105" s="9" t="str">
        <f t="shared" si="263"/>
        <v>May</v>
      </c>
    </row>
    <row r="2106" spans="1:22" ht="30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 t="shared" si="256"/>
        <v>104.51515151515152</v>
      </c>
      <c r="P2106">
        <f t="shared" si="259"/>
        <v>86.224999999999994</v>
      </c>
      <c r="Q2106" t="str">
        <f t="shared" si="257"/>
        <v>theater</v>
      </c>
      <c r="R2106" t="str">
        <f t="shared" si="258"/>
        <v>plays</v>
      </c>
      <c r="S2106" s="9">
        <f t="shared" si="260"/>
        <v>42165.826458333337</v>
      </c>
      <c r="T2106" s="9">
        <f t="shared" si="261"/>
        <v>42187.826458333337</v>
      </c>
      <c r="U2106">
        <f t="shared" si="262"/>
        <v>2015</v>
      </c>
      <c r="V2106" s="9" t="str">
        <f t="shared" si="263"/>
        <v>Jun</v>
      </c>
    </row>
    <row r="2107" spans="1:22" ht="45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 t="shared" si="256"/>
        <v>100.8</v>
      </c>
      <c r="P2107">
        <f t="shared" si="259"/>
        <v>114.54545454545455</v>
      </c>
      <c r="Q2107" t="str">
        <f t="shared" si="257"/>
        <v>theater</v>
      </c>
      <c r="R2107" t="str">
        <f t="shared" si="258"/>
        <v>plays</v>
      </c>
      <c r="S2107" s="9">
        <f t="shared" si="260"/>
        <v>41927.769490740742</v>
      </c>
      <c r="T2107" s="9">
        <f t="shared" si="261"/>
        <v>41948.811157407406</v>
      </c>
      <c r="U2107">
        <f t="shared" si="262"/>
        <v>2014</v>
      </c>
      <c r="V2107" s="9" t="str">
        <f t="shared" si="263"/>
        <v>Oct</v>
      </c>
    </row>
    <row r="2108" spans="1:22" ht="60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 t="shared" si="256"/>
        <v>111.20000000000002</v>
      </c>
      <c r="P2108">
        <f t="shared" si="259"/>
        <v>47.657142857142858</v>
      </c>
      <c r="Q2108" t="str">
        <f t="shared" si="257"/>
        <v>theater</v>
      </c>
      <c r="R2108" t="str">
        <f t="shared" si="258"/>
        <v>plays</v>
      </c>
      <c r="S2108" s="9">
        <f t="shared" si="260"/>
        <v>42381.505173611113</v>
      </c>
      <c r="T2108" s="9">
        <f t="shared" si="261"/>
        <v>42411.790972222225</v>
      </c>
      <c r="U2108">
        <f t="shared" si="262"/>
        <v>2016</v>
      </c>
      <c r="V2108" s="9" t="str">
        <f t="shared" si="263"/>
        <v>Jan</v>
      </c>
    </row>
    <row r="2109" spans="1:22" ht="30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 t="shared" si="256"/>
        <v>102.04444444444445</v>
      </c>
      <c r="P2109">
        <f t="shared" si="259"/>
        <v>72.888888888888886</v>
      </c>
      <c r="Q2109" t="str">
        <f t="shared" si="257"/>
        <v>theater</v>
      </c>
      <c r="R2109" t="str">
        <f t="shared" si="258"/>
        <v>plays</v>
      </c>
      <c r="S2109" s="9">
        <f t="shared" si="260"/>
        <v>41943.586365740739</v>
      </c>
      <c r="T2109" s="9">
        <f t="shared" si="261"/>
        <v>41973.628032407411</v>
      </c>
      <c r="U2109">
        <f t="shared" si="262"/>
        <v>2014</v>
      </c>
      <c r="V2109" s="9" t="str">
        <f t="shared" si="263"/>
        <v>Oct</v>
      </c>
    </row>
    <row r="2110" spans="1:22" ht="45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 t="shared" si="256"/>
        <v>102.54767441860466</v>
      </c>
      <c r="P2110">
        <f t="shared" si="259"/>
        <v>49.545505617977533</v>
      </c>
      <c r="Q2110" t="str">
        <f t="shared" si="257"/>
        <v>theater</v>
      </c>
      <c r="R2110" t="str">
        <f t="shared" si="258"/>
        <v>plays</v>
      </c>
      <c r="S2110" s="9">
        <f t="shared" si="260"/>
        <v>42465.32476851852</v>
      </c>
      <c r="T2110" s="9">
        <f t="shared" si="261"/>
        <v>42494.791666666664</v>
      </c>
      <c r="U2110">
        <f t="shared" si="262"/>
        <v>2016</v>
      </c>
      <c r="V2110" s="9" t="str">
        <f t="shared" si="263"/>
        <v>Apr</v>
      </c>
    </row>
    <row r="2111" spans="1:22" ht="45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 t="shared" si="256"/>
        <v>127</v>
      </c>
      <c r="P2111">
        <f t="shared" si="259"/>
        <v>25.4</v>
      </c>
      <c r="Q2111" t="str">
        <f t="shared" si="257"/>
        <v>theater</v>
      </c>
      <c r="R2111" t="str">
        <f t="shared" si="258"/>
        <v>plays</v>
      </c>
      <c r="S2111" s="9">
        <f t="shared" si="260"/>
        <v>42401.778553240743</v>
      </c>
      <c r="T2111" s="9">
        <f t="shared" si="261"/>
        <v>42418.729166666664</v>
      </c>
      <c r="U2111">
        <f t="shared" si="262"/>
        <v>2016</v>
      </c>
      <c r="V2111" s="9" t="str">
        <f t="shared" si="263"/>
        <v>Feb</v>
      </c>
    </row>
    <row r="2112" spans="1:22" ht="45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 t="shared" si="256"/>
        <v>338.70588235294122</v>
      </c>
      <c r="P2112">
        <f t="shared" si="259"/>
        <v>62.586956521739133</v>
      </c>
      <c r="Q2112" t="str">
        <f t="shared" si="257"/>
        <v>theater</v>
      </c>
      <c r="R2112" t="str">
        <f t="shared" si="258"/>
        <v>plays</v>
      </c>
      <c r="S2112" s="9">
        <f t="shared" si="260"/>
        <v>42461.97420138889</v>
      </c>
      <c r="T2112" s="9">
        <f t="shared" si="261"/>
        <v>42489.708333333336</v>
      </c>
      <c r="U2112">
        <f t="shared" si="262"/>
        <v>2016</v>
      </c>
      <c r="V2112" s="9" t="str">
        <f t="shared" si="263"/>
        <v>Apr</v>
      </c>
    </row>
    <row r="2113" spans="1:22" ht="45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 t="shared" si="256"/>
        <v>100.75</v>
      </c>
      <c r="P2113">
        <f t="shared" si="259"/>
        <v>61.060606060606062</v>
      </c>
      <c r="Q2113" t="str">
        <f t="shared" si="257"/>
        <v>theater</v>
      </c>
      <c r="R2113" t="str">
        <f t="shared" si="258"/>
        <v>plays</v>
      </c>
      <c r="S2113" s="9">
        <f t="shared" si="260"/>
        <v>42632.181643518525</v>
      </c>
      <c r="T2113" s="9">
        <f t="shared" si="261"/>
        <v>42663.038194444445</v>
      </c>
      <c r="U2113">
        <f t="shared" si="262"/>
        <v>2016</v>
      </c>
      <c r="V2113" s="9" t="str">
        <f t="shared" si="263"/>
        <v>Sep</v>
      </c>
    </row>
    <row r="2114" spans="1:22" ht="45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 t="shared" ref="O2114:O2177" si="264">(E2114/D2114)*100</f>
        <v>103.52</v>
      </c>
      <c r="P2114">
        <f t="shared" si="259"/>
        <v>99.538461538461533</v>
      </c>
      <c r="Q2114" t="str">
        <f t="shared" ref="Q2114:Q2177" si="265">LEFT(N2114,SEARCH("/",N2114,1)-1)</f>
        <v>theater</v>
      </c>
      <c r="R2114" t="str">
        <f t="shared" ref="R2114:R2177" si="266">RIGHT(N2114,LEN(N2114)-SEARCH("/",N2114,1))</f>
        <v>musical</v>
      </c>
      <c r="S2114" s="9">
        <f t="shared" si="260"/>
        <v>42395.539768518523</v>
      </c>
      <c r="T2114" s="9">
        <f t="shared" si="261"/>
        <v>42416.082638888889</v>
      </c>
      <c r="U2114">
        <f t="shared" si="262"/>
        <v>2016</v>
      </c>
      <c r="V2114" s="9" t="str">
        <f t="shared" si="263"/>
        <v>Jan</v>
      </c>
    </row>
    <row r="2115" spans="1:22" ht="45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 t="shared" si="264"/>
        <v>105</v>
      </c>
      <c r="P2115">
        <f t="shared" ref="P2115:P2178" si="267">IFERROR(E2115/L2115, 0)</f>
        <v>75</v>
      </c>
      <c r="Q2115" t="str">
        <f t="shared" si="265"/>
        <v>theater</v>
      </c>
      <c r="R2115" t="str">
        <f t="shared" si="266"/>
        <v>musical</v>
      </c>
      <c r="S2115" s="9">
        <f t="shared" ref="S2115:S2178" si="268">((J2115/86400)+25569+(-4/24))</f>
        <v>42457.960509259261</v>
      </c>
      <c r="T2115" s="9">
        <f t="shared" ref="T2115:T2178" si="269">((I2115/86400)+25569+(-4/24))</f>
        <v>42488.999305555561</v>
      </c>
      <c r="U2115">
        <f t="shared" ref="U2115:U2178" si="270">YEAR(S2115)</f>
        <v>2016</v>
      </c>
      <c r="V2115" s="9" t="str">
        <f t="shared" ref="V2115:V2178" si="271">TEXT(S2115, "mmm")</f>
        <v>Mar</v>
      </c>
    </row>
    <row r="2116" spans="1:22" ht="90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 t="shared" si="264"/>
        <v>100.44999999999999</v>
      </c>
      <c r="P2116">
        <f t="shared" si="267"/>
        <v>215.25</v>
      </c>
      <c r="Q2116" t="str">
        <f t="shared" si="265"/>
        <v>theater</v>
      </c>
      <c r="R2116" t="str">
        <f t="shared" si="266"/>
        <v>musical</v>
      </c>
      <c r="S2116" s="9">
        <f t="shared" si="268"/>
        <v>42016.81490740741</v>
      </c>
      <c r="T2116" s="9">
        <f t="shared" si="269"/>
        <v>42045.165972222225</v>
      </c>
      <c r="U2116">
        <f t="shared" si="270"/>
        <v>2015</v>
      </c>
      <c r="V2116" s="9" t="str">
        <f t="shared" si="271"/>
        <v>Jan</v>
      </c>
    </row>
    <row r="2117" spans="1:22" ht="45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 t="shared" si="264"/>
        <v>132.6</v>
      </c>
      <c r="P2117">
        <f t="shared" si="267"/>
        <v>120.54545454545455</v>
      </c>
      <c r="Q2117" t="str">
        <f t="shared" si="265"/>
        <v>theater</v>
      </c>
      <c r="R2117" t="str">
        <f t="shared" si="266"/>
        <v>musical</v>
      </c>
      <c r="S2117" s="9">
        <f t="shared" si="268"/>
        <v>42402.868900462963</v>
      </c>
      <c r="T2117" s="9">
        <f t="shared" si="269"/>
        <v>42462.827233796299</v>
      </c>
      <c r="U2117">
        <f t="shared" si="270"/>
        <v>2016</v>
      </c>
      <c r="V2117" s="9" t="str">
        <f t="shared" si="271"/>
        <v>Feb</v>
      </c>
    </row>
    <row r="2118" spans="1:22" ht="60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 t="shared" si="264"/>
        <v>112.99999999999999</v>
      </c>
      <c r="P2118">
        <f t="shared" si="267"/>
        <v>37.666666666666664</v>
      </c>
      <c r="Q2118" t="str">
        <f t="shared" si="265"/>
        <v>theater</v>
      </c>
      <c r="R2118" t="str">
        <f t="shared" si="266"/>
        <v>musical</v>
      </c>
      <c r="S2118" s="9">
        <f t="shared" si="268"/>
        <v>42619.635821759257</v>
      </c>
      <c r="T2118" s="9">
        <f t="shared" si="269"/>
        <v>42659.708333333336</v>
      </c>
      <c r="U2118">
        <f t="shared" si="270"/>
        <v>2016</v>
      </c>
      <c r="V2118" s="9" t="str">
        <f t="shared" si="271"/>
        <v>Sep</v>
      </c>
    </row>
    <row r="2119" spans="1:22" ht="45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 t="shared" si="264"/>
        <v>103.34</v>
      </c>
      <c r="P2119">
        <f t="shared" si="267"/>
        <v>172.23333333333332</v>
      </c>
      <c r="Q2119" t="str">
        <f t="shared" si="265"/>
        <v>theater</v>
      </c>
      <c r="R2119" t="str">
        <f t="shared" si="266"/>
        <v>musical</v>
      </c>
      <c r="S2119" s="9">
        <f t="shared" si="268"/>
        <v>42128.657407407409</v>
      </c>
      <c r="T2119" s="9">
        <f t="shared" si="269"/>
        <v>42157.833333333336</v>
      </c>
      <c r="U2119">
        <f t="shared" si="270"/>
        <v>2015</v>
      </c>
      <c r="V2119" s="9" t="str">
        <f t="shared" si="271"/>
        <v>May</v>
      </c>
    </row>
    <row r="2120" spans="1:22" ht="45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 t="shared" si="264"/>
        <v>120</v>
      </c>
      <c r="P2120">
        <f t="shared" si="267"/>
        <v>111.11111111111111</v>
      </c>
      <c r="Q2120" t="str">
        <f t="shared" si="265"/>
        <v>theater</v>
      </c>
      <c r="R2120" t="str">
        <f t="shared" si="266"/>
        <v>musical</v>
      </c>
      <c r="S2120" s="9">
        <f t="shared" si="268"/>
        <v>41808.714548611111</v>
      </c>
      <c r="T2120" s="9">
        <f t="shared" si="269"/>
        <v>41846.040972222225</v>
      </c>
      <c r="U2120">
        <f t="shared" si="270"/>
        <v>2014</v>
      </c>
      <c r="V2120" s="9" t="str">
        <f t="shared" si="271"/>
        <v>Jun</v>
      </c>
    </row>
    <row r="2121" spans="1:22" ht="45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 t="shared" si="264"/>
        <v>129.63636363636363</v>
      </c>
      <c r="P2121">
        <f t="shared" si="267"/>
        <v>25.464285714285715</v>
      </c>
      <c r="Q2121" t="str">
        <f t="shared" si="265"/>
        <v>theater</v>
      </c>
      <c r="R2121" t="str">
        <f t="shared" si="266"/>
        <v>musical</v>
      </c>
      <c r="S2121" s="9">
        <f t="shared" si="268"/>
        <v>42445.700312499997</v>
      </c>
      <c r="T2121" s="9">
        <f t="shared" si="269"/>
        <v>42475.700312499997</v>
      </c>
      <c r="U2121">
        <f t="shared" si="270"/>
        <v>2016</v>
      </c>
      <c r="V2121" s="9" t="str">
        <f t="shared" si="271"/>
        <v>Mar</v>
      </c>
    </row>
    <row r="2122" spans="1:22" ht="45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 t="shared" si="264"/>
        <v>101.11111111111111</v>
      </c>
      <c r="P2122">
        <f t="shared" si="267"/>
        <v>267.64705882352939</v>
      </c>
      <c r="Q2122" t="str">
        <f t="shared" si="265"/>
        <v>theater</v>
      </c>
      <c r="R2122" t="str">
        <f t="shared" si="266"/>
        <v>musical</v>
      </c>
      <c r="S2122" s="9">
        <f t="shared" si="268"/>
        <v>41771.648125</v>
      </c>
      <c r="T2122" s="9">
        <f t="shared" si="269"/>
        <v>41801.648125</v>
      </c>
      <c r="U2122">
        <f t="shared" si="270"/>
        <v>2014</v>
      </c>
      <c r="V2122" s="9" t="str">
        <f t="shared" si="271"/>
        <v>May</v>
      </c>
    </row>
    <row r="2123" spans="1:22" ht="45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 t="shared" si="264"/>
        <v>108.51428571428572</v>
      </c>
      <c r="P2123">
        <f t="shared" si="267"/>
        <v>75.959999999999994</v>
      </c>
      <c r="Q2123" t="str">
        <f t="shared" si="265"/>
        <v>theater</v>
      </c>
      <c r="R2123" t="str">
        <f t="shared" si="266"/>
        <v>musical</v>
      </c>
      <c r="S2123" s="9">
        <f t="shared" si="268"/>
        <v>41954.684201388889</v>
      </c>
      <c r="T2123" s="9">
        <f t="shared" si="269"/>
        <v>41974.684201388889</v>
      </c>
      <c r="U2123">
        <f t="shared" si="270"/>
        <v>2014</v>
      </c>
      <c r="V2123" s="9" t="str">
        <f t="shared" si="271"/>
        <v>Nov</v>
      </c>
    </row>
    <row r="2124" spans="1:22" ht="30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 t="shared" si="264"/>
        <v>102.33333333333334</v>
      </c>
      <c r="P2124">
        <f t="shared" si="267"/>
        <v>59.03846153846154</v>
      </c>
      <c r="Q2124" t="str">
        <f t="shared" si="265"/>
        <v>theater</v>
      </c>
      <c r="R2124" t="str">
        <f t="shared" si="266"/>
        <v>musical</v>
      </c>
      <c r="S2124" s="9">
        <f t="shared" si="268"/>
        <v>41747.304837962969</v>
      </c>
      <c r="T2124" s="9">
        <f t="shared" si="269"/>
        <v>41778.041666666672</v>
      </c>
      <c r="U2124">
        <f t="shared" si="270"/>
        <v>2014</v>
      </c>
      <c r="V2124" s="9" t="str">
        <f t="shared" si="271"/>
        <v>Apr</v>
      </c>
    </row>
    <row r="2125" spans="1:22" ht="30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 t="shared" si="264"/>
        <v>110.24425000000002</v>
      </c>
      <c r="P2125">
        <f t="shared" si="267"/>
        <v>50.111022727272733</v>
      </c>
      <c r="Q2125" t="str">
        <f t="shared" si="265"/>
        <v>theater</v>
      </c>
      <c r="R2125" t="str">
        <f t="shared" si="266"/>
        <v>musical</v>
      </c>
      <c r="S2125" s="9">
        <f t="shared" si="268"/>
        <v>42181.94158564815</v>
      </c>
      <c r="T2125" s="9">
        <f t="shared" si="269"/>
        <v>42241.94158564815</v>
      </c>
      <c r="U2125">
        <f t="shared" si="270"/>
        <v>2015</v>
      </c>
      <c r="V2125" s="9" t="str">
        <f t="shared" si="271"/>
        <v>Jun</v>
      </c>
    </row>
    <row r="2126" spans="1:22" ht="45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 t="shared" si="264"/>
        <v>101.0154</v>
      </c>
      <c r="P2126">
        <f t="shared" si="267"/>
        <v>55.502967032967035</v>
      </c>
      <c r="Q2126" t="str">
        <f t="shared" si="265"/>
        <v>theater</v>
      </c>
      <c r="R2126" t="str">
        <f t="shared" si="266"/>
        <v>musical</v>
      </c>
      <c r="S2126" s="9">
        <f t="shared" si="268"/>
        <v>41739.358634259261</v>
      </c>
      <c r="T2126" s="9">
        <f t="shared" si="269"/>
        <v>41764.358634259261</v>
      </c>
      <c r="U2126">
        <f t="shared" si="270"/>
        <v>2014</v>
      </c>
      <c r="V2126" s="9" t="str">
        <f t="shared" si="271"/>
        <v>Apr</v>
      </c>
    </row>
    <row r="2127" spans="1:22" ht="45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 t="shared" si="264"/>
        <v>100</v>
      </c>
      <c r="P2127">
        <f t="shared" si="267"/>
        <v>166.66666666666666</v>
      </c>
      <c r="Q2127" t="str">
        <f t="shared" si="265"/>
        <v>theater</v>
      </c>
      <c r="R2127" t="str">
        <f t="shared" si="266"/>
        <v>musical</v>
      </c>
      <c r="S2127" s="9">
        <f t="shared" si="268"/>
        <v>42173.300196759265</v>
      </c>
      <c r="T2127" s="9">
        <f t="shared" si="269"/>
        <v>42226.791666666664</v>
      </c>
      <c r="U2127">
        <f t="shared" si="270"/>
        <v>2015</v>
      </c>
      <c r="V2127" s="9" t="str">
        <f t="shared" si="271"/>
        <v>Jun</v>
      </c>
    </row>
    <row r="2128" spans="1:22" ht="45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 t="shared" si="264"/>
        <v>106.24</v>
      </c>
      <c r="P2128">
        <f t="shared" si="267"/>
        <v>47.428571428571431</v>
      </c>
      <c r="Q2128" t="str">
        <f t="shared" si="265"/>
        <v>theater</v>
      </c>
      <c r="R2128" t="str">
        <f t="shared" si="266"/>
        <v>musical</v>
      </c>
      <c r="S2128" s="9">
        <f t="shared" si="268"/>
        <v>42193.646863425929</v>
      </c>
      <c r="T2128" s="9">
        <f t="shared" si="269"/>
        <v>42218.646863425929</v>
      </c>
      <c r="U2128">
        <f t="shared" si="270"/>
        <v>2015</v>
      </c>
      <c r="V2128" s="9" t="str">
        <f t="shared" si="271"/>
        <v>Jul</v>
      </c>
    </row>
    <row r="2129" spans="1:22" ht="30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 t="shared" si="264"/>
        <v>100</v>
      </c>
      <c r="P2129">
        <f t="shared" si="267"/>
        <v>64.935064935064929</v>
      </c>
      <c r="Q2129" t="str">
        <f t="shared" si="265"/>
        <v>theater</v>
      </c>
      <c r="R2129" t="str">
        <f t="shared" si="266"/>
        <v>musical</v>
      </c>
      <c r="S2129" s="9">
        <f t="shared" si="268"/>
        <v>42065.583634259259</v>
      </c>
      <c r="T2129" s="9">
        <f t="shared" si="269"/>
        <v>42095.541967592595</v>
      </c>
      <c r="U2129">
        <f t="shared" si="270"/>
        <v>2015</v>
      </c>
      <c r="V2129" s="9" t="str">
        <f t="shared" si="271"/>
        <v>Mar</v>
      </c>
    </row>
    <row r="2130" spans="1:22" ht="45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 t="shared" si="264"/>
        <v>100</v>
      </c>
      <c r="P2130">
        <f t="shared" si="267"/>
        <v>55.555555555555557</v>
      </c>
      <c r="Q2130" t="str">
        <f t="shared" si="265"/>
        <v>theater</v>
      </c>
      <c r="R2130" t="str">
        <f t="shared" si="266"/>
        <v>musical</v>
      </c>
      <c r="S2130" s="9">
        <f t="shared" si="268"/>
        <v>42499.676296296304</v>
      </c>
      <c r="T2130" s="9">
        <f t="shared" si="269"/>
        <v>42518.858333333337</v>
      </c>
      <c r="U2130">
        <f t="shared" si="270"/>
        <v>2016</v>
      </c>
      <c r="V2130" s="9" t="str">
        <f t="shared" si="271"/>
        <v>May</v>
      </c>
    </row>
    <row r="2131" spans="1:22" ht="45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 t="shared" si="264"/>
        <v>113.45714285714286</v>
      </c>
      <c r="P2131">
        <f t="shared" si="267"/>
        <v>74.224299065420567</v>
      </c>
      <c r="Q2131" t="str">
        <f t="shared" si="265"/>
        <v>theater</v>
      </c>
      <c r="R2131" t="str">
        <f t="shared" si="266"/>
        <v>musical</v>
      </c>
      <c r="S2131" s="9">
        <f t="shared" si="268"/>
        <v>41820.609745370377</v>
      </c>
      <c r="T2131" s="9">
        <f t="shared" si="269"/>
        <v>41850.609745370377</v>
      </c>
      <c r="U2131">
        <f t="shared" si="270"/>
        <v>2014</v>
      </c>
      <c r="V2131" s="9" t="str">
        <f t="shared" si="271"/>
        <v>Jun</v>
      </c>
    </row>
    <row r="2132" spans="1:22" ht="30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 t="shared" si="264"/>
        <v>102.65010000000001</v>
      </c>
      <c r="P2132">
        <f t="shared" si="267"/>
        <v>106.9271875</v>
      </c>
      <c r="Q2132" t="str">
        <f t="shared" si="265"/>
        <v>theater</v>
      </c>
      <c r="R2132" t="str">
        <f t="shared" si="266"/>
        <v>musical</v>
      </c>
      <c r="S2132" s="9">
        <f t="shared" si="268"/>
        <v>41788.000520833339</v>
      </c>
      <c r="T2132" s="9">
        <f t="shared" si="269"/>
        <v>41823.000520833339</v>
      </c>
      <c r="U2132">
        <f t="shared" si="270"/>
        <v>2014</v>
      </c>
      <c r="V2132" s="9" t="str">
        <f t="shared" si="271"/>
        <v>May</v>
      </c>
    </row>
    <row r="2133" spans="1:22" ht="45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 t="shared" si="264"/>
        <v>116.75</v>
      </c>
      <c r="P2133">
        <f t="shared" si="267"/>
        <v>41.696428571428569</v>
      </c>
      <c r="Q2133" t="str">
        <f t="shared" si="265"/>
        <v>theater</v>
      </c>
      <c r="R2133" t="str">
        <f t="shared" si="266"/>
        <v>musical</v>
      </c>
      <c r="S2133" s="9">
        <f t="shared" si="268"/>
        <v>42049.85297453704</v>
      </c>
      <c r="T2133" s="9">
        <f t="shared" si="269"/>
        <v>42064.040972222225</v>
      </c>
      <c r="U2133">
        <f t="shared" si="270"/>
        <v>2015</v>
      </c>
      <c r="V2133" s="9" t="str">
        <f t="shared" si="271"/>
        <v>Feb</v>
      </c>
    </row>
    <row r="2134" spans="1:22" ht="45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 t="shared" si="264"/>
        <v>107.65274999999998</v>
      </c>
      <c r="P2134">
        <f t="shared" si="267"/>
        <v>74.243275862068955</v>
      </c>
      <c r="Q2134" t="str">
        <f t="shared" si="265"/>
        <v>theater</v>
      </c>
      <c r="R2134" t="str">
        <f t="shared" si="266"/>
        <v>musical</v>
      </c>
      <c r="S2134" s="9">
        <f t="shared" si="268"/>
        <v>41772.561226851853</v>
      </c>
      <c r="T2134" s="9">
        <f t="shared" si="269"/>
        <v>41802.561226851853</v>
      </c>
      <c r="U2134">
        <f t="shared" si="270"/>
        <v>2014</v>
      </c>
      <c r="V2134" s="9" t="str">
        <f t="shared" si="271"/>
        <v>May</v>
      </c>
    </row>
    <row r="2135" spans="1:22" ht="45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 t="shared" si="264"/>
        <v>100</v>
      </c>
      <c r="P2135">
        <f t="shared" si="267"/>
        <v>73.333333333333329</v>
      </c>
      <c r="Q2135" t="str">
        <f t="shared" si="265"/>
        <v>theater</v>
      </c>
      <c r="R2135" t="str">
        <f t="shared" si="266"/>
        <v>musical</v>
      </c>
      <c r="S2135" s="9">
        <f t="shared" si="268"/>
        <v>42445.431469907409</v>
      </c>
      <c r="T2135" s="9">
        <f t="shared" si="269"/>
        <v>42475.431469907409</v>
      </c>
      <c r="U2135">
        <f t="shared" si="270"/>
        <v>2016</v>
      </c>
      <c r="V2135" s="9" t="str">
        <f t="shared" si="271"/>
        <v>Mar</v>
      </c>
    </row>
    <row r="2136" spans="1:22" ht="45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 t="shared" si="264"/>
        <v>100</v>
      </c>
      <c r="P2136">
        <f t="shared" si="267"/>
        <v>100</v>
      </c>
      <c r="Q2136" t="str">
        <f t="shared" si="265"/>
        <v>theater</v>
      </c>
      <c r="R2136" t="str">
        <f t="shared" si="266"/>
        <v>musical</v>
      </c>
      <c r="S2136" s="9">
        <f t="shared" si="268"/>
        <v>42138.764004629636</v>
      </c>
      <c r="T2136" s="9">
        <f t="shared" si="269"/>
        <v>42168.764004629636</v>
      </c>
      <c r="U2136">
        <f t="shared" si="270"/>
        <v>2015</v>
      </c>
      <c r="V2136" s="9" t="str">
        <f t="shared" si="271"/>
        <v>May</v>
      </c>
    </row>
    <row r="2137" spans="1:22" ht="30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 t="shared" si="264"/>
        <v>146</v>
      </c>
      <c r="P2137">
        <f t="shared" si="267"/>
        <v>38.421052631578945</v>
      </c>
      <c r="Q2137" t="str">
        <f t="shared" si="265"/>
        <v>theater</v>
      </c>
      <c r="R2137" t="str">
        <f t="shared" si="266"/>
        <v>musical</v>
      </c>
      <c r="S2137" s="9">
        <f t="shared" si="268"/>
        <v>42493.690416666672</v>
      </c>
      <c r="T2137" s="9">
        <f t="shared" si="269"/>
        <v>42507.833333333336</v>
      </c>
      <c r="U2137">
        <f t="shared" si="270"/>
        <v>2016</v>
      </c>
      <c r="V2137" s="9" t="str">
        <f t="shared" si="271"/>
        <v>May</v>
      </c>
    </row>
    <row r="2138" spans="1:22" ht="45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 t="shared" si="264"/>
        <v>110.2</v>
      </c>
      <c r="P2138">
        <f t="shared" si="267"/>
        <v>166.96969696969697</v>
      </c>
      <c r="Q2138" t="str">
        <f t="shared" si="265"/>
        <v>theater</v>
      </c>
      <c r="R2138" t="str">
        <f t="shared" si="266"/>
        <v>musical</v>
      </c>
      <c r="S2138" s="9">
        <f t="shared" si="268"/>
        <v>42682.450300925928</v>
      </c>
      <c r="T2138" s="9">
        <f t="shared" si="269"/>
        <v>42703.083333333336</v>
      </c>
      <c r="U2138">
        <f t="shared" si="270"/>
        <v>2016</v>
      </c>
      <c r="V2138" s="9" t="str">
        <f t="shared" si="271"/>
        <v>Nov</v>
      </c>
    </row>
    <row r="2139" spans="1:22" ht="30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 t="shared" si="264"/>
        <v>108.2</v>
      </c>
      <c r="P2139">
        <f t="shared" si="267"/>
        <v>94.912280701754383</v>
      </c>
      <c r="Q2139" t="str">
        <f t="shared" si="265"/>
        <v>theater</v>
      </c>
      <c r="R2139" t="str">
        <f t="shared" si="266"/>
        <v>musical</v>
      </c>
      <c r="S2139" s="9">
        <f t="shared" si="268"/>
        <v>42655.838506944448</v>
      </c>
      <c r="T2139" s="9">
        <f t="shared" si="269"/>
        <v>42688.922222222223</v>
      </c>
      <c r="U2139">
        <f t="shared" si="270"/>
        <v>2016</v>
      </c>
      <c r="V2139" s="9" t="str">
        <f t="shared" si="271"/>
        <v>Oct</v>
      </c>
    </row>
    <row r="2140" spans="1:22" ht="45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 t="shared" si="264"/>
        <v>100</v>
      </c>
      <c r="P2140">
        <f t="shared" si="267"/>
        <v>100</v>
      </c>
      <c r="Q2140" t="str">
        <f t="shared" si="265"/>
        <v>theater</v>
      </c>
      <c r="R2140" t="str">
        <f t="shared" si="266"/>
        <v>musical</v>
      </c>
      <c r="S2140" s="9">
        <f t="shared" si="268"/>
        <v>42087.625636574077</v>
      </c>
      <c r="T2140" s="9">
        <f t="shared" si="269"/>
        <v>42103.625636574077</v>
      </c>
      <c r="U2140">
        <f t="shared" si="270"/>
        <v>2015</v>
      </c>
      <c r="V2140" s="9" t="str">
        <f t="shared" si="271"/>
        <v>Mar</v>
      </c>
    </row>
    <row r="2141" spans="1:22" ht="45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 t="shared" si="264"/>
        <v>100.25</v>
      </c>
      <c r="P2141">
        <f t="shared" si="267"/>
        <v>143.21428571428572</v>
      </c>
      <c r="Q2141" t="str">
        <f t="shared" si="265"/>
        <v>theater</v>
      </c>
      <c r="R2141" t="str">
        <f t="shared" si="266"/>
        <v>musical</v>
      </c>
      <c r="S2141" s="9">
        <f t="shared" si="268"/>
        <v>42075.775960648149</v>
      </c>
      <c r="T2141" s="9">
        <f t="shared" si="269"/>
        <v>42103.000000000007</v>
      </c>
      <c r="U2141">
        <f t="shared" si="270"/>
        <v>2015</v>
      </c>
      <c r="V2141" s="9" t="str">
        <f t="shared" si="271"/>
        <v>Mar</v>
      </c>
    </row>
    <row r="2142" spans="1:22" ht="45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 t="shared" si="264"/>
        <v>106.71250000000001</v>
      </c>
      <c r="P2142">
        <f t="shared" si="267"/>
        <v>90.819148936170208</v>
      </c>
      <c r="Q2142" t="str">
        <f t="shared" si="265"/>
        <v>theater</v>
      </c>
      <c r="R2142" t="str">
        <f t="shared" si="266"/>
        <v>musical</v>
      </c>
      <c r="S2142" s="9">
        <f t="shared" si="268"/>
        <v>41814.20113425926</v>
      </c>
      <c r="T2142" s="9">
        <f t="shared" si="269"/>
        <v>41851.875</v>
      </c>
      <c r="U2142">
        <f t="shared" si="270"/>
        <v>2014</v>
      </c>
      <c r="V2142" s="9" t="str">
        <f t="shared" si="271"/>
        <v>Jun</v>
      </c>
    </row>
    <row r="2143" spans="1:22" ht="45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 t="shared" si="264"/>
        <v>143.19999999999999</v>
      </c>
      <c r="P2143">
        <f t="shared" si="267"/>
        <v>48.542372881355931</v>
      </c>
      <c r="Q2143" t="str">
        <f t="shared" si="265"/>
        <v>theater</v>
      </c>
      <c r="R2143" t="str">
        <f t="shared" si="266"/>
        <v>musical</v>
      </c>
      <c r="S2143" s="9">
        <f t="shared" si="268"/>
        <v>41886.944687500007</v>
      </c>
      <c r="T2143" s="9">
        <f t="shared" si="269"/>
        <v>41909</v>
      </c>
      <c r="U2143">
        <f t="shared" si="270"/>
        <v>2014</v>
      </c>
      <c r="V2143" s="9" t="str">
        <f t="shared" si="271"/>
        <v>Sep</v>
      </c>
    </row>
    <row r="2144" spans="1:22" ht="30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 t="shared" si="264"/>
        <v>105.04166666666667</v>
      </c>
      <c r="P2144">
        <f t="shared" si="267"/>
        <v>70.027777777777771</v>
      </c>
      <c r="Q2144" t="str">
        <f t="shared" si="265"/>
        <v>theater</v>
      </c>
      <c r="R2144" t="str">
        <f t="shared" si="266"/>
        <v>musical</v>
      </c>
      <c r="S2144" s="9">
        <f t="shared" si="268"/>
        <v>41989.652546296296</v>
      </c>
      <c r="T2144" s="9">
        <f t="shared" si="269"/>
        <v>42049.652546296296</v>
      </c>
      <c r="U2144">
        <f t="shared" si="270"/>
        <v>2014</v>
      </c>
      <c r="V2144" s="9" t="str">
        <f t="shared" si="271"/>
        <v>Dec</v>
      </c>
    </row>
    <row r="2145" spans="1:22" ht="30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 t="shared" si="264"/>
        <v>103.98</v>
      </c>
      <c r="P2145">
        <f t="shared" si="267"/>
        <v>135.62608695652173</v>
      </c>
      <c r="Q2145" t="str">
        <f t="shared" si="265"/>
        <v>theater</v>
      </c>
      <c r="R2145" t="str">
        <f t="shared" si="266"/>
        <v>musical</v>
      </c>
      <c r="S2145" s="9">
        <f t="shared" si="268"/>
        <v>42425.568749999999</v>
      </c>
      <c r="T2145" s="9">
        <f t="shared" si="269"/>
        <v>42455.527083333334</v>
      </c>
      <c r="U2145">
        <f t="shared" si="270"/>
        <v>2016</v>
      </c>
      <c r="V2145" s="9" t="str">
        <f t="shared" si="271"/>
        <v>Feb</v>
      </c>
    </row>
    <row r="2146" spans="1:22" ht="45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 t="shared" si="264"/>
        <v>120</v>
      </c>
      <c r="P2146">
        <f t="shared" si="267"/>
        <v>100</v>
      </c>
      <c r="Q2146" t="str">
        <f t="shared" si="265"/>
        <v>theater</v>
      </c>
      <c r="R2146" t="str">
        <f t="shared" si="266"/>
        <v>musical</v>
      </c>
      <c r="S2146" s="9">
        <f t="shared" si="268"/>
        <v>42166.053067129636</v>
      </c>
      <c r="T2146" s="9">
        <f t="shared" si="269"/>
        <v>42198.670833333337</v>
      </c>
      <c r="U2146">
        <f t="shared" si="270"/>
        <v>2015</v>
      </c>
      <c r="V2146" s="9" t="str">
        <f t="shared" si="271"/>
        <v>Jun</v>
      </c>
    </row>
    <row r="2147" spans="1:22" ht="45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 t="shared" si="264"/>
        <v>109.66666666666667</v>
      </c>
      <c r="P2147">
        <f t="shared" si="267"/>
        <v>94.90384615384616</v>
      </c>
      <c r="Q2147" t="str">
        <f t="shared" si="265"/>
        <v>theater</v>
      </c>
      <c r="R2147" t="str">
        <f t="shared" si="266"/>
        <v>musical</v>
      </c>
      <c r="S2147" s="9">
        <f t="shared" si="268"/>
        <v>41865.716261574074</v>
      </c>
      <c r="T2147" s="9">
        <f t="shared" si="269"/>
        <v>41890.716261574074</v>
      </c>
      <c r="U2147">
        <f t="shared" si="270"/>
        <v>2014</v>
      </c>
      <c r="V2147" s="9" t="str">
        <f t="shared" si="271"/>
        <v>Aug</v>
      </c>
    </row>
    <row r="2148" spans="1:22" ht="45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 t="shared" si="264"/>
        <v>101.75</v>
      </c>
      <c r="P2148">
        <f t="shared" si="267"/>
        <v>75.370370370370367</v>
      </c>
      <c r="Q2148" t="str">
        <f t="shared" si="265"/>
        <v>theater</v>
      </c>
      <c r="R2148" t="str">
        <f t="shared" si="266"/>
        <v>musical</v>
      </c>
      <c r="S2148" s="9">
        <f t="shared" si="268"/>
        <v>42546.695567129631</v>
      </c>
      <c r="T2148" s="9">
        <f t="shared" si="269"/>
        <v>42575.791666666664</v>
      </c>
      <c r="U2148">
        <f t="shared" si="270"/>
        <v>2016</v>
      </c>
      <c r="V2148" s="9" t="str">
        <f t="shared" si="271"/>
        <v>Jun</v>
      </c>
    </row>
    <row r="2149" spans="1:22" ht="45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 t="shared" si="264"/>
        <v>128.91666666666666</v>
      </c>
      <c r="P2149">
        <f t="shared" si="267"/>
        <v>64.458333333333329</v>
      </c>
      <c r="Q2149" t="str">
        <f t="shared" si="265"/>
        <v>theater</v>
      </c>
      <c r="R2149" t="str">
        <f t="shared" si="266"/>
        <v>musical</v>
      </c>
      <c r="S2149" s="9">
        <f t="shared" si="268"/>
        <v>42419.973611111112</v>
      </c>
      <c r="T2149" s="9">
        <f t="shared" si="269"/>
        <v>42444.500000000007</v>
      </c>
      <c r="U2149">
        <f t="shared" si="270"/>
        <v>2016</v>
      </c>
      <c r="V2149" s="9" t="str">
        <f t="shared" si="271"/>
        <v>Feb</v>
      </c>
    </row>
    <row r="2150" spans="1:22" ht="45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 t="shared" si="264"/>
        <v>114.99999999999999</v>
      </c>
      <c r="P2150">
        <f t="shared" si="267"/>
        <v>115</v>
      </c>
      <c r="Q2150" t="str">
        <f t="shared" si="265"/>
        <v>theater</v>
      </c>
      <c r="R2150" t="str">
        <f t="shared" si="266"/>
        <v>musical</v>
      </c>
      <c r="S2150" s="9">
        <f t="shared" si="268"/>
        <v>42531.814027777778</v>
      </c>
      <c r="T2150" s="9">
        <f t="shared" si="269"/>
        <v>42561.814027777778</v>
      </c>
      <c r="U2150">
        <f t="shared" si="270"/>
        <v>2016</v>
      </c>
      <c r="V2150" s="9" t="str">
        <f t="shared" si="271"/>
        <v>Jun</v>
      </c>
    </row>
    <row r="2151" spans="1:22" ht="45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 t="shared" si="264"/>
        <v>150.75</v>
      </c>
      <c r="P2151">
        <f t="shared" si="267"/>
        <v>100.5</v>
      </c>
      <c r="Q2151" t="str">
        <f t="shared" si="265"/>
        <v>theater</v>
      </c>
      <c r="R2151" t="str">
        <f t="shared" si="266"/>
        <v>musical</v>
      </c>
      <c r="S2151" s="9">
        <f t="shared" si="268"/>
        <v>42548.471863425926</v>
      </c>
      <c r="T2151" s="9">
        <f t="shared" si="269"/>
        <v>42584.252083333333</v>
      </c>
      <c r="U2151">
        <f t="shared" si="270"/>
        <v>2016</v>
      </c>
      <c r="V2151" s="9" t="str">
        <f t="shared" si="271"/>
        <v>Jun</v>
      </c>
    </row>
    <row r="2152" spans="1:22" ht="45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 t="shared" si="264"/>
        <v>110.96666666666665</v>
      </c>
      <c r="P2152">
        <f t="shared" si="267"/>
        <v>93.774647887323937</v>
      </c>
      <c r="Q2152" t="str">
        <f t="shared" si="265"/>
        <v>theater</v>
      </c>
      <c r="R2152" t="str">
        <f t="shared" si="266"/>
        <v>musical</v>
      </c>
      <c r="S2152" s="9">
        <f t="shared" si="268"/>
        <v>42486.871238425927</v>
      </c>
      <c r="T2152" s="9">
        <f t="shared" si="269"/>
        <v>42516.871238425927</v>
      </c>
      <c r="U2152">
        <f t="shared" si="270"/>
        <v>2016</v>
      </c>
      <c r="V2152" s="9" t="str">
        <f t="shared" si="271"/>
        <v>Apr</v>
      </c>
    </row>
    <row r="2153" spans="1:22" ht="45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 t="shared" si="264"/>
        <v>100.28571428571429</v>
      </c>
      <c r="P2153">
        <f t="shared" si="267"/>
        <v>35.1</v>
      </c>
      <c r="Q2153" t="str">
        <f t="shared" si="265"/>
        <v>theater</v>
      </c>
      <c r="R2153" t="str">
        <f t="shared" si="266"/>
        <v>musical</v>
      </c>
      <c r="S2153" s="9">
        <f t="shared" si="268"/>
        <v>42167.368125000001</v>
      </c>
      <c r="T2153" s="9">
        <f t="shared" si="269"/>
        <v>42195.999305555561</v>
      </c>
      <c r="U2153">
        <f t="shared" si="270"/>
        <v>2015</v>
      </c>
      <c r="V2153" s="9" t="str">
        <f t="shared" si="271"/>
        <v>Jun</v>
      </c>
    </row>
    <row r="2154" spans="1:22" ht="45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 t="shared" si="264"/>
        <v>100</v>
      </c>
      <c r="P2154">
        <f t="shared" si="267"/>
        <v>41.666666666666664</v>
      </c>
      <c r="Q2154" t="str">
        <f t="shared" si="265"/>
        <v>theater</v>
      </c>
      <c r="R2154" t="str">
        <f t="shared" si="266"/>
        <v>plays</v>
      </c>
      <c r="S2154" s="9">
        <f t="shared" si="268"/>
        <v>42059.287256944452</v>
      </c>
      <c r="T2154" s="9">
        <f t="shared" si="269"/>
        <v>42119.24559027778</v>
      </c>
      <c r="U2154">
        <f t="shared" si="270"/>
        <v>2015</v>
      </c>
      <c r="V2154" s="9" t="str">
        <f t="shared" si="271"/>
        <v>Feb</v>
      </c>
    </row>
    <row r="2155" spans="1:22" ht="45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 t="shared" si="264"/>
        <v>101.25</v>
      </c>
      <c r="P2155">
        <f t="shared" si="267"/>
        <v>53.289473684210527</v>
      </c>
      <c r="Q2155" t="str">
        <f t="shared" si="265"/>
        <v>theater</v>
      </c>
      <c r="R2155" t="str">
        <f t="shared" si="266"/>
        <v>plays</v>
      </c>
      <c r="S2155" s="9">
        <f t="shared" si="268"/>
        <v>41800.360034722224</v>
      </c>
      <c r="T2155" s="9">
        <f t="shared" si="269"/>
        <v>41850.791666666672</v>
      </c>
      <c r="U2155">
        <f t="shared" si="270"/>
        <v>2014</v>
      </c>
      <c r="V2155" s="9" t="str">
        <f t="shared" si="271"/>
        <v>Jun</v>
      </c>
    </row>
    <row r="2156" spans="1:22" ht="45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 t="shared" si="264"/>
        <v>121.73333333333333</v>
      </c>
      <c r="P2156">
        <f t="shared" si="267"/>
        <v>70.230769230769226</v>
      </c>
      <c r="Q2156" t="str">
        <f t="shared" si="265"/>
        <v>theater</v>
      </c>
      <c r="R2156" t="str">
        <f t="shared" si="266"/>
        <v>plays</v>
      </c>
      <c r="S2156" s="9">
        <f t="shared" si="268"/>
        <v>42054.682384259264</v>
      </c>
      <c r="T2156" s="9">
        <f t="shared" si="269"/>
        <v>42084.640717592592</v>
      </c>
      <c r="U2156">
        <f t="shared" si="270"/>
        <v>2015</v>
      </c>
      <c r="V2156" s="9" t="str">
        <f t="shared" si="271"/>
        <v>Feb</v>
      </c>
    </row>
    <row r="2157" spans="1:22" ht="45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 t="shared" si="264"/>
        <v>330</v>
      </c>
      <c r="P2157">
        <f t="shared" si="267"/>
        <v>43.421052631578945</v>
      </c>
      <c r="Q2157" t="str">
        <f t="shared" si="265"/>
        <v>theater</v>
      </c>
      <c r="R2157" t="str">
        <f t="shared" si="266"/>
        <v>plays</v>
      </c>
      <c r="S2157" s="9">
        <f t="shared" si="268"/>
        <v>42487.460335648146</v>
      </c>
      <c r="T2157" s="9">
        <f t="shared" si="269"/>
        <v>42521.291666666664</v>
      </c>
      <c r="U2157">
        <f t="shared" si="270"/>
        <v>2016</v>
      </c>
      <c r="V2157" s="9" t="str">
        <f t="shared" si="271"/>
        <v>Apr</v>
      </c>
    </row>
    <row r="2158" spans="1:22" ht="45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 t="shared" si="264"/>
        <v>109.55</v>
      </c>
      <c r="P2158">
        <f t="shared" si="267"/>
        <v>199.18181818181819</v>
      </c>
      <c r="Q2158" t="str">
        <f t="shared" si="265"/>
        <v>theater</v>
      </c>
      <c r="R2158" t="str">
        <f t="shared" si="266"/>
        <v>plays</v>
      </c>
      <c r="S2158" s="9">
        <f t="shared" si="268"/>
        <v>42109.584583333337</v>
      </c>
      <c r="T2158" s="9">
        <f t="shared" si="269"/>
        <v>42155.999305555561</v>
      </c>
      <c r="U2158">
        <f t="shared" si="270"/>
        <v>2015</v>
      </c>
      <c r="V2158" s="9" t="str">
        <f t="shared" si="271"/>
        <v>Apr</v>
      </c>
    </row>
    <row r="2159" spans="1:22" ht="45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 t="shared" si="264"/>
        <v>100.95190476190474</v>
      </c>
      <c r="P2159">
        <f t="shared" si="267"/>
        <v>78.518148148148143</v>
      </c>
      <c r="Q2159" t="str">
        <f t="shared" si="265"/>
        <v>theater</v>
      </c>
      <c r="R2159" t="str">
        <f t="shared" si="266"/>
        <v>plays</v>
      </c>
      <c r="S2159" s="9">
        <f t="shared" si="268"/>
        <v>42497.109039351853</v>
      </c>
      <c r="T2159" s="9">
        <f t="shared" si="269"/>
        <v>42535.738194444442</v>
      </c>
      <c r="U2159">
        <f t="shared" si="270"/>
        <v>2016</v>
      </c>
      <c r="V2159" s="9" t="str">
        <f t="shared" si="271"/>
        <v>May</v>
      </c>
    </row>
    <row r="2160" spans="1:22" ht="45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 t="shared" si="264"/>
        <v>140.13333333333333</v>
      </c>
      <c r="P2160">
        <f t="shared" si="267"/>
        <v>61.823529411764703</v>
      </c>
      <c r="Q2160" t="str">
        <f t="shared" si="265"/>
        <v>theater</v>
      </c>
      <c r="R2160" t="str">
        <f t="shared" si="266"/>
        <v>plays</v>
      </c>
      <c r="S2160" s="9">
        <f t="shared" si="268"/>
        <v>42058.737407407411</v>
      </c>
      <c r="T2160" s="9">
        <f t="shared" si="269"/>
        <v>42094.999305555561</v>
      </c>
      <c r="U2160">
        <f t="shared" si="270"/>
        <v>2015</v>
      </c>
      <c r="V2160" s="9" t="str">
        <f t="shared" si="271"/>
        <v>Feb</v>
      </c>
    </row>
    <row r="2161" spans="1:22" ht="30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 t="shared" si="264"/>
        <v>100.001</v>
      </c>
      <c r="P2161">
        <f t="shared" si="267"/>
        <v>50.000500000000002</v>
      </c>
      <c r="Q2161" t="str">
        <f t="shared" si="265"/>
        <v>theater</v>
      </c>
      <c r="R2161" t="str">
        <f t="shared" si="266"/>
        <v>plays</v>
      </c>
      <c r="S2161" s="9">
        <f t="shared" si="268"/>
        <v>42207.093252314815</v>
      </c>
      <c r="T2161" s="9">
        <f t="shared" si="269"/>
        <v>42236.791666666664</v>
      </c>
      <c r="U2161">
        <f t="shared" si="270"/>
        <v>2015</v>
      </c>
      <c r="V2161" s="9" t="str">
        <f t="shared" si="271"/>
        <v>Jul</v>
      </c>
    </row>
    <row r="2162" spans="1:22" ht="60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 t="shared" si="264"/>
        <v>119.238</v>
      </c>
      <c r="P2162">
        <f t="shared" si="267"/>
        <v>48.339729729729726</v>
      </c>
      <c r="Q2162" t="str">
        <f t="shared" si="265"/>
        <v>theater</v>
      </c>
      <c r="R2162" t="str">
        <f t="shared" si="266"/>
        <v>plays</v>
      </c>
      <c r="S2162" s="9">
        <f t="shared" si="268"/>
        <v>41807.523414351854</v>
      </c>
      <c r="T2162" s="9">
        <f t="shared" si="269"/>
        <v>41837.523414351854</v>
      </c>
      <c r="U2162">
        <f t="shared" si="270"/>
        <v>2014</v>
      </c>
      <c r="V2162" s="9" t="str">
        <f t="shared" si="271"/>
        <v>Jun</v>
      </c>
    </row>
    <row r="2163" spans="1:22" ht="45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 t="shared" si="264"/>
        <v>107.25</v>
      </c>
      <c r="P2163">
        <f t="shared" si="267"/>
        <v>107.25</v>
      </c>
      <c r="Q2163" t="str">
        <f t="shared" si="265"/>
        <v>theater</v>
      </c>
      <c r="R2163" t="str">
        <f t="shared" si="266"/>
        <v>plays</v>
      </c>
      <c r="S2163" s="9">
        <f t="shared" si="268"/>
        <v>42284.530277777776</v>
      </c>
      <c r="T2163" s="9">
        <f t="shared" si="269"/>
        <v>42300.999305555561</v>
      </c>
      <c r="U2163">
        <f t="shared" si="270"/>
        <v>2015</v>
      </c>
      <c r="V2163" s="9" t="str">
        <f t="shared" si="271"/>
        <v>Oct</v>
      </c>
    </row>
    <row r="2164" spans="1:22" ht="45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 t="shared" si="264"/>
        <v>227.99999999999997</v>
      </c>
      <c r="P2164">
        <f t="shared" si="267"/>
        <v>57</v>
      </c>
      <c r="Q2164" t="str">
        <f t="shared" si="265"/>
        <v>theater</v>
      </c>
      <c r="R2164" t="str">
        <f t="shared" si="266"/>
        <v>plays</v>
      </c>
      <c r="S2164" s="9">
        <f t="shared" si="268"/>
        <v>42045.675717592596</v>
      </c>
      <c r="T2164" s="9">
        <f t="shared" si="269"/>
        <v>42075.634050925924</v>
      </c>
      <c r="U2164">
        <f t="shared" si="270"/>
        <v>2015</v>
      </c>
      <c r="V2164" s="9" t="str">
        <f t="shared" si="271"/>
        <v>Feb</v>
      </c>
    </row>
    <row r="2165" spans="1:22" ht="30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 t="shared" si="264"/>
        <v>106.4</v>
      </c>
      <c r="P2165">
        <f t="shared" si="267"/>
        <v>40.92307692307692</v>
      </c>
      <c r="Q2165" t="str">
        <f t="shared" si="265"/>
        <v>theater</v>
      </c>
      <c r="R2165" t="str">
        <f t="shared" si="266"/>
        <v>plays</v>
      </c>
      <c r="S2165" s="9">
        <f t="shared" si="268"/>
        <v>42184.042870370373</v>
      </c>
      <c r="T2165" s="9">
        <f t="shared" si="269"/>
        <v>42202.709722222229</v>
      </c>
      <c r="U2165">
        <f t="shared" si="270"/>
        <v>2015</v>
      </c>
      <c r="V2165" s="9" t="str">
        <f t="shared" si="271"/>
        <v>Jun</v>
      </c>
    </row>
    <row r="2166" spans="1:22" ht="45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 t="shared" si="264"/>
        <v>143.33333333333334</v>
      </c>
      <c r="P2166">
        <f t="shared" si="267"/>
        <v>21.5</v>
      </c>
      <c r="Q2166" t="str">
        <f t="shared" si="265"/>
        <v>theater</v>
      </c>
      <c r="R2166" t="str">
        <f t="shared" si="266"/>
        <v>plays</v>
      </c>
      <c r="S2166" s="9">
        <f t="shared" si="268"/>
        <v>42160.48515046297</v>
      </c>
      <c r="T2166" s="9">
        <f t="shared" si="269"/>
        <v>42190.48515046297</v>
      </c>
      <c r="U2166">
        <f t="shared" si="270"/>
        <v>2015</v>
      </c>
      <c r="V2166" s="9" t="str">
        <f t="shared" si="271"/>
        <v>Jun</v>
      </c>
    </row>
    <row r="2167" spans="1:22" ht="45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 t="shared" si="264"/>
        <v>104.54285714285714</v>
      </c>
      <c r="P2167">
        <f t="shared" si="267"/>
        <v>79.543478260869563</v>
      </c>
      <c r="Q2167" t="str">
        <f t="shared" si="265"/>
        <v>theater</v>
      </c>
      <c r="R2167" t="str">
        <f t="shared" si="266"/>
        <v>plays</v>
      </c>
      <c r="S2167" s="9">
        <f t="shared" si="268"/>
        <v>42341.013969907413</v>
      </c>
      <c r="T2167" s="9">
        <f t="shared" si="269"/>
        <v>42373.013969907413</v>
      </c>
      <c r="U2167">
        <f t="shared" si="270"/>
        <v>2015</v>
      </c>
      <c r="V2167" s="9" t="str">
        <f t="shared" si="271"/>
        <v>Dec</v>
      </c>
    </row>
    <row r="2168" spans="1:22" ht="45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 t="shared" si="264"/>
        <v>110.02000000000001</v>
      </c>
      <c r="P2168">
        <f t="shared" si="267"/>
        <v>72.381578947368425</v>
      </c>
      <c r="Q2168" t="str">
        <f t="shared" si="265"/>
        <v>theater</v>
      </c>
      <c r="R2168" t="str">
        <f t="shared" si="266"/>
        <v>plays</v>
      </c>
      <c r="S2168" s="9">
        <f t="shared" si="268"/>
        <v>42329.671493055554</v>
      </c>
      <c r="T2168" s="9">
        <f t="shared" si="269"/>
        <v>42388.790972222225</v>
      </c>
      <c r="U2168">
        <f t="shared" si="270"/>
        <v>2015</v>
      </c>
      <c r="V2168" s="9" t="str">
        <f t="shared" si="271"/>
        <v>Nov</v>
      </c>
    </row>
    <row r="2169" spans="1:22" ht="45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 t="shared" si="264"/>
        <v>106</v>
      </c>
      <c r="P2169">
        <f t="shared" si="267"/>
        <v>64.634146341463421</v>
      </c>
      <c r="Q2169" t="str">
        <f t="shared" si="265"/>
        <v>theater</v>
      </c>
      <c r="R2169" t="str">
        <f t="shared" si="266"/>
        <v>plays</v>
      </c>
      <c r="S2169" s="9">
        <f t="shared" si="268"/>
        <v>42170.743564814817</v>
      </c>
      <c r="T2169" s="9">
        <f t="shared" si="269"/>
        <v>42204.999305555561</v>
      </c>
      <c r="U2169">
        <f t="shared" si="270"/>
        <v>2015</v>
      </c>
      <c r="V2169" s="9" t="str">
        <f t="shared" si="271"/>
        <v>Jun</v>
      </c>
    </row>
    <row r="2170" spans="1:22" ht="45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 t="shared" si="264"/>
        <v>108</v>
      </c>
      <c r="P2170">
        <f t="shared" si="267"/>
        <v>38.571428571428569</v>
      </c>
      <c r="Q2170" t="str">
        <f t="shared" si="265"/>
        <v>theater</v>
      </c>
      <c r="R2170" t="str">
        <f t="shared" si="266"/>
        <v>plays</v>
      </c>
      <c r="S2170" s="9">
        <f t="shared" si="268"/>
        <v>42571.45952546296</v>
      </c>
      <c r="T2170" s="9">
        <f t="shared" si="269"/>
        <v>42583.40347222222</v>
      </c>
      <c r="U2170">
        <f t="shared" si="270"/>
        <v>2016</v>
      </c>
      <c r="V2170" s="9" t="str">
        <f t="shared" si="271"/>
        <v>Jul</v>
      </c>
    </row>
    <row r="2171" spans="1:22" ht="45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 t="shared" si="264"/>
        <v>105.42</v>
      </c>
      <c r="P2171">
        <f t="shared" si="267"/>
        <v>107.57142857142857</v>
      </c>
      <c r="Q2171" t="str">
        <f t="shared" si="265"/>
        <v>theater</v>
      </c>
      <c r="R2171" t="str">
        <f t="shared" si="266"/>
        <v>plays</v>
      </c>
      <c r="S2171" s="9">
        <f t="shared" si="268"/>
        <v>42150.90293981482</v>
      </c>
      <c r="T2171" s="9">
        <f t="shared" si="269"/>
        <v>42171.90293981482</v>
      </c>
      <c r="U2171">
        <f t="shared" si="270"/>
        <v>2015</v>
      </c>
      <c r="V2171" s="9" t="str">
        <f t="shared" si="271"/>
        <v>May</v>
      </c>
    </row>
    <row r="2172" spans="1:22" ht="30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 t="shared" si="264"/>
        <v>119.16666666666667</v>
      </c>
      <c r="P2172">
        <f t="shared" si="267"/>
        <v>27.5</v>
      </c>
      <c r="Q2172" t="str">
        <f t="shared" si="265"/>
        <v>theater</v>
      </c>
      <c r="R2172" t="str">
        <f t="shared" si="266"/>
        <v>plays</v>
      </c>
      <c r="S2172" s="9">
        <f t="shared" si="268"/>
        <v>42101.256874999999</v>
      </c>
      <c r="T2172" s="9">
        <f t="shared" si="269"/>
        <v>42131.256874999999</v>
      </c>
      <c r="U2172">
        <f t="shared" si="270"/>
        <v>2015</v>
      </c>
      <c r="V2172" s="9" t="str">
        <f t="shared" si="271"/>
        <v>Apr</v>
      </c>
    </row>
    <row r="2173" spans="1:22" ht="60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 t="shared" si="264"/>
        <v>152.66666666666666</v>
      </c>
      <c r="P2173">
        <f t="shared" si="267"/>
        <v>70.461538461538467</v>
      </c>
      <c r="Q2173" t="str">
        <f t="shared" si="265"/>
        <v>theater</v>
      </c>
      <c r="R2173" t="str">
        <f t="shared" si="266"/>
        <v>plays</v>
      </c>
      <c r="S2173" s="9">
        <f t="shared" si="268"/>
        <v>42034.76158564815</v>
      </c>
      <c r="T2173" s="9">
        <f t="shared" si="269"/>
        <v>42089.833333333336</v>
      </c>
      <c r="U2173">
        <f t="shared" si="270"/>
        <v>2015</v>
      </c>
      <c r="V2173" s="9" t="str">
        <f t="shared" si="271"/>
        <v>Jan</v>
      </c>
    </row>
    <row r="2174" spans="1:22" ht="45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 t="shared" si="264"/>
        <v>100</v>
      </c>
      <c r="P2174">
        <f t="shared" si="267"/>
        <v>178.57142857142858</v>
      </c>
      <c r="Q2174" t="str">
        <f t="shared" si="265"/>
        <v>theater</v>
      </c>
      <c r="R2174" t="str">
        <f t="shared" si="266"/>
        <v>plays</v>
      </c>
      <c r="S2174" s="9">
        <f t="shared" si="268"/>
        <v>41944.360960648155</v>
      </c>
      <c r="T2174" s="9">
        <f t="shared" si="269"/>
        <v>42004.402627314812</v>
      </c>
      <c r="U2174">
        <f t="shared" si="270"/>
        <v>2014</v>
      </c>
      <c r="V2174" s="9" t="str">
        <f t="shared" si="271"/>
        <v>Nov</v>
      </c>
    </row>
    <row r="2175" spans="1:22" ht="45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 t="shared" si="264"/>
        <v>100.2</v>
      </c>
      <c r="P2175">
        <f t="shared" si="267"/>
        <v>62.625</v>
      </c>
      <c r="Q2175" t="str">
        <f t="shared" si="265"/>
        <v>theater</v>
      </c>
      <c r="R2175" t="str">
        <f t="shared" si="266"/>
        <v>plays</v>
      </c>
      <c r="S2175" s="9">
        <f t="shared" si="268"/>
        <v>42593.698738425934</v>
      </c>
      <c r="T2175" s="9">
        <f t="shared" si="269"/>
        <v>42613.698738425934</v>
      </c>
      <c r="U2175">
        <f t="shared" si="270"/>
        <v>2016</v>
      </c>
      <c r="V2175" s="9" t="str">
        <f t="shared" si="271"/>
        <v>Aug</v>
      </c>
    </row>
    <row r="2176" spans="1:22" ht="45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 t="shared" si="264"/>
        <v>225</v>
      </c>
      <c r="P2176">
        <f t="shared" si="267"/>
        <v>75</v>
      </c>
      <c r="Q2176" t="str">
        <f t="shared" si="265"/>
        <v>theater</v>
      </c>
      <c r="R2176" t="str">
        <f t="shared" si="266"/>
        <v>plays</v>
      </c>
      <c r="S2176" s="9">
        <f t="shared" si="268"/>
        <v>42503.574201388888</v>
      </c>
      <c r="T2176" s="9">
        <f t="shared" si="269"/>
        <v>42517.574201388888</v>
      </c>
      <c r="U2176">
        <f t="shared" si="270"/>
        <v>2016</v>
      </c>
      <c r="V2176" s="9" t="str">
        <f t="shared" si="271"/>
        <v>May</v>
      </c>
    </row>
    <row r="2177" spans="1:22" ht="45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 t="shared" si="264"/>
        <v>106.02199999999999</v>
      </c>
      <c r="P2177">
        <f t="shared" si="267"/>
        <v>58.901111111111113</v>
      </c>
      <c r="Q2177" t="str">
        <f t="shared" si="265"/>
        <v>theater</v>
      </c>
      <c r="R2177" t="str">
        <f t="shared" si="266"/>
        <v>plays</v>
      </c>
      <c r="S2177" s="9">
        <f t="shared" si="268"/>
        <v>41927.682233796302</v>
      </c>
      <c r="T2177" s="9">
        <f t="shared" si="269"/>
        <v>41948.723900462966</v>
      </c>
      <c r="U2177">
        <f t="shared" si="270"/>
        <v>2014</v>
      </c>
      <c r="V2177" s="9" t="str">
        <f t="shared" si="271"/>
        <v>Oct</v>
      </c>
    </row>
    <row r="2178" spans="1:22" ht="45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 t="shared" ref="O2178:O2241" si="272">(E2178/D2178)*100</f>
        <v>104.66666666666666</v>
      </c>
      <c r="P2178">
        <f t="shared" si="267"/>
        <v>139.55555555555554</v>
      </c>
      <c r="Q2178" t="str">
        <f t="shared" ref="Q2178:Q2241" si="273">LEFT(N2178,SEARCH("/",N2178,1)-1)</f>
        <v>theater</v>
      </c>
      <c r="R2178" t="str">
        <f t="shared" ref="R2178:R2241" si="274">RIGHT(N2178,LEN(N2178)-SEARCH("/",N2178,1))</f>
        <v>plays</v>
      </c>
      <c r="S2178" s="9">
        <f t="shared" si="268"/>
        <v>42374.948321759257</v>
      </c>
      <c r="T2178" s="9">
        <f t="shared" si="269"/>
        <v>42419.948321759257</v>
      </c>
      <c r="U2178">
        <f t="shared" si="270"/>
        <v>2016</v>
      </c>
      <c r="V2178" s="9" t="str">
        <f t="shared" si="271"/>
        <v>Jan</v>
      </c>
    </row>
    <row r="2179" spans="1:22" ht="45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 t="shared" si="272"/>
        <v>116.66666666666667</v>
      </c>
      <c r="P2179">
        <f t="shared" ref="P2179:P2242" si="275">IFERROR(E2179/L2179, 0)</f>
        <v>70</v>
      </c>
      <c r="Q2179" t="str">
        <f t="shared" si="273"/>
        <v>theater</v>
      </c>
      <c r="R2179" t="str">
        <f t="shared" si="274"/>
        <v>plays</v>
      </c>
      <c r="S2179" s="9">
        <f t="shared" ref="S2179:S2242" si="276">((J2179/86400)+25569+(-4/24))</f>
        <v>41963.705694444448</v>
      </c>
      <c r="T2179" s="9">
        <f t="shared" ref="T2179:T2242" si="277">((I2179/86400)+25569+(-4/24))</f>
        <v>41974.631249999999</v>
      </c>
      <c r="U2179">
        <f t="shared" ref="U2179:U2242" si="278">YEAR(S2179)</f>
        <v>2014</v>
      </c>
      <c r="V2179" s="9" t="str">
        <f t="shared" ref="V2179:V2242" si="279">TEXT(S2179, "mmm")</f>
        <v>Nov</v>
      </c>
    </row>
    <row r="2180" spans="1:22" ht="45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 t="shared" si="272"/>
        <v>109.03333333333333</v>
      </c>
      <c r="P2180">
        <f t="shared" si="275"/>
        <v>57.385964912280699</v>
      </c>
      <c r="Q2180" t="str">
        <f t="shared" si="273"/>
        <v>theater</v>
      </c>
      <c r="R2180" t="str">
        <f t="shared" si="274"/>
        <v>plays</v>
      </c>
      <c r="S2180" s="9">
        <f t="shared" si="276"/>
        <v>42143.278553240743</v>
      </c>
      <c r="T2180" s="9">
        <f t="shared" si="277"/>
        <v>42173.278553240743</v>
      </c>
      <c r="U2180">
        <f t="shared" si="278"/>
        <v>2015</v>
      </c>
      <c r="V2180" s="9" t="str">
        <f t="shared" si="279"/>
        <v>May</v>
      </c>
    </row>
    <row r="2181" spans="1:22" ht="45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 t="shared" si="272"/>
        <v>160</v>
      </c>
      <c r="P2181">
        <f t="shared" si="275"/>
        <v>40</v>
      </c>
      <c r="Q2181" t="str">
        <f t="shared" si="273"/>
        <v>theater</v>
      </c>
      <c r="R2181" t="str">
        <f t="shared" si="274"/>
        <v>plays</v>
      </c>
      <c r="S2181" s="9">
        <f t="shared" si="276"/>
        <v>42460.775555555556</v>
      </c>
      <c r="T2181" s="9">
        <f t="shared" si="277"/>
        <v>42481.775555555556</v>
      </c>
      <c r="U2181">
        <f t="shared" si="278"/>
        <v>2016</v>
      </c>
      <c r="V2181" s="9" t="str">
        <f t="shared" si="279"/>
        <v>Mar</v>
      </c>
    </row>
    <row r="2182" spans="1:22" ht="30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 t="shared" si="272"/>
        <v>112.5</v>
      </c>
      <c r="P2182">
        <f t="shared" si="275"/>
        <v>64.285714285714292</v>
      </c>
      <c r="Q2182" t="str">
        <f t="shared" si="273"/>
        <v>theater</v>
      </c>
      <c r="R2182" t="str">
        <f t="shared" si="274"/>
        <v>plays</v>
      </c>
      <c r="S2182" s="9">
        <f t="shared" si="276"/>
        <v>42553.75986111111</v>
      </c>
      <c r="T2182" s="9">
        <f t="shared" si="277"/>
        <v>42585.006249999999</v>
      </c>
      <c r="U2182">
        <f t="shared" si="278"/>
        <v>2016</v>
      </c>
      <c r="V2182" s="9" t="str">
        <f t="shared" si="279"/>
        <v>Jul</v>
      </c>
    </row>
    <row r="2183" spans="1:22" ht="30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 t="shared" si="272"/>
        <v>102.1</v>
      </c>
      <c r="P2183">
        <f t="shared" si="275"/>
        <v>120.11764705882354</v>
      </c>
      <c r="Q2183" t="str">
        <f t="shared" si="273"/>
        <v>theater</v>
      </c>
      <c r="R2183" t="str">
        <f t="shared" si="274"/>
        <v>plays</v>
      </c>
      <c r="S2183" s="9">
        <f t="shared" si="276"/>
        <v>42152.599050925928</v>
      </c>
      <c r="T2183" s="9">
        <f t="shared" si="277"/>
        <v>42188.599050925928</v>
      </c>
      <c r="U2183">
        <f t="shared" si="278"/>
        <v>2015</v>
      </c>
      <c r="V2183" s="9" t="str">
        <f t="shared" si="279"/>
        <v>May</v>
      </c>
    </row>
    <row r="2184" spans="1:22" ht="45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 t="shared" si="272"/>
        <v>100.824</v>
      </c>
      <c r="P2184">
        <f t="shared" si="275"/>
        <v>1008.24</v>
      </c>
      <c r="Q2184" t="str">
        <f t="shared" si="273"/>
        <v>theater</v>
      </c>
      <c r="R2184" t="str">
        <f t="shared" si="274"/>
        <v>plays</v>
      </c>
      <c r="S2184" s="9">
        <f t="shared" si="276"/>
        <v>42116.544085648151</v>
      </c>
      <c r="T2184" s="9">
        <f t="shared" si="277"/>
        <v>42146.544085648151</v>
      </c>
      <c r="U2184">
        <f t="shared" si="278"/>
        <v>2015</v>
      </c>
      <c r="V2184" s="9" t="str">
        <f t="shared" si="279"/>
        <v>Apr</v>
      </c>
    </row>
    <row r="2185" spans="1:22" ht="45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 t="shared" si="272"/>
        <v>101.25</v>
      </c>
      <c r="P2185">
        <f t="shared" si="275"/>
        <v>63.28125</v>
      </c>
      <c r="Q2185" t="str">
        <f t="shared" si="273"/>
        <v>theater</v>
      </c>
      <c r="R2185" t="str">
        <f t="shared" si="274"/>
        <v>plays</v>
      </c>
      <c r="S2185" s="9">
        <f t="shared" si="276"/>
        <v>42154.97597222223</v>
      </c>
      <c r="T2185" s="9">
        <f t="shared" si="277"/>
        <v>42214.97597222223</v>
      </c>
      <c r="U2185">
        <f t="shared" si="278"/>
        <v>2015</v>
      </c>
      <c r="V2185" s="9" t="str">
        <f t="shared" si="279"/>
        <v>May</v>
      </c>
    </row>
    <row r="2186" spans="1:22" ht="45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 t="shared" si="272"/>
        <v>6500</v>
      </c>
      <c r="P2186">
        <f t="shared" si="275"/>
        <v>21.666666666666668</v>
      </c>
      <c r="Q2186" t="str">
        <f t="shared" si="273"/>
        <v>theater</v>
      </c>
      <c r="R2186" t="str">
        <f t="shared" si="274"/>
        <v>plays</v>
      </c>
      <c r="S2186" s="9">
        <f t="shared" si="276"/>
        <v>42432.535057870373</v>
      </c>
      <c r="T2186" s="9">
        <f t="shared" si="277"/>
        <v>42457.493391203701</v>
      </c>
      <c r="U2186">
        <f t="shared" si="278"/>
        <v>2016</v>
      </c>
      <c r="V2186" s="9" t="str">
        <f t="shared" si="279"/>
        <v>Mar</v>
      </c>
    </row>
    <row r="2187" spans="1:22" ht="45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>
        <f t="shared" si="272"/>
        <v>101.42212307692309</v>
      </c>
      <c r="P2187">
        <f t="shared" si="275"/>
        <v>74.575090497737563</v>
      </c>
      <c r="Q2187" t="str">
        <f t="shared" si="273"/>
        <v>music</v>
      </c>
      <c r="R2187" t="str">
        <f t="shared" si="274"/>
        <v>faith</v>
      </c>
      <c r="S2187" s="9">
        <f t="shared" si="276"/>
        <v>42773.954675925932</v>
      </c>
      <c r="T2187" s="9">
        <f t="shared" si="277"/>
        <v>42822.916666666664</v>
      </c>
      <c r="U2187">
        <f t="shared" si="278"/>
        <v>2017</v>
      </c>
      <c r="V2187" s="9" t="str">
        <f t="shared" si="279"/>
        <v>Feb</v>
      </c>
    </row>
    <row r="2188" spans="1:22" ht="30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>
        <f t="shared" si="272"/>
        <v>0</v>
      </c>
      <c r="P2188">
        <f t="shared" si="275"/>
        <v>0</v>
      </c>
      <c r="Q2188" t="str">
        <f t="shared" si="273"/>
        <v>music</v>
      </c>
      <c r="R2188" t="str">
        <f t="shared" si="274"/>
        <v>faith</v>
      </c>
      <c r="S2188" s="9">
        <f t="shared" si="276"/>
        <v>42779.046990740746</v>
      </c>
      <c r="T2188" s="9">
        <f t="shared" si="277"/>
        <v>42839.005324074074</v>
      </c>
      <c r="U2188">
        <f t="shared" si="278"/>
        <v>2017</v>
      </c>
      <c r="V2188" s="9" t="str">
        <f t="shared" si="279"/>
        <v>Feb</v>
      </c>
    </row>
    <row r="2189" spans="1:22" ht="45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>
        <f t="shared" si="272"/>
        <v>21.714285714285715</v>
      </c>
      <c r="P2189">
        <f t="shared" si="275"/>
        <v>76</v>
      </c>
      <c r="Q2189" t="str">
        <f t="shared" si="273"/>
        <v>music</v>
      </c>
      <c r="R2189" t="str">
        <f t="shared" si="274"/>
        <v>faith</v>
      </c>
      <c r="S2189" s="9">
        <f t="shared" si="276"/>
        <v>42808.615023148152</v>
      </c>
      <c r="T2189" s="9">
        <f t="shared" si="277"/>
        <v>42832.615023148152</v>
      </c>
      <c r="U2189">
        <f t="shared" si="278"/>
        <v>2017</v>
      </c>
      <c r="V2189" s="9" t="str">
        <f t="shared" si="279"/>
        <v>Mar</v>
      </c>
    </row>
    <row r="2190" spans="1:22" ht="30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>
        <f t="shared" si="272"/>
        <v>109.125</v>
      </c>
      <c r="P2190">
        <f t="shared" si="275"/>
        <v>86.43564356435644</v>
      </c>
      <c r="Q2190" t="str">
        <f t="shared" si="273"/>
        <v>music</v>
      </c>
      <c r="R2190" t="str">
        <f t="shared" si="274"/>
        <v>faith</v>
      </c>
      <c r="S2190" s="9">
        <f t="shared" si="276"/>
        <v>42783.648622685192</v>
      </c>
      <c r="T2190" s="9">
        <f t="shared" si="277"/>
        <v>42811.606956018521</v>
      </c>
      <c r="U2190">
        <f t="shared" si="278"/>
        <v>2017</v>
      </c>
      <c r="V2190" s="9" t="str">
        <f t="shared" si="279"/>
        <v>Feb</v>
      </c>
    </row>
    <row r="2191" spans="1:22" ht="45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>
        <f t="shared" si="272"/>
        <v>102.85714285714285</v>
      </c>
      <c r="P2191">
        <f t="shared" si="275"/>
        <v>24</v>
      </c>
      <c r="Q2191" t="str">
        <f t="shared" si="273"/>
        <v>music</v>
      </c>
      <c r="R2191" t="str">
        <f t="shared" si="274"/>
        <v>faith</v>
      </c>
      <c r="S2191" s="9">
        <f t="shared" si="276"/>
        <v>42788.083599537036</v>
      </c>
      <c r="T2191" s="9">
        <f t="shared" si="277"/>
        <v>42818.041932870372</v>
      </c>
      <c r="U2191">
        <f t="shared" si="278"/>
        <v>2017</v>
      </c>
      <c r="V2191" s="9" t="str">
        <f t="shared" si="279"/>
        <v>Feb</v>
      </c>
    </row>
    <row r="2192" spans="1:22" ht="45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>
        <f t="shared" si="272"/>
        <v>0.36</v>
      </c>
      <c r="P2192">
        <f t="shared" si="275"/>
        <v>18</v>
      </c>
      <c r="Q2192" t="str">
        <f t="shared" si="273"/>
        <v>music</v>
      </c>
      <c r="R2192" t="str">
        <f t="shared" si="274"/>
        <v>faith</v>
      </c>
      <c r="S2192" s="9">
        <f t="shared" si="276"/>
        <v>42792.677303240744</v>
      </c>
      <c r="T2192" s="9">
        <f t="shared" si="277"/>
        <v>42852.635636574072</v>
      </c>
      <c r="U2192">
        <f t="shared" si="278"/>
        <v>2017</v>
      </c>
      <c r="V2192" s="9" t="str">
        <f t="shared" si="279"/>
        <v>Feb</v>
      </c>
    </row>
    <row r="2193" spans="1:22" ht="45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>
        <f t="shared" si="272"/>
        <v>31.25</v>
      </c>
      <c r="P2193">
        <f t="shared" si="275"/>
        <v>80.128205128205124</v>
      </c>
      <c r="Q2193" t="str">
        <f t="shared" si="273"/>
        <v>music</v>
      </c>
      <c r="R2193" t="str">
        <f t="shared" si="274"/>
        <v>faith</v>
      </c>
      <c r="S2193" s="9">
        <f t="shared" si="276"/>
        <v>42801.880150462966</v>
      </c>
      <c r="T2193" s="9">
        <f t="shared" si="277"/>
        <v>42835.677083333336</v>
      </c>
      <c r="U2193">
        <f t="shared" si="278"/>
        <v>2017</v>
      </c>
      <c r="V2193" s="9" t="str">
        <f t="shared" si="279"/>
        <v>Mar</v>
      </c>
    </row>
    <row r="2194" spans="1:22" ht="45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>
        <f t="shared" si="272"/>
        <v>44.3</v>
      </c>
      <c r="P2194">
        <f t="shared" si="275"/>
        <v>253.14285714285714</v>
      </c>
      <c r="Q2194" t="str">
        <f t="shared" si="273"/>
        <v>music</v>
      </c>
      <c r="R2194" t="str">
        <f t="shared" si="274"/>
        <v>faith</v>
      </c>
      <c r="S2194" s="9">
        <f t="shared" si="276"/>
        <v>42804.367986111109</v>
      </c>
      <c r="T2194" s="9">
        <f t="shared" si="277"/>
        <v>42834.326319444452</v>
      </c>
      <c r="U2194">
        <f t="shared" si="278"/>
        <v>2017</v>
      </c>
      <c r="V2194" s="9" t="str">
        <f t="shared" si="279"/>
        <v>Mar</v>
      </c>
    </row>
    <row r="2195" spans="1:22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>
        <f t="shared" si="272"/>
        <v>100</v>
      </c>
      <c r="P2195">
        <f t="shared" si="275"/>
        <v>171.42857142857142</v>
      </c>
      <c r="Q2195" t="str">
        <f t="shared" si="273"/>
        <v>music</v>
      </c>
      <c r="R2195" t="str">
        <f t="shared" si="274"/>
        <v>faith</v>
      </c>
      <c r="S2195" s="9">
        <f t="shared" si="276"/>
        <v>42780.775810185187</v>
      </c>
      <c r="T2195" s="9">
        <f t="shared" si="277"/>
        <v>42810.734143518523</v>
      </c>
      <c r="U2195">
        <f t="shared" si="278"/>
        <v>2017</v>
      </c>
      <c r="V2195" s="9" t="str">
        <f t="shared" si="279"/>
        <v>Feb</v>
      </c>
    </row>
    <row r="2196" spans="1:22" ht="45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>
        <f t="shared" si="272"/>
        <v>25.4</v>
      </c>
      <c r="P2196">
        <f t="shared" si="275"/>
        <v>57.727272727272727</v>
      </c>
      <c r="Q2196" t="str">
        <f t="shared" si="273"/>
        <v>music</v>
      </c>
      <c r="R2196" t="str">
        <f t="shared" si="274"/>
        <v>faith</v>
      </c>
      <c r="S2196" s="9">
        <f t="shared" si="276"/>
        <v>42801.264375000006</v>
      </c>
      <c r="T2196" s="9">
        <f t="shared" si="277"/>
        <v>42831.222708333335</v>
      </c>
      <c r="U2196">
        <f t="shared" si="278"/>
        <v>2017</v>
      </c>
      <c r="V2196" s="9" t="str">
        <f t="shared" si="279"/>
        <v>Mar</v>
      </c>
    </row>
    <row r="2197" spans="1:22" ht="45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>
        <f t="shared" si="272"/>
        <v>33.473333333333329</v>
      </c>
      <c r="P2197">
        <f t="shared" si="275"/>
        <v>264.26315789473682</v>
      </c>
      <c r="Q2197" t="str">
        <f t="shared" si="273"/>
        <v>music</v>
      </c>
      <c r="R2197" t="str">
        <f t="shared" si="274"/>
        <v>faith</v>
      </c>
      <c r="S2197" s="9">
        <f t="shared" si="276"/>
        <v>42795.534814814819</v>
      </c>
      <c r="T2197" s="9">
        <f t="shared" si="277"/>
        <v>42827.875000000007</v>
      </c>
      <c r="U2197">
        <f t="shared" si="278"/>
        <v>2017</v>
      </c>
      <c r="V2197" s="9" t="str">
        <f t="shared" si="279"/>
        <v>Mar</v>
      </c>
    </row>
    <row r="2198" spans="1:22" ht="45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>
        <f t="shared" si="272"/>
        <v>47.8</v>
      </c>
      <c r="P2198">
        <f t="shared" si="275"/>
        <v>159.33333333333334</v>
      </c>
      <c r="Q2198" t="str">
        <f t="shared" si="273"/>
        <v>music</v>
      </c>
      <c r="R2198" t="str">
        <f t="shared" si="274"/>
        <v>faith</v>
      </c>
      <c r="S2198" s="9">
        <f t="shared" si="276"/>
        <v>42787.984571759262</v>
      </c>
      <c r="T2198" s="9">
        <f t="shared" si="277"/>
        <v>42820.832638888889</v>
      </c>
      <c r="U2198">
        <f t="shared" si="278"/>
        <v>2017</v>
      </c>
      <c r="V2198" s="9" t="str">
        <f t="shared" si="279"/>
        <v>Feb</v>
      </c>
    </row>
    <row r="2199" spans="1:22" ht="45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>
        <f t="shared" si="272"/>
        <v>9.3333333333333339</v>
      </c>
      <c r="P2199">
        <f t="shared" si="275"/>
        <v>35</v>
      </c>
      <c r="Q2199" t="str">
        <f t="shared" si="273"/>
        <v>music</v>
      </c>
      <c r="R2199" t="str">
        <f t="shared" si="274"/>
        <v>faith</v>
      </c>
      <c r="S2199" s="9">
        <f t="shared" si="276"/>
        <v>42803.753611111119</v>
      </c>
      <c r="T2199" s="9">
        <f t="shared" si="277"/>
        <v>42834.666666666664</v>
      </c>
      <c r="U2199">
        <f t="shared" si="278"/>
        <v>2017</v>
      </c>
      <c r="V2199" s="9" t="str">
        <f t="shared" si="279"/>
        <v>Mar</v>
      </c>
    </row>
    <row r="2200" spans="1:22" ht="45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>
        <f t="shared" si="272"/>
        <v>0.05</v>
      </c>
      <c r="P2200">
        <f t="shared" si="275"/>
        <v>5</v>
      </c>
      <c r="Q2200" t="str">
        <f t="shared" si="273"/>
        <v>music</v>
      </c>
      <c r="R2200" t="str">
        <f t="shared" si="274"/>
        <v>faith</v>
      </c>
      <c r="S2200" s="9">
        <f t="shared" si="276"/>
        <v>42791.503171296303</v>
      </c>
      <c r="T2200" s="9">
        <f t="shared" si="277"/>
        <v>42821.025000000001</v>
      </c>
      <c r="U2200">
        <f t="shared" si="278"/>
        <v>2017</v>
      </c>
      <c r="V2200" s="9" t="str">
        <f t="shared" si="279"/>
        <v>Feb</v>
      </c>
    </row>
    <row r="2201" spans="1:22" ht="45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>
        <f t="shared" si="272"/>
        <v>11.708333333333334</v>
      </c>
      <c r="P2201">
        <f t="shared" si="275"/>
        <v>61.086956521739133</v>
      </c>
      <c r="Q2201" t="str">
        <f t="shared" si="273"/>
        <v>music</v>
      </c>
      <c r="R2201" t="str">
        <f t="shared" si="274"/>
        <v>faith</v>
      </c>
      <c r="S2201" s="9">
        <f t="shared" si="276"/>
        <v>42800.864745370374</v>
      </c>
      <c r="T2201" s="9">
        <f t="shared" si="277"/>
        <v>42834.875000000007</v>
      </c>
      <c r="U2201">
        <f t="shared" si="278"/>
        <v>2017</v>
      </c>
      <c r="V2201" s="9" t="str">
        <f t="shared" si="279"/>
        <v>Mar</v>
      </c>
    </row>
    <row r="2202" spans="1:22" ht="45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>
        <f t="shared" si="272"/>
        <v>0</v>
      </c>
      <c r="P2202">
        <f t="shared" si="275"/>
        <v>0</v>
      </c>
      <c r="Q2202" t="str">
        <f t="shared" si="273"/>
        <v>music</v>
      </c>
      <c r="R2202" t="str">
        <f t="shared" si="274"/>
        <v>faith</v>
      </c>
      <c r="S2202" s="9">
        <f t="shared" si="276"/>
        <v>42795.902905092596</v>
      </c>
      <c r="T2202" s="9">
        <f t="shared" si="277"/>
        <v>42825.861238425925</v>
      </c>
      <c r="U2202">
        <f t="shared" si="278"/>
        <v>2017</v>
      </c>
      <c r="V2202" s="9" t="str">
        <f t="shared" si="279"/>
        <v>Mar</v>
      </c>
    </row>
    <row r="2203" spans="1:22" ht="45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>
        <f t="shared" si="272"/>
        <v>20.208000000000002</v>
      </c>
      <c r="P2203">
        <f t="shared" si="275"/>
        <v>114.81818181818181</v>
      </c>
      <c r="Q2203" t="str">
        <f t="shared" si="273"/>
        <v>music</v>
      </c>
      <c r="R2203" t="str">
        <f t="shared" si="274"/>
        <v>faith</v>
      </c>
      <c r="S2203" s="9">
        <f t="shared" si="276"/>
        <v>42804.866296296299</v>
      </c>
      <c r="T2203" s="9">
        <f t="shared" si="277"/>
        <v>42834.824629629635</v>
      </c>
      <c r="U2203">
        <f t="shared" si="278"/>
        <v>2017</v>
      </c>
      <c r="V2203" s="9" t="str">
        <f t="shared" si="279"/>
        <v>Mar</v>
      </c>
    </row>
    <row r="2204" spans="1:22" ht="75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>
        <f t="shared" si="272"/>
        <v>0</v>
      </c>
      <c r="P2204">
        <f t="shared" si="275"/>
        <v>0</v>
      </c>
      <c r="Q2204" t="str">
        <f t="shared" si="273"/>
        <v>music</v>
      </c>
      <c r="R2204" t="str">
        <f t="shared" si="274"/>
        <v>faith</v>
      </c>
      <c r="S2204" s="9">
        <f t="shared" si="276"/>
        <v>42796.041203703709</v>
      </c>
      <c r="T2204" s="9">
        <f t="shared" si="277"/>
        <v>42819.981250000004</v>
      </c>
      <c r="U2204">
        <f t="shared" si="278"/>
        <v>2017</v>
      </c>
      <c r="V2204" s="9" t="str">
        <f t="shared" si="279"/>
        <v>Mar</v>
      </c>
    </row>
    <row r="2205" spans="1:22" ht="45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>
        <f t="shared" si="272"/>
        <v>4.2311459353574925</v>
      </c>
      <c r="P2205">
        <f t="shared" si="275"/>
        <v>54</v>
      </c>
      <c r="Q2205" t="str">
        <f t="shared" si="273"/>
        <v>music</v>
      </c>
      <c r="R2205" t="str">
        <f t="shared" si="274"/>
        <v>faith</v>
      </c>
      <c r="S2205" s="9">
        <f t="shared" si="276"/>
        <v>42806.697280092594</v>
      </c>
      <c r="T2205" s="9">
        <f t="shared" si="277"/>
        <v>42836.697280092594</v>
      </c>
      <c r="U2205">
        <f t="shared" si="278"/>
        <v>2017</v>
      </c>
      <c r="V2205" s="9" t="str">
        <f t="shared" si="279"/>
        <v>Mar</v>
      </c>
    </row>
    <row r="2206" spans="1:22" ht="45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>
        <f t="shared" si="272"/>
        <v>26.06</v>
      </c>
      <c r="P2206">
        <f t="shared" si="275"/>
        <v>65.974683544303801</v>
      </c>
      <c r="Q2206" t="str">
        <f t="shared" si="273"/>
        <v>music</v>
      </c>
      <c r="R2206" t="str">
        <f t="shared" si="274"/>
        <v>faith</v>
      </c>
      <c r="S2206" s="9">
        <f t="shared" si="276"/>
        <v>42795.904976851853</v>
      </c>
      <c r="T2206" s="9">
        <f t="shared" si="277"/>
        <v>42826.000000000007</v>
      </c>
      <c r="U2206">
        <f t="shared" si="278"/>
        <v>2017</v>
      </c>
      <c r="V2206" s="9" t="str">
        <f t="shared" si="279"/>
        <v>Mar</v>
      </c>
    </row>
    <row r="2207" spans="1:22" ht="45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>
        <f t="shared" si="272"/>
        <v>39.120962394619681</v>
      </c>
      <c r="P2207">
        <f t="shared" si="275"/>
        <v>64.53125</v>
      </c>
      <c r="Q2207" t="str">
        <f t="shared" si="273"/>
        <v>food</v>
      </c>
      <c r="R2207" t="str">
        <f t="shared" si="274"/>
        <v>small batch</v>
      </c>
      <c r="S2207" s="9">
        <f t="shared" si="276"/>
        <v>42799.093761574077</v>
      </c>
      <c r="T2207" s="9">
        <f t="shared" si="277"/>
        <v>42829.052094907405</v>
      </c>
      <c r="U2207">
        <f t="shared" si="278"/>
        <v>2017</v>
      </c>
      <c r="V2207" s="9" t="str">
        <f t="shared" si="279"/>
        <v>Mar</v>
      </c>
    </row>
    <row r="2208" spans="1:22" ht="45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>
        <f t="shared" si="272"/>
        <v>3.1481481481481479</v>
      </c>
      <c r="P2208">
        <f t="shared" si="275"/>
        <v>21.25</v>
      </c>
      <c r="Q2208" t="str">
        <f t="shared" si="273"/>
        <v>food</v>
      </c>
      <c r="R2208" t="str">
        <f t="shared" si="274"/>
        <v>small batch</v>
      </c>
      <c r="S2208" s="9">
        <f t="shared" si="276"/>
        <v>42804.728807870371</v>
      </c>
      <c r="T2208" s="9">
        <f t="shared" si="277"/>
        <v>42834.687141203707</v>
      </c>
      <c r="U2208">
        <f t="shared" si="278"/>
        <v>2017</v>
      </c>
      <c r="V2208" s="9" t="str">
        <f t="shared" si="279"/>
        <v>Mar</v>
      </c>
    </row>
    <row r="2209" spans="1:22" ht="45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>
        <f t="shared" si="272"/>
        <v>48</v>
      </c>
      <c r="P2209">
        <f t="shared" si="275"/>
        <v>30</v>
      </c>
      <c r="Q2209" t="str">
        <f t="shared" si="273"/>
        <v>food</v>
      </c>
      <c r="R2209" t="str">
        <f t="shared" si="274"/>
        <v>small batch</v>
      </c>
      <c r="S2209" s="9">
        <f t="shared" si="276"/>
        <v>42807.588506944448</v>
      </c>
      <c r="T2209" s="9">
        <f t="shared" si="277"/>
        <v>42814.588506944448</v>
      </c>
      <c r="U2209">
        <f t="shared" si="278"/>
        <v>2017</v>
      </c>
      <c r="V2209" s="9" t="str">
        <f t="shared" si="279"/>
        <v>Mar</v>
      </c>
    </row>
    <row r="2210" spans="1:22" ht="30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>
        <f t="shared" si="272"/>
        <v>20.733333333333334</v>
      </c>
      <c r="P2210">
        <f t="shared" si="275"/>
        <v>25.491803278688526</v>
      </c>
      <c r="Q2210" t="str">
        <f t="shared" si="273"/>
        <v>food</v>
      </c>
      <c r="R2210" t="str">
        <f t="shared" si="274"/>
        <v>small batch</v>
      </c>
      <c r="S2210" s="9">
        <f t="shared" si="276"/>
        <v>42790.718576388892</v>
      </c>
      <c r="T2210" s="9">
        <f t="shared" si="277"/>
        <v>42820.67690972222</v>
      </c>
      <c r="U2210">
        <f t="shared" si="278"/>
        <v>2017</v>
      </c>
      <c r="V2210" s="9" t="str">
        <f t="shared" si="279"/>
        <v>Feb</v>
      </c>
    </row>
    <row r="2211" spans="1:22" ht="45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>
        <f t="shared" si="272"/>
        <v>8</v>
      </c>
      <c r="P2211">
        <f t="shared" si="275"/>
        <v>11.428571428571429</v>
      </c>
      <c r="Q2211" t="str">
        <f t="shared" si="273"/>
        <v>food</v>
      </c>
      <c r="R2211" t="str">
        <f t="shared" si="274"/>
        <v>small batch</v>
      </c>
      <c r="S2211" s="9">
        <f t="shared" si="276"/>
        <v>42793.855682870373</v>
      </c>
      <c r="T2211" s="9">
        <f t="shared" si="277"/>
        <v>42823.814016203709</v>
      </c>
      <c r="U2211">
        <f t="shared" si="278"/>
        <v>2017</v>
      </c>
      <c r="V2211" s="9" t="str">
        <f t="shared" si="279"/>
        <v>Feb</v>
      </c>
    </row>
    <row r="2212" spans="1:22" ht="45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>
        <f t="shared" si="272"/>
        <v>0.72</v>
      </c>
      <c r="P2212">
        <f t="shared" si="275"/>
        <v>108</v>
      </c>
      <c r="Q2212" t="str">
        <f t="shared" si="273"/>
        <v>food</v>
      </c>
      <c r="R2212" t="str">
        <f t="shared" si="274"/>
        <v>small batch</v>
      </c>
      <c r="S2212" s="9">
        <f t="shared" si="276"/>
        <v>42803.867453703708</v>
      </c>
      <c r="T2212" s="9">
        <f t="shared" si="277"/>
        <v>42855.541666666664</v>
      </c>
      <c r="U2212">
        <f t="shared" si="278"/>
        <v>2017</v>
      </c>
      <c r="V2212" s="9" t="str">
        <f t="shared" si="279"/>
        <v>Mar</v>
      </c>
    </row>
    <row r="2213" spans="1:22" ht="45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>
        <f t="shared" si="272"/>
        <v>46.176470588235297</v>
      </c>
      <c r="P2213">
        <f t="shared" si="275"/>
        <v>34.130434782608695</v>
      </c>
      <c r="Q2213" t="str">
        <f t="shared" si="273"/>
        <v>theater</v>
      </c>
      <c r="R2213" t="str">
        <f t="shared" si="274"/>
        <v>spaces</v>
      </c>
      <c r="S2213" s="9">
        <f t="shared" si="276"/>
        <v>42801.608032407406</v>
      </c>
      <c r="T2213" s="9">
        <f t="shared" si="277"/>
        <v>42832.566365740742</v>
      </c>
      <c r="U2213">
        <f t="shared" si="278"/>
        <v>2017</v>
      </c>
      <c r="V2213" s="9" t="str">
        <f t="shared" si="279"/>
        <v>Mar</v>
      </c>
    </row>
    <row r="2214" spans="1:22" ht="45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>
        <f t="shared" si="272"/>
        <v>34.410000000000004</v>
      </c>
      <c r="P2214">
        <f t="shared" si="275"/>
        <v>132.34615384615384</v>
      </c>
      <c r="Q2214" t="str">
        <f t="shared" si="273"/>
        <v>theater</v>
      </c>
      <c r="R2214" t="str">
        <f t="shared" si="274"/>
        <v>spaces</v>
      </c>
      <c r="S2214" s="9">
        <f t="shared" si="276"/>
        <v>42800.635150462964</v>
      </c>
      <c r="T2214" s="9">
        <f t="shared" si="277"/>
        <v>42830.5934837963</v>
      </c>
      <c r="U2214">
        <f t="shared" si="278"/>
        <v>2017</v>
      </c>
      <c r="V2214" s="9" t="str">
        <f t="shared" si="279"/>
        <v>Mar</v>
      </c>
    </row>
    <row r="2215" spans="1:22" ht="30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>
        <f t="shared" si="272"/>
        <v>103.75000000000001</v>
      </c>
      <c r="P2215">
        <f t="shared" si="275"/>
        <v>922.22222222222217</v>
      </c>
      <c r="Q2215" t="str">
        <f t="shared" si="273"/>
        <v>theater</v>
      </c>
      <c r="R2215" t="str">
        <f t="shared" si="274"/>
        <v>spaces</v>
      </c>
      <c r="S2215" s="9">
        <f t="shared" si="276"/>
        <v>42756.523495370369</v>
      </c>
      <c r="T2215" s="9">
        <f t="shared" si="277"/>
        <v>42816.481828703705</v>
      </c>
      <c r="U2215">
        <f t="shared" si="278"/>
        <v>2017</v>
      </c>
      <c r="V2215" s="9" t="str">
        <f t="shared" si="279"/>
        <v>Jan</v>
      </c>
    </row>
    <row r="2216" spans="1:22" ht="45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>
        <f t="shared" si="272"/>
        <v>6.0263157894736841</v>
      </c>
      <c r="P2216">
        <f t="shared" si="275"/>
        <v>163.57142857142858</v>
      </c>
      <c r="Q2216" t="str">
        <f t="shared" si="273"/>
        <v>theater</v>
      </c>
      <c r="R2216" t="str">
        <f t="shared" si="274"/>
        <v>spaces</v>
      </c>
      <c r="S2216" s="9">
        <f t="shared" si="276"/>
        <v>42787.695763888893</v>
      </c>
      <c r="T2216" s="9">
        <f t="shared" si="277"/>
        <v>42830.654097222221</v>
      </c>
      <c r="U2216">
        <f t="shared" si="278"/>
        <v>2017</v>
      </c>
      <c r="V2216" s="9" t="str">
        <f t="shared" si="279"/>
        <v>Feb</v>
      </c>
    </row>
    <row r="2217" spans="1:22" ht="30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>
        <f t="shared" si="272"/>
        <v>10.539393939393939</v>
      </c>
      <c r="P2217">
        <f t="shared" si="275"/>
        <v>217.375</v>
      </c>
      <c r="Q2217" t="str">
        <f t="shared" si="273"/>
        <v>theater</v>
      </c>
      <c r="R2217" t="str">
        <f t="shared" si="274"/>
        <v>spaces</v>
      </c>
      <c r="S2217" s="9">
        <f t="shared" si="276"/>
        <v>42773.749513888892</v>
      </c>
      <c r="T2217" s="9">
        <f t="shared" si="277"/>
        <v>42818.707847222227</v>
      </c>
      <c r="U2217">
        <f t="shared" si="278"/>
        <v>2017</v>
      </c>
      <c r="V2217" s="9" t="str">
        <f t="shared" si="279"/>
        <v>Feb</v>
      </c>
    </row>
    <row r="2218" spans="1:22" ht="45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>
        <f t="shared" si="272"/>
        <v>108.60666666666667</v>
      </c>
      <c r="P2218">
        <f t="shared" si="275"/>
        <v>139.23931623931625</v>
      </c>
      <c r="Q2218" t="str">
        <f t="shared" si="273"/>
        <v>theater</v>
      </c>
      <c r="R2218" t="str">
        <f t="shared" si="274"/>
        <v>plays</v>
      </c>
      <c r="S2218" s="9">
        <f t="shared" si="276"/>
        <v>42780.659039351849</v>
      </c>
      <c r="T2218" s="9">
        <f t="shared" si="277"/>
        <v>42810.617372685192</v>
      </c>
      <c r="U2218">
        <f t="shared" si="278"/>
        <v>2017</v>
      </c>
      <c r="V2218" s="9" t="str">
        <f t="shared" si="279"/>
        <v>Feb</v>
      </c>
    </row>
    <row r="2219" spans="1:22" ht="45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>
        <f t="shared" si="272"/>
        <v>0.8</v>
      </c>
      <c r="P2219">
        <f t="shared" si="275"/>
        <v>10</v>
      </c>
      <c r="Q2219" t="str">
        <f t="shared" si="273"/>
        <v>theater</v>
      </c>
      <c r="R2219" t="str">
        <f t="shared" si="274"/>
        <v>plays</v>
      </c>
      <c r="S2219" s="9">
        <f t="shared" si="276"/>
        <v>42803.676145833335</v>
      </c>
      <c r="T2219" s="9">
        <f t="shared" si="277"/>
        <v>42843.634479166671</v>
      </c>
      <c r="U2219">
        <f t="shared" si="278"/>
        <v>2017</v>
      </c>
      <c r="V2219" s="9" t="str">
        <f t="shared" si="279"/>
        <v>Mar</v>
      </c>
    </row>
    <row r="2220" spans="1:22" ht="30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>
        <f t="shared" si="272"/>
        <v>3.75</v>
      </c>
      <c r="P2220">
        <f t="shared" si="275"/>
        <v>93.75</v>
      </c>
      <c r="Q2220" t="str">
        <f t="shared" si="273"/>
        <v>theater</v>
      </c>
      <c r="R2220" t="str">
        <f t="shared" si="274"/>
        <v>plays</v>
      </c>
      <c r="S2220" s="9">
        <f t="shared" si="276"/>
        <v>42808.473564814813</v>
      </c>
      <c r="T2220" s="9">
        <f t="shared" si="277"/>
        <v>42839.040972222225</v>
      </c>
      <c r="U2220">
        <f t="shared" si="278"/>
        <v>2017</v>
      </c>
      <c r="V2220" s="9" t="str">
        <f t="shared" si="279"/>
        <v>Mar</v>
      </c>
    </row>
    <row r="2221" spans="1:22" ht="30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>
        <f t="shared" si="272"/>
        <v>15.731707317073171</v>
      </c>
      <c r="P2221">
        <f t="shared" si="275"/>
        <v>53.75</v>
      </c>
      <c r="Q2221" t="str">
        <f t="shared" si="273"/>
        <v>theater</v>
      </c>
      <c r="R2221" t="str">
        <f t="shared" si="274"/>
        <v>plays</v>
      </c>
      <c r="S2221" s="9">
        <f t="shared" si="276"/>
        <v>42803.412557870375</v>
      </c>
      <c r="T2221" s="9">
        <f t="shared" si="277"/>
        <v>42833.370891203704</v>
      </c>
      <c r="U2221">
        <f t="shared" si="278"/>
        <v>2017</v>
      </c>
      <c r="V2221" s="9" t="str">
        <f t="shared" si="279"/>
        <v>Mar</v>
      </c>
    </row>
    <row r="2222" spans="1:22" ht="30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>
        <f t="shared" si="272"/>
        <v>3.3333333333333333E-2</v>
      </c>
      <c r="P2222">
        <f t="shared" si="275"/>
        <v>10</v>
      </c>
      <c r="Q2222" t="str">
        <f t="shared" si="273"/>
        <v>theater</v>
      </c>
      <c r="R2222" t="str">
        <f t="shared" si="274"/>
        <v>plays</v>
      </c>
      <c r="S2222" s="9">
        <f t="shared" si="276"/>
        <v>42786.183564814819</v>
      </c>
      <c r="T2222" s="9">
        <f t="shared" si="277"/>
        <v>42846.141898148147</v>
      </c>
      <c r="U2222">
        <f t="shared" si="278"/>
        <v>2017</v>
      </c>
      <c r="V2222" s="9" t="str">
        <f t="shared" si="279"/>
        <v>Feb</v>
      </c>
    </row>
    <row r="2223" spans="1:22" ht="45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>
        <f t="shared" si="272"/>
        <v>108</v>
      </c>
      <c r="P2223">
        <f t="shared" si="275"/>
        <v>33.75</v>
      </c>
      <c r="Q2223" t="str">
        <f t="shared" si="273"/>
        <v>theater</v>
      </c>
      <c r="R2223" t="str">
        <f t="shared" si="274"/>
        <v>plays</v>
      </c>
      <c r="S2223" s="9">
        <f t="shared" si="276"/>
        <v>42788.398541666669</v>
      </c>
      <c r="T2223" s="9">
        <f t="shared" si="277"/>
        <v>42818.356875000005</v>
      </c>
      <c r="U2223">
        <f t="shared" si="278"/>
        <v>2017</v>
      </c>
      <c r="V2223" s="9" t="str">
        <f t="shared" si="279"/>
        <v>Feb</v>
      </c>
    </row>
    <row r="2224" spans="1:22" ht="45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>
        <f t="shared" si="272"/>
        <v>22.5</v>
      </c>
      <c r="P2224">
        <f t="shared" si="275"/>
        <v>18.75</v>
      </c>
      <c r="Q2224" t="str">
        <f t="shared" si="273"/>
        <v>theater</v>
      </c>
      <c r="R2224" t="str">
        <f t="shared" si="274"/>
        <v>plays</v>
      </c>
      <c r="S2224" s="9">
        <f t="shared" si="276"/>
        <v>42800.553460648145</v>
      </c>
      <c r="T2224" s="9">
        <f t="shared" si="277"/>
        <v>42821.511793981488</v>
      </c>
      <c r="U2224">
        <f t="shared" si="278"/>
        <v>2017</v>
      </c>
      <c r="V2224" s="9" t="str">
        <f t="shared" si="279"/>
        <v>Mar</v>
      </c>
    </row>
    <row r="2225" spans="1:22" ht="45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>
        <f t="shared" si="272"/>
        <v>20.849420849420849</v>
      </c>
      <c r="P2225">
        <f t="shared" si="275"/>
        <v>23.142857142857142</v>
      </c>
      <c r="Q2225" t="str">
        <f t="shared" si="273"/>
        <v>theater</v>
      </c>
      <c r="R2225" t="str">
        <f t="shared" si="274"/>
        <v>plays</v>
      </c>
      <c r="S2225" s="9">
        <f t="shared" si="276"/>
        <v>42806.985196759262</v>
      </c>
      <c r="T2225" s="9">
        <f t="shared" si="277"/>
        <v>42828.985196759262</v>
      </c>
      <c r="U2225">
        <f t="shared" si="278"/>
        <v>2017</v>
      </c>
      <c r="V2225" s="9" t="str">
        <f t="shared" si="279"/>
        <v>Mar</v>
      </c>
    </row>
    <row r="2226" spans="1:22" ht="45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>
        <f t="shared" si="272"/>
        <v>127.8</v>
      </c>
      <c r="P2226">
        <f t="shared" si="275"/>
        <v>29.045454545454547</v>
      </c>
      <c r="Q2226" t="str">
        <f t="shared" si="273"/>
        <v>theater</v>
      </c>
      <c r="R2226" t="str">
        <f t="shared" si="274"/>
        <v>plays</v>
      </c>
      <c r="S2226" s="9">
        <f t="shared" si="276"/>
        <v>42789.295763888891</v>
      </c>
      <c r="T2226" s="9">
        <f t="shared" si="277"/>
        <v>42825.790972222225</v>
      </c>
      <c r="U2226">
        <f t="shared" si="278"/>
        <v>2017</v>
      </c>
      <c r="V2226" s="9" t="str">
        <f t="shared" si="279"/>
        <v>Feb</v>
      </c>
    </row>
    <row r="2227" spans="1:22" ht="30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>
        <f t="shared" si="272"/>
        <v>3.3333333333333335</v>
      </c>
      <c r="P2227">
        <f t="shared" si="275"/>
        <v>50</v>
      </c>
      <c r="Q2227" t="str">
        <f t="shared" si="273"/>
        <v>theater</v>
      </c>
      <c r="R2227" t="str">
        <f t="shared" si="274"/>
        <v>plays</v>
      </c>
      <c r="S2227" s="9">
        <f t="shared" si="276"/>
        <v>42807.718391203707</v>
      </c>
      <c r="T2227" s="9">
        <f t="shared" si="277"/>
        <v>42858.633333333339</v>
      </c>
      <c r="U2227">
        <f t="shared" si="278"/>
        <v>2017</v>
      </c>
      <c r="V2227" s="9" t="str">
        <f t="shared" si="279"/>
        <v>Mar</v>
      </c>
    </row>
    <row r="2228" spans="1:22" ht="60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>
        <f t="shared" si="272"/>
        <v>0</v>
      </c>
      <c r="P2228">
        <f t="shared" si="275"/>
        <v>0</v>
      </c>
      <c r="Q2228" t="str">
        <f t="shared" si="273"/>
        <v>theater</v>
      </c>
      <c r="R2228" t="str">
        <f t="shared" si="274"/>
        <v>plays</v>
      </c>
      <c r="S2228" s="9">
        <f t="shared" si="276"/>
        <v>42809.479247685187</v>
      </c>
      <c r="T2228" s="9">
        <f t="shared" si="277"/>
        <v>42828.479247685187</v>
      </c>
      <c r="U2228">
        <f t="shared" si="278"/>
        <v>2017</v>
      </c>
      <c r="V2228" s="9" t="str">
        <f t="shared" si="279"/>
        <v>Mar</v>
      </c>
    </row>
    <row r="2229" spans="1:22" ht="45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>
        <f t="shared" si="272"/>
        <v>5.4</v>
      </c>
      <c r="P2229">
        <f t="shared" si="275"/>
        <v>450</v>
      </c>
      <c r="Q2229" t="str">
        <f t="shared" si="273"/>
        <v>theater</v>
      </c>
      <c r="R2229" t="str">
        <f t="shared" si="274"/>
        <v>plays</v>
      </c>
      <c r="S2229" s="9">
        <f t="shared" si="276"/>
        <v>42785.103703703709</v>
      </c>
      <c r="T2229" s="9">
        <f t="shared" si="277"/>
        <v>42819.022916666669</v>
      </c>
      <c r="U2229">
        <f t="shared" si="278"/>
        <v>2017</v>
      </c>
      <c r="V2229" s="9" t="str">
        <f t="shared" si="279"/>
        <v>Feb</v>
      </c>
    </row>
    <row r="2230" spans="1:22" ht="45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>
        <f t="shared" si="272"/>
        <v>0.96</v>
      </c>
      <c r="P2230">
        <f t="shared" si="275"/>
        <v>24</v>
      </c>
      <c r="Q2230" t="str">
        <f t="shared" si="273"/>
        <v>theater</v>
      </c>
      <c r="R2230" t="str">
        <f t="shared" si="274"/>
        <v>plays</v>
      </c>
      <c r="S2230" s="9">
        <f t="shared" si="276"/>
        <v>42802.552118055559</v>
      </c>
      <c r="T2230" s="9">
        <f t="shared" si="277"/>
        <v>42832.510451388887</v>
      </c>
      <c r="U2230">
        <f t="shared" si="278"/>
        <v>2017</v>
      </c>
      <c r="V2230" s="9" t="str">
        <f t="shared" si="279"/>
        <v>Mar</v>
      </c>
    </row>
    <row r="2231" spans="1:22" ht="60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>
        <f t="shared" si="272"/>
        <v>51.6</v>
      </c>
      <c r="P2231">
        <f t="shared" si="275"/>
        <v>32.25</v>
      </c>
      <c r="Q2231" t="str">
        <f t="shared" si="273"/>
        <v>theater</v>
      </c>
      <c r="R2231" t="str">
        <f t="shared" si="274"/>
        <v>plays</v>
      </c>
      <c r="S2231" s="9">
        <f t="shared" si="276"/>
        <v>42800.58666666667</v>
      </c>
      <c r="T2231" s="9">
        <f t="shared" si="277"/>
        <v>42841.666666666664</v>
      </c>
      <c r="U2231">
        <f t="shared" si="278"/>
        <v>2017</v>
      </c>
      <c r="V2231" s="9" t="str">
        <f t="shared" si="279"/>
        <v>Mar</v>
      </c>
    </row>
    <row r="2232" spans="1:22" ht="45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>
        <f t="shared" si="272"/>
        <v>1.6363636363636365</v>
      </c>
      <c r="P2232">
        <f t="shared" si="275"/>
        <v>15</v>
      </c>
      <c r="Q2232" t="str">
        <f t="shared" si="273"/>
        <v>theater</v>
      </c>
      <c r="R2232" t="str">
        <f t="shared" si="274"/>
        <v>plays</v>
      </c>
      <c r="S2232" s="9">
        <f t="shared" si="276"/>
        <v>42783.34651620371</v>
      </c>
      <c r="T2232" s="9">
        <f t="shared" si="277"/>
        <v>42813.304849537039</v>
      </c>
      <c r="U2232">
        <f t="shared" si="278"/>
        <v>2017</v>
      </c>
      <c r="V2232" s="9" t="str">
        <f t="shared" si="279"/>
        <v>Feb</v>
      </c>
    </row>
    <row r="2233" spans="1:22" ht="60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>
        <f t="shared" si="272"/>
        <v>0</v>
      </c>
      <c r="P2233">
        <f t="shared" si="275"/>
        <v>0</v>
      </c>
      <c r="Q2233" t="str">
        <f t="shared" si="273"/>
        <v>theater</v>
      </c>
      <c r="R2233" t="str">
        <f t="shared" si="274"/>
        <v>plays</v>
      </c>
      <c r="S2233" s="9">
        <f t="shared" si="276"/>
        <v>42808.191620370373</v>
      </c>
      <c r="T2233" s="9">
        <f t="shared" si="277"/>
        <v>42834.191620370373</v>
      </c>
      <c r="U2233">
        <f t="shared" si="278"/>
        <v>2017</v>
      </c>
      <c r="V2233" s="9" t="str">
        <f t="shared" si="279"/>
        <v>Mar</v>
      </c>
    </row>
    <row r="2234" spans="1:22" ht="45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>
        <f t="shared" si="272"/>
        <v>75.400000000000006</v>
      </c>
      <c r="P2234">
        <f t="shared" si="275"/>
        <v>251.33333333333334</v>
      </c>
      <c r="Q2234" t="str">
        <f t="shared" si="273"/>
        <v>theater</v>
      </c>
      <c r="R2234" t="str">
        <f t="shared" si="274"/>
        <v>plays</v>
      </c>
      <c r="S2234" s="9">
        <f t="shared" si="276"/>
        <v>42796.371608796304</v>
      </c>
      <c r="T2234" s="9">
        <f t="shared" si="277"/>
        <v>42813.083333333336</v>
      </c>
      <c r="U2234">
        <f t="shared" si="278"/>
        <v>2017</v>
      </c>
      <c r="V2234" s="9" t="str">
        <f t="shared" si="279"/>
        <v>Mar</v>
      </c>
    </row>
    <row r="2235" spans="1:22" ht="30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>
        <f t="shared" si="272"/>
        <v>0</v>
      </c>
      <c r="P2235">
        <f t="shared" si="275"/>
        <v>0</v>
      </c>
      <c r="Q2235" t="str">
        <f t="shared" si="273"/>
        <v>theater</v>
      </c>
      <c r="R2235" t="str">
        <f t="shared" si="274"/>
        <v>plays</v>
      </c>
      <c r="S2235" s="9">
        <f t="shared" si="276"/>
        <v>42761.874236111114</v>
      </c>
      <c r="T2235" s="9">
        <f t="shared" si="277"/>
        <v>42821.832569444443</v>
      </c>
      <c r="U2235">
        <f t="shared" si="278"/>
        <v>2017</v>
      </c>
      <c r="V2235" s="9" t="str">
        <f t="shared" si="279"/>
        <v>Jan</v>
      </c>
    </row>
    <row r="2236" spans="1:22" ht="30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>
        <f t="shared" si="272"/>
        <v>10.5</v>
      </c>
      <c r="P2236">
        <f t="shared" si="275"/>
        <v>437.5</v>
      </c>
      <c r="Q2236" t="str">
        <f t="shared" si="273"/>
        <v>theater</v>
      </c>
      <c r="R2236" t="str">
        <f t="shared" si="274"/>
        <v>plays</v>
      </c>
      <c r="S2236" s="9">
        <f t="shared" si="276"/>
        <v>42796.515810185192</v>
      </c>
      <c r="T2236" s="9">
        <f t="shared" si="277"/>
        <v>42841.474143518521</v>
      </c>
      <c r="U2236">
        <f t="shared" si="278"/>
        <v>2017</v>
      </c>
      <c r="V2236" s="9" t="str">
        <f t="shared" si="279"/>
        <v>Mar</v>
      </c>
    </row>
    <row r="2237" spans="1:22" ht="45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>
        <f t="shared" si="272"/>
        <v>0</v>
      </c>
      <c r="P2237">
        <f t="shared" si="275"/>
        <v>0</v>
      </c>
      <c r="Q2237" t="str">
        <f t="shared" si="273"/>
        <v>film &amp; video</v>
      </c>
      <c r="R2237" t="str">
        <f t="shared" si="274"/>
        <v>drama</v>
      </c>
      <c r="S2237" s="9">
        <f t="shared" si="276"/>
        <v>42171.746423611112</v>
      </c>
      <c r="T2237" s="9">
        <f t="shared" si="277"/>
        <v>42231.746423611112</v>
      </c>
      <c r="U2237">
        <f t="shared" si="278"/>
        <v>2015</v>
      </c>
      <c r="V2237" s="9" t="str">
        <f t="shared" si="279"/>
        <v>Jun</v>
      </c>
    </row>
    <row r="2238" spans="1:22" ht="45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>
        <f t="shared" si="272"/>
        <v>0.01</v>
      </c>
      <c r="P2238">
        <f t="shared" si="275"/>
        <v>5</v>
      </c>
      <c r="Q2238" t="str">
        <f t="shared" si="273"/>
        <v>film &amp; video</v>
      </c>
      <c r="R2238" t="str">
        <f t="shared" si="274"/>
        <v>drama</v>
      </c>
      <c r="S2238" s="9">
        <f t="shared" si="276"/>
        <v>41792.520775462966</v>
      </c>
      <c r="T2238" s="9">
        <f t="shared" si="277"/>
        <v>41822.520775462966</v>
      </c>
      <c r="U2238">
        <f t="shared" si="278"/>
        <v>2014</v>
      </c>
      <c r="V2238" s="9" t="str">
        <f t="shared" si="279"/>
        <v>Jun</v>
      </c>
    </row>
    <row r="2239" spans="1:22" ht="45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>
        <f t="shared" si="272"/>
        <v>15.535714285714286</v>
      </c>
      <c r="P2239">
        <f t="shared" si="275"/>
        <v>43.5</v>
      </c>
      <c r="Q2239" t="str">
        <f t="shared" si="273"/>
        <v>film &amp; video</v>
      </c>
      <c r="R2239" t="str">
        <f t="shared" si="274"/>
        <v>drama</v>
      </c>
      <c r="S2239" s="9">
        <f t="shared" si="276"/>
        <v>41834.960138888891</v>
      </c>
      <c r="T2239" s="9">
        <f t="shared" si="277"/>
        <v>41867.820833333339</v>
      </c>
      <c r="U2239">
        <f t="shared" si="278"/>
        <v>2014</v>
      </c>
      <c r="V2239" s="9" t="str">
        <f t="shared" si="279"/>
        <v>Jul</v>
      </c>
    </row>
    <row r="2240" spans="1:22" ht="60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>
        <f t="shared" si="272"/>
        <v>0</v>
      </c>
      <c r="P2240">
        <f t="shared" si="275"/>
        <v>0</v>
      </c>
      <c r="Q2240" t="str">
        <f t="shared" si="273"/>
        <v>film &amp; video</v>
      </c>
      <c r="R2240" t="str">
        <f t="shared" si="274"/>
        <v>drama</v>
      </c>
      <c r="S2240" s="9">
        <f t="shared" si="276"/>
        <v>42243.794606481482</v>
      </c>
      <c r="T2240" s="9">
        <f t="shared" si="277"/>
        <v>42277.833333333336</v>
      </c>
      <c r="U2240">
        <f t="shared" si="278"/>
        <v>2015</v>
      </c>
      <c r="V2240" s="9" t="str">
        <f t="shared" si="279"/>
        <v>Aug</v>
      </c>
    </row>
    <row r="2241" spans="1:22" ht="45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>
        <f t="shared" si="272"/>
        <v>0.53333333333333333</v>
      </c>
      <c r="P2241">
        <f t="shared" si="275"/>
        <v>91.428571428571431</v>
      </c>
      <c r="Q2241" t="str">
        <f t="shared" si="273"/>
        <v>film &amp; video</v>
      </c>
      <c r="R2241" t="str">
        <f t="shared" si="274"/>
        <v>drama</v>
      </c>
      <c r="S2241" s="9">
        <f t="shared" si="276"/>
        <v>41841.596076388894</v>
      </c>
      <c r="T2241" s="9">
        <f t="shared" si="277"/>
        <v>41901.596076388894</v>
      </c>
      <c r="U2241">
        <f t="shared" si="278"/>
        <v>2014</v>
      </c>
      <c r="V2241" s="9" t="str">
        <f t="shared" si="279"/>
        <v>Jul</v>
      </c>
    </row>
    <row r="2242" spans="1:22" ht="30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>
        <f t="shared" ref="O2242:O2305" si="280">(E2242/D2242)*100</f>
        <v>0</v>
      </c>
      <c r="P2242">
        <f t="shared" si="275"/>
        <v>0</v>
      </c>
      <c r="Q2242" t="str">
        <f t="shared" ref="Q2242:Q2305" si="281">LEFT(N2242,SEARCH("/",N2242,1)-1)</f>
        <v>film &amp; video</v>
      </c>
      <c r="R2242" t="str">
        <f t="shared" ref="R2242:R2305" si="282">RIGHT(N2242,LEN(N2242)-SEARCH("/",N2242,1))</f>
        <v>drama</v>
      </c>
      <c r="S2242" s="9">
        <f t="shared" si="276"/>
        <v>42351.492175925923</v>
      </c>
      <c r="T2242" s="9">
        <f t="shared" si="277"/>
        <v>42381.492175925923</v>
      </c>
      <c r="U2242">
        <f t="shared" si="278"/>
        <v>2015</v>
      </c>
      <c r="V2242" s="9" t="str">
        <f t="shared" si="279"/>
        <v>Dec</v>
      </c>
    </row>
    <row r="2243" spans="1:22" ht="45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>
        <f t="shared" si="280"/>
        <v>60</v>
      </c>
      <c r="P2243">
        <f t="shared" ref="P2243:P2306" si="283">IFERROR(E2243/L2243, 0)</f>
        <v>3000</v>
      </c>
      <c r="Q2243" t="str">
        <f t="shared" si="281"/>
        <v>film &amp; video</v>
      </c>
      <c r="R2243" t="str">
        <f t="shared" si="282"/>
        <v>drama</v>
      </c>
      <c r="S2243" s="9">
        <f t="shared" ref="S2243:S2306" si="284">((J2243/86400)+25569+(-4/24))</f>
        <v>42720.909282407411</v>
      </c>
      <c r="T2243" s="9">
        <f t="shared" ref="T2243:T2306" si="285">((I2243/86400)+25569+(-4/24))</f>
        <v>42750.909282407411</v>
      </c>
      <c r="U2243">
        <f t="shared" ref="U2243:U2306" si="286">YEAR(S2243)</f>
        <v>2016</v>
      </c>
      <c r="V2243" s="9" t="str">
        <f t="shared" ref="V2243:V2306" si="287">TEXT(S2243, "mmm")</f>
        <v>Dec</v>
      </c>
    </row>
    <row r="2244" spans="1:22" ht="45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>
        <f t="shared" si="280"/>
        <v>0.01</v>
      </c>
      <c r="P2244">
        <f t="shared" si="283"/>
        <v>5.5</v>
      </c>
      <c r="Q2244" t="str">
        <f t="shared" si="281"/>
        <v>film &amp; video</v>
      </c>
      <c r="R2244" t="str">
        <f t="shared" si="282"/>
        <v>drama</v>
      </c>
      <c r="S2244" s="9">
        <f t="shared" si="284"/>
        <v>42160.760821759257</v>
      </c>
      <c r="T2244" s="9">
        <f t="shared" si="285"/>
        <v>42220.760821759257</v>
      </c>
      <c r="U2244">
        <f t="shared" si="286"/>
        <v>2015</v>
      </c>
      <c r="V2244" s="9" t="str">
        <f t="shared" si="287"/>
        <v>Jun</v>
      </c>
    </row>
    <row r="2245" spans="1:22" ht="45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>
        <f t="shared" si="280"/>
        <v>4.0625</v>
      </c>
      <c r="P2245">
        <f t="shared" si="283"/>
        <v>108.33333333333333</v>
      </c>
      <c r="Q2245" t="str">
        <f t="shared" si="281"/>
        <v>film &amp; video</v>
      </c>
      <c r="R2245" t="str">
        <f t="shared" si="282"/>
        <v>drama</v>
      </c>
      <c r="S2245" s="9">
        <f t="shared" si="284"/>
        <v>42052.668634259266</v>
      </c>
      <c r="T2245" s="9">
        <f t="shared" si="285"/>
        <v>42082.626967592594</v>
      </c>
      <c r="U2245">
        <f t="shared" si="286"/>
        <v>2015</v>
      </c>
      <c r="V2245" s="9" t="str">
        <f t="shared" si="287"/>
        <v>Feb</v>
      </c>
    </row>
    <row r="2246" spans="1:22" ht="45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>
        <f t="shared" si="280"/>
        <v>22.400000000000002</v>
      </c>
      <c r="P2246">
        <f t="shared" si="283"/>
        <v>56</v>
      </c>
      <c r="Q2246" t="str">
        <f t="shared" si="281"/>
        <v>film &amp; video</v>
      </c>
      <c r="R2246" t="str">
        <f t="shared" si="282"/>
        <v>drama</v>
      </c>
      <c r="S2246" s="9">
        <f t="shared" si="284"/>
        <v>41900.338645833333</v>
      </c>
      <c r="T2246" s="9">
        <f t="shared" si="285"/>
        <v>41930.338645833333</v>
      </c>
      <c r="U2246">
        <f t="shared" si="286"/>
        <v>2014</v>
      </c>
      <c r="V2246" s="9" t="str">
        <f t="shared" si="287"/>
        <v>Sep</v>
      </c>
    </row>
    <row r="2247" spans="1:22" ht="45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>
        <f t="shared" si="280"/>
        <v>3.25</v>
      </c>
      <c r="P2247">
        <f t="shared" si="283"/>
        <v>32.5</v>
      </c>
      <c r="Q2247" t="str">
        <f t="shared" si="281"/>
        <v>film &amp; video</v>
      </c>
      <c r="R2247" t="str">
        <f t="shared" si="282"/>
        <v>drama</v>
      </c>
      <c r="S2247" s="9">
        <f t="shared" si="284"/>
        <v>42216.811145833337</v>
      </c>
      <c r="T2247" s="9">
        <f t="shared" si="285"/>
        <v>42246.061111111114</v>
      </c>
      <c r="U2247">
        <f t="shared" si="286"/>
        <v>2015</v>
      </c>
      <c r="V2247" s="9" t="str">
        <f t="shared" si="287"/>
        <v>Jul</v>
      </c>
    </row>
    <row r="2248" spans="1:22" ht="45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>
        <f t="shared" si="280"/>
        <v>2E-3</v>
      </c>
      <c r="P2248">
        <f t="shared" si="283"/>
        <v>1</v>
      </c>
      <c r="Q2248" t="str">
        <f t="shared" si="281"/>
        <v>film &amp; video</v>
      </c>
      <c r="R2248" t="str">
        <f t="shared" si="282"/>
        <v>drama</v>
      </c>
      <c r="S2248" s="9">
        <f t="shared" si="284"/>
        <v>42534.014050925929</v>
      </c>
      <c r="T2248" s="9">
        <f t="shared" si="285"/>
        <v>42594.014050925929</v>
      </c>
      <c r="U2248">
        <f t="shared" si="286"/>
        <v>2016</v>
      </c>
      <c r="V2248" s="9" t="str">
        <f t="shared" si="287"/>
        <v>Jun</v>
      </c>
    </row>
    <row r="2249" spans="1:22" ht="45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>
        <f t="shared" si="280"/>
        <v>0</v>
      </c>
      <c r="P2249">
        <f t="shared" si="283"/>
        <v>0</v>
      </c>
      <c r="Q2249" t="str">
        <f t="shared" si="281"/>
        <v>film &amp; video</v>
      </c>
      <c r="R2249" t="str">
        <f t="shared" si="282"/>
        <v>drama</v>
      </c>
      <c r="S2249" s="9">
        <f t="shared" si="284"/>
        <v>42047.228275462963</v>
      </c>
      <c r="T2249" s="9">
        <f t="shared" si="285"/>
        <v>42082.186608796299</v>
      </c>
      <c r="U2249">
        <f t="shared" si="286"/>
        <v>2015</v>
      </c>
      <c r="V2249" s="9" t="str">
        <f t="shared" si="287"/>
        <v>Feb</v>
      </c>
    </row>
    <row r="2250" spans="1:22" ht="45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>
        <f t="shared" si="280"/>
        <v>0</v>
      </c>
      <c r="P2250">
        <f t="shared" si="283"/>
        <v>0</v>
      </c>
      <c r="Q2250" t="str">
        <f t="shared" si="281"/>
        <v>film &amp; video</v>
      </c>
      <c r="R2250" t="str">
        <f t="shared" si="282"/>
        <v>drama</v>
      </c>
      <c r="S2250" s="9">
        <f t="shared" si="284"/>
        <v>42033.406342592592</v>
      </c>
      <c r="T2250" s="9">
        <f t="shared" si="285"/>
        <v>42063.406342592592</v>
      </c>
      <c r="U2250">
        <f t="shared" si="286"/>
        <v>2015</v>
      </c>
      <c r="V2250" s="9" t="str">
        <f t="shared" si="287"/>
        <v>Jan</v>
      </c>
    </row>
    <row r="2251" spans="1:22" ht="45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>
        <f t="shared" si="280"/>
        <v>0</v>
      </c>
      <c r="P2251">
        <f t="shared" si="283"/>
        <v>0</v>
      </c>
      <c r="Q2251" t="str">
        <f t="shared" si="281"/>
        <v>film &amp; video</v>
      </c>
      <c r="R2251" t="str">
        <f t="shared" si="282"/>
        <v>drama</v>
      </c>
      <c r="S2251" s="9">
        <f t="shared" si="284"/>
        <v>42072.592314814821</v>
      </c>
      <c r="T2251" s="9">
        <f t="shared" si="285"/>
        <v>42132.592314814821</v>
      </c>
      <c r="U2251">
        <f t="shared" si="286"/>
        <v>2015</v>
      </c>
      <c r="V2251" s="9" t="str">
        <f t="shared" si="287"/>
        <v>Mar</v>
      </c>
    </row>
    <row r="2252" spans="1:22" ht="45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>
        <f t="shared" si="280"/>
        <v>6.4850000000000003</v>
      </c>
      <c r="P2252">
        <f t="shared" si="283"/>
        <v>49.884615384615387</v>
      </c>
      <c r="Q2252" t="str">
        <f t="shared" si="281"/>
        <v>film &amp; video</v>
      </c>
      <c r="R2252" t="str">
        <f t="shared" si="282"/>
        <v>drama</v>
      </c>
      <c r="S2252" s="9">
        <f t="shared" si="284"/>
        <v>41855.611238425925</v>
      </c>
      <c r="T2252" s="9">
        <f t="shared" si="285"/>
        <v>41880.611238425925</v>
      </c>
      <c r="U2252">
        <f t="shared" si="286"/>
        <v>2014</v>
      </c>
      <c r="V2252" s="9" t="str">
        <f t="shared" si="287"/>
        <v>Aug</v>
      </c>
    </row>
    <row r="2253" spans="1:22" ht="45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>
        <f t="shared" si="280"/>
        <v>0</v>
      </c>
      <c r="P2253">
        <f t="shared" si="283"/>
        <v>0</v>
      </c>
      <c r="Q2253" t="str">
        <f t="shared" si="281"/>
        <v>film &amp; video</v>
      </c>
      <c r="R2253" t="str">
        <f t="shared" si="282"/>
        <v>drama</v>
      </c>
      <c r="S2253" s="9">
        <f t="shared" si="284"/>
        <v>42191.657395833339</v>
      </c>
      <c r="T2253" s="9">
        <f t="shared" si="285"/>
        <v>42221.657395833339</v>
      </c>
      <c r="U2253">
        <f t="shared" si="286"/>
        <v>2015</v>
      </c>
      <c r="V2253" s="9" t="str">
        <f t="shared" si="287"/>
        <v>Jul</v>
      </c>
    </row>
    <row r="2254" spans="1:22" ht="30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>
        <f t="shared" si="280"/>
        <v>40</v>
      </c>
      <c r="P2254">
        <f t="shared" si="283"/>
        <v>25.714285714285715</v>
      </c>
      <c r="Q2254" t="str">
        <f t="shared" si="281"/>
        <v>film &amp; video</v>
      </c>
      <c r="R2254" t="str">
        <f t="shared" si="282"/>
        <v>drama</v>
      </c>
      <c r="S2254" s="9">
        <f t="shared" si="284"/>
        <v>42069.881087962967</v>
      </c>
      <c r="T2254" s="9">
        <f t="shared" si="285"/>
        <v>42086.839421296296</v>
      </c>
      <c r="U2254">
        <f t="shared" si="286"/>
        <v>2015</v>
      </c>
      <c r="V2254" s="9" t="str">
        <f t="shared" si="287"/>
        <v>Mar</v>
      </c>
    </row>
    <row r="2255" spans="1:22" ht="30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>
        <f t="shared" si="280"/>
        <v>0</v>
      </c>
      <c r="P2255">
        <f t="shared" si="283"/>
        <v>0</v>
      </c>
      <c r="Q2255" t="str">
        <f t="shared" si="281"/>
        <v>film &amp; video</v>
      </c>
      <c r="R2255" t="str">
        <f t="shared" si="282"/>
        <v>drama</v>
      </c>
      <c r="S2255" s="9">
        <f t="shared" si="284"/>
        <v>42304.788715277777</v>
      </c>
      <c r="T2255" s="9">
        <f t="shared" si="285"/>
        <v>42334.830381944448</v>
      </c>
      <c r="U2255">
        <f t="shared" si="286"/>
        <v>2015</v>
      </c>
      <c r="V2255" s="9" t="str">
        <f t="shared" si="287"/>
        <v>Oct</v>
      </c>
    </row>
    <row r="2256" spans="1:22" ht="30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>
        <f t="shared" si="280"/>
        <v>20</v>
      </c>
      <c r="P2256">
        <f t="shared" si="283"/>
        <v>100</v>
      </c>
      <c r="Q2256" t="str">
        <f t="shared" si="281"/>
        <v>film &amp; video</v>
      </c>
      <c r="R2256" t="str">
        <f t="shared" si="282"/>
        <v>drama</v>
      </c>
      <c r="S2256" s="9">
        <f t="shared" si="284"/>
        <v>42402.913831018523</v>
      </c>
      <c r="T2256" s="9">
        <f t="shared" si="285"/>
        <v>42432.913831018523</v>
      </c>
      <c r="U2256">
        <f t="shared" si="286"/>
        <v>2016</v>
      </c>
      <c r="V2256" s="9" t="str">
        <f t="shared" si="287"/>
        <v>Feb</v>
      </c>
    </row>
    <row r="2257" spans="1:22" ht="45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>
        <f t="shared" si="280"/>
        <v>33.416666666666664</v>
      </c>
      <c r="P2257">
        <f t="shared" si="283"/>
        <v>30.846153846153847</v>
      </c>
      <c r="Q2257" t="str">
        <f t="shared" si="281"/>
        <v>film &amp; video</v>
      </c>
      <c r="R2257" t="str">
        <f t="shared" si="282"/>
        <v>drama</v>
      </c>
      <c r="S2257" s="9">
        <f t="shared" si="284"/>
        <v>42067.824571759258</v>
      </c>
      <c r="T2257" s="9">
        <f t="shared" si="285"/>
        <v>42107.625000000007</v>
      </c>
      <c r="U2257">
        <f t="shared" si="286"/>
        <v>2015</v>
      </c>
      <c r="V2257" s="9" t="str">
        <f t="shared" si="287"/>
        <v>Mar</v>
      </c>
    </row>
    <row r="2258" spans="1:22" ht="45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>
        <f t="shared" si="280"/>
        <v>21.092608822670172</v>
      </c>
      <c r="P2258">
        <f t="shared" si="283"/>
        <v>180.5</v>
      </c>
      <c r="Q2258" t="str">
        <f t="shared" si="281"/>
        <v>film &amp; video</v>
      </c>
      <c r="R2258" t="str">
        <f t="shared" si="282"/>
        <v>drama</v>
      </c>
      <c r="S2258" s="9">
        <f t="shared" si="284"/>
        <v>42147.575173611112</v>
      </c>
      <c r="T2258" s="9">
        <f t="shared" si="285"/>
        <v>42177.575173611112</v>
      </c>
      <c r="U2258">
        <f t="shared" si="286"/>
        <v>2015</v>
      </c>
      <c r="V2258" s="9" t="str">
        <f t="shared" si="287"/>
        <v>May</v>
      </c>
    </row>
    <row r="2259" spans="1:22" ht="45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>
        <f t="shared" si="280"/>
        <v>0</v>
      </c>
      <c r="P2259">
        <f t="shared" si="283"/>
        <v>0</v>
      </c>
      <c r="Q2259" t="str">
        <f t="shared" si="281"/>
        <v>film &amp; video</v>
      </c>
      <c r="R2259" t="str">
        <f t="shared" si="282"/>
        <v>drama</v>
      </c>
      <c r="S2259" s="9">
        <f t="shared" si="284"/>
        <v>42711.845277777778</v>
      </c>
      <c r="T2259" s="9">
        <f t="shared" si="285"/>
        <v>42741.845277777778</v>
      </c>
      <c r="U2259">
        <f t="shared" si="286"/>
        <v>2016</v>
      </c>
      <c r="V2259" s="9" t="str">
        <f t="shared" si="287"/>
        <v>Dec</v>
      </c>
    </row>
    <row r="2260" spans="1:22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>
        <f t="shared" si="280"/>
        <v>35.856000000000002</v>
      </c>
      <c r="P2260">
        <f t="shared" si="283"/>
        <v>373.5</v>
      </c>
      <c r="Q2260" t="str">
        <f t="shared" si="281"/>
        <v>film &amp; video</v>
      </c>
      <c r="R2260" t="str">
        <f t="shared" si="282"/>
        <v>drama</v>
      </c>
      <c r="S2260" s="9">
        <f t="shared" si="284"/>
        <v>41939.643634259264</v>
      </c>
      <c r="T2260" s="9">
        <f t="shared" si="285"/>
        <v>41969.685300925928</v>
      </c>
      <c r="U2260">
        <f t="shared" si="286"/>
        <v>2014</v>
      </c>
      <c r="V2260" s="9" t="str">
        <f t="shared" si="287"/>
        <v>Oct</v>
      </c>
    </row>
    <row r="2261" spans="1:22" ht="45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>
        <f t="shared" si="280"/>
        <v>3.4000000000000004</v>
      </c>
      <c r="P2261">
        <f t="shared" si="283"/>
        <v>25.5</v>
      </c>
      <c r="Q2261" t="str">
        <f t="shared" si="281"/>
        <v>film &amp; video</v>
      </c>
      <c r="R2261" t="str">
        <f t="shared" si="282"/>
        <v>drama</v>
      </c>
      <c r="S2261" s="9">
        <f t="shared" si="284"/>
        <v>41825.624560185192</v>
      </c>
      <c r="T2261" s="9">
        <f t="shared" si="285"/>
        <v>41882.999305555561</v>
      </c>
      <c r="U2261">
        <f t="shared" si="286"/>
        <v>2014</v>
      </c>
      <c r="V2261" s="9" t="str">
        <f t="shared" si="287"/>
        <v>Jul</v>
      </c>
    </row>
    <row r="2262" spans="1:22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>
        <f t="shared" si="280"/>
        <v>5.5</v>
      </c>
      <c r="P2262">
        <f t="shared" si="283"/>
        <v>220</v>
      </c>
      <c r="Q2262" t="str">
        <f t="shared" si="281"/>
        <v>film &amp; video</v>
      </c>
      <c r="R2262" t="str">
        <f t="shared" si="282"/>
        <v>drama</v>
      </c>
      <c r="S2262" s="9">
        <f t="shared" si="284"/>
        <v>42570.744664351856</v>
      </c>
      <c r="T2262" s="9">
        <f t="shared" si="285"/>
        <v>42600.744664351856</v>
      </c>
      <c r="U2262">
        <f t="shared" si="286"/>
        <v>2016</v>
      </c>
      <c r="V2262" s="9" t="str">
        <f t="shared" si="287"/>
        <v>Jul</v>
      </c>
    </row>
    <row r="2263" spans="1:22" ht="45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>
        <f t="shared" si="280"/>
        <v>0</v>
      </c>
      <c r="P2263">
        <f t="shared" si="283"/>
        <v>0</v>
      </c>
      <c r="Q2263" t="str">
        <f t="shared" si="281"/>
        <v>film &amp; video</v>
      </c>
      <c r="R2263" t="str">
        <f t="shared" si="282"/>
        <v>drama</v>
      </c>
      <c r="S2263" s="9">
        <f t="shared" si="284"/>
        <v>42767.646226851859</v>
      </c>
      <c r="T2263" s="9">
        <f t="shared" si="285"/>
        <v>42797.666666666664</v>
      </c>
      <c r="U2263">
        <f t="shared" si="286"/>
        <v>2017</v>
      </c>
      <c r="V2263" s="9" t="str">
        <f t="shared" si="287"/>
        <v>Feb</v>
      </c>
    </row>
    <row r="2264" spans="1:22" ht="30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>
        <f t="shared" si="280"/>
        <v>16</v>
      </c>
      <c r="P2264">
        <f t="shared" si="283"/>
        <v>160</v>
      </c>
      <c r="Q2264" t="str">
        <f t="shared" si="281"/>
        <v>film &amp; video</v>
      </c>
      <c r="R2264" t="str">
        <f t="shared" si="282"/>
        <v>drama</v>
      </c>
      <c r="S2264" s="9">
        <f t="shared" si="284"/>
        <v>42182.067789351851</v>
      </c>
      <c r="T2264" s="9">
        <f t="shared" si="285"/>
        <v>42206.124305555561</v>
      </c>
      <c r="U2264">
        <f t="shared" si="286"/>
        <v>2015</v>
      </c>
      <c r="V2264" s="9" t="str">
        <f t="shared" si="287"/>
        <v>Jun</v>
      </c>
    </row>
    <row r="2265" spans="1:22" ht="45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>
        <f t="shared" si="280"/>
        <v>0</v>
      </c>
      <c r="P2265">
        <f t="shared" si="283"/>
        <v>0</v>
      </c>
      <c r="Q2265" t="str">
        <f t="shared" si="281"/>
        <v>film &amp; video</v>
      </c>
      <c r="R2265" t="str">
        <f t="shared" si="282"/>
        <v>drama</v>
      </c>
      <c r="S2265" s="9">
        <f t="shared" si="284"/>
        <v>41857.016377314816</v>
      </c>
      <c r="T2265" s="9">
        <f t="shared" si="285"/>
        <v>41887.016377314816</v>
      </c>
      <c r="U2265">
        <f t="shared" si="286"/>
        <v>2014</v>
      </c>
      <c r="V2265" s="9" t="str">
        <f t="shared" si="287"/>
        <v>Aug</v>
      </c>
    </row>
    <row r="2266" spans="1:22" ht="45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>
        <f t="shared" si="280"/>
        <v>6.8999999999999992E-2</v>
      </c>
      <c r="P2266">
        <f t="shared" si="283"/>
        <v>69</v>
      </c>
      <c r="Q2266" t="str">
        <f t="shared" si="281"/>
        <v>film &amp; video</v>
      </c>
      <c r="R2266" t="str">
        <f t="shared" si="282"/>
        <v>drama</v>
      </c>
      <c r="S2266" s="9">
        <f t="shared" si="284"/>
        <v>42556.524039351854</v>
      </c>
      <c r="T2266" s="9">
        <f t="shared" si="285"/>
        <v>42616.524039351854</v>
      </c>
      <c r="U2266">
        <f t="shared" si="286"/>
        <v>2016</v>
      </c>
      <c r="V2266" s="9" t="str">
        <f t="shared" si="287"/>
        <v>Jul</v>
      </c>
    </row>
    <row r="2267" spans="1:22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>
        <f t="shared" si="280"/>
        <v>0.41666666666666669</v>
      </c>
      <c r="P2267">
        <f t="shared" si="283"/>
        <v>50</v>
      </c>
      <c r="Q2267" t="str">
        <f t="shared" si="281"/>
        <v>film &amp; video</v>
      </c>
      <c r="R2267" t="str">
        <f t="shared" si="282"/>
        <v>drama</v>
      </c>
      <c r="S2267" s="9">
        <f t="shared" si="284"/>
        <v>42527.484328703707</v>
      </c>
      <c r="T2267" s="9">
        <f t="shared" si="285"/>
        <v>42537.484328703707</v>
      </c>
      <c r="U2267">
        <f t="shared" si="286"/>
        <v>2016</v>
      </c>
      <c r="V2267" s="9" t="str">
        <f t="shared" si="287"/>
        <v>Jun</v>
      </c>
    </row>
    <row r="2268" spans="1:22" ht="45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>
        <f t="shared" si="280"/>
        <v>5</v>
      </c>
      <c r="P2268">
        <f t="shared" si="283"/>
        <v>83.333333333333329</v>
      </c>
      <c r="Q2268" t="str">
        <f t="shared" si="281"/>
        <v>film &amp; video</v>
      </c>
      <c r="R2268" t="str">
        <f t="shared" si="282"/>
        <v>drama</v>
      </c>
      <c r="S2268" s="9">
        <f t="shared" si="284"/>
        <v>42239.274745370371</v>
      </c>
      <c r="T2268" s="9">
        <f t="shared" si="285"/>
        <v>42279.274745370371</v>
      </c>
      <c r="U2268">
        <f t="shared" si="286"/>
        <v>2015</v>
      </c>
      <c r="V2268" s="9" t="str">
        <f t="shared" si="287"/>
        <v>Aug</v>
      </c>
    </row>
    <row r="2269" spans="1:22" ht="45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>
        <f t="shared" si="280"/>
        <v>1.6999999999999999E-3</v>
      </c>
      <c r="P2269">
        <f t="shared" si="283"/>
        <v>5.666666666666667</v>
      </c>
      <c r="Q2269" t="str">
        <f t="shared" si="281"/>
        <v>film &amp; video</v>
      </c>
      <c r="R2269" t="str">
        <f t="shared" si="282"/>
        <v>drama</v>
      </c>
      <c r="S2269" s="9">
        <f t="shared" si="284"/>
        <v>41899.625370370377</v>
      </c>
      <c r="T2269" s="9">
        <f t="shared" si="285"/>
        <v>41929.625370370377</v>
      </c>
      <c r="U2269">
        <f t="shared" si="286"/>
        <v>2014</v>
      </c>
      <c r="V2269" s="9" t="str">
        <f t="shared" si="287"/>
        <v>Sep</v>
      </c>
    </row>
    <row r="2270" spans="1:22" ht="45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>
        <f t="shared" si="280"/>
        <v>0</v>
      </c>
      <c r="P2270">
        <f t="shared" si="283"/>
        <v>0</v>
      </c>
      <c r="Q2270" t="str">
        <f t="shared" si="281"/>
        <v>film &amp; video</v>
      </c>
      <c r="R2270" t="str">
        <f t="shared" si="282"/>
        <v>drama</v>
      </c>
      <c r="S2270" s="9">
        <f t="shared" si="284"/>
        <v>41911.768125000002</v>
      </c>
      <c r="T2270" s="9">
        <f t="shared" si="285"/>
        <v>41971.809791666667</v>
      </c>
      <c r="U2270">
        <f t="shared" si="286"/>
        <v>2014</v>
      </c>
      <c r="V2270" s="9" t="str">
        <f t="shared" si="287"/>
        <v>Sep</v>
      </c>
    </row>
    <row r="2271" spans="1:22" ht="45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>
        <f t="shared" si="280"/>
        <v>0.12</v>
      </c>
      <c r="P2271">
        <f t="shared" si="283"/>
        <v>1</v>
      </c>
      <c r="Q2271" t="str">
        <f t="shared" si="281"/>
        <v>film &amp; video</v>
      </c>
      <c r="R2271" t="str">
        <f t="shared" si="282"/>
        <v>drama</v>
      </c>
      <c r="S2271" s="9">
        <f t="shared" si="284"/>
        <v>42375.83021990741</v>
      </c>
      <c r="T2271" s="9">
        <f t="shared" si="285"/>
        <v>42435.83021990741</v>
      </c>
      <c r="U2271">
        <f t="shared" si="286"/>
        <v>2016</v>
      </c>
      <c r="V2271" s="9" t="str">
        <f t="shared" si="287"/>
        <v>Jan</v>
      </c>
    </row>
    <row r="2272" spans="1:22" ht="45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>
        <f t="shared" si="280"/>
        <v>0</v>
      </c>
      <c r="P2272">
        <f t="shared" si="283"/>
        <v>0</v>
      </c>
      <c r="Q2272" t="str">
        <f t="shared" si="281"/>
        <v>film &amp; video</v>
      </c>
      <c r="R2272" t="str">
        <f t="shared" si="282"/>
        <v>drama</v>
      </c>
      <c r="S2272" s="9">
        <f t="shared" si="284"/>
        <v>42135.503842592596</v>
      </c>
      <c r="T2272" s="9">
        <f t="shared" si="285"/>
        <v>42195.503842592596</v>
      </c>
      <c r="U2272">
        <f t="shared" si="286"/>
        <v>2015</v>
      </c>
      <c r="V2272" s="9" t="str">
        <f t="shared" si="287"/>
        <v>May</v>
      </c>
    </row>
    <row r="2273" spans="1:22" ht="45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>
        <f t="shared" si="280"/>
        <v>41.857142857142861</v>
      </c>
      <c r="P2273">
        <f t="shared" si="283"/>
        <v>77.10526315789474</v>
      </c>
      <c r="Q2273" t="str">
        <f t="shared" si="281"/>
        <v>film &amp; video</v>
      </c>
      <c r="R2273" t="str">
        <f t="shared" si="282"/>
        <v>drama</v>
      </c>
      <c r="S2273" s="9">
        <f t="shared" si="284"/>
        <v>42259.376134259262</v>
      </c>
      <c r="T2273" s="9">
        <f t="shared" si="285"/>
        <v>42287.708333333336</v>
      </c>
      <c r="U2273">
        <f t="shared" si="286"/>
        <v>2015</v>
      </c>
      <c r="V2273" s="9" t="str">
        <f t="shared" si="287"/>
        <v>Sep</v>
      </c>
    </row>
    <row r="2274" spans="1:22" ht="45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>
        <f t="shared" si="280"/>
        <v>10.48</v>
      </c>
      <c r="P2274">
        <f t="shared" si="283"/>
        <v>32.75</v>
      </c>
      <c r="Q2274" t="str">
        <f t="shared" si="281"/>
        <v>film &amp; video</v>
      </c>
      <c r="R2274" t="str">
        <f t="shared" si="282"/>
        <v>drama</v>
      </c>
      <c r="S2274" s="9">
        <f t="shared" si="284"/>
        <v>42741.681712962971</v>
      </c>
      <c r="T2274" s="9">
        <f t="shared" si="285"/>
        <v>42783.708333333336</v>
      </c>
      <c r="U2274">
        <f t="shared" si="286"/>
        <v>2017</v>
      </c>
      <c r="V2274" s="9" t="str">
        <f t="shared" si="287"/>
        <v>Jan</v>
      </c>
    </row>
    <row r="2275" spans="1:22" ht="45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>
        <f t="shared" si="280"/>
        <v>1.1159999999999999</v>
      </c>
      <c r="P2275">
        <f t="shared" si="283"/>
        <v>46.5</v>
      </c>
      <c r="Q2275" t="str">
        <f t="shared" si="281"/>
        <v>film &amp; video</v>
      </c>
      <c r="R2275" t="str">
        <f t="shared" si="282"/>
        <v>drama</v>
      </c>
      <c r="S2275" s="9">
        <f t="shared" si="284"/>
        <v>41887.216689814821</v>
      </c>
      <c r="T2275" s="9">
        <f t="shared" si="285"/>
        <v>41917.216689814821</v>
      </c>
      <c r="U2275">
        <f t="shared" si="286"/>
        <v>2014</v>
      </c>
      <c r="V2275" s="9" t="str">
        <f t="shared" si="287"/>
        <v>Sep</v>
      </c>
    </row>
    <row r="2276" spans="1:22" ht="45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>
        <f t="shared" si="280"/>
        <v>0</v>
      </c>
      <c r="P2276">
        <f t="shared" si="283"/>
        <v>0</v>
      </c>
      <c r="Q2276" t="str">
        <f t="shared" si="281"/>
        <v>film &amp; video</v>
      </c>
      <c r="R2276" t="str">
        <f t="shared" si="282"/>
        <v>drama</v>
      </c>
      <c r="S2276" s="9">
        <f t="shared" si="284"/>
        <v>42583.957199074073</v>
      </c>
      <c r="T2276" s="9">
        <f t="shared" si="285"/>
        <v>42613.957199074073</v>
      </c>
      <c r="U2276">
        <f t="shared" si="286"/>
        <v>2016</v>
      </c>
      <c r="V2276" s="9" t="str">
        <f t="shared" si="287"/>
        <v>Aug</v>
      </c>
    </row>
    <row r="2277" spans="1:22" ht="30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>
        <f t="shared" si="280"/>
        <v>26.192500000000003</v>
      </c>
      <c r="P2277">
        <f t="shared" si="283"/>
        <v>87.308333333333337</v>
      </c>
      <c r="Q2277" t="str">
        <f t="shared" si="281"/>
        <v>film &amp; video</v>
      </c>
      <c r="R2277" t="str">
        <f t="shared" si="282"/>
        <v>drama</v>
      </c>
      <c r="S2277" s="9">
        <f t="shared" si="284"/>
        <v>41866.916701388887</v>
      </c>
      <c r="T2277" s="9">
        <f t="shared" si="285"/>
        <v>41896.916701388887</v>
      </c>
      <c r="U2277">
        <f t="shared" si="286"/>
        <v>2014</v>
      </c>
      <c r="V2277" s="9" t="str">
        <f t="shared" si="287"/>
        <v>Aug</v>
      </c>
    </row>
    <row r="2278" spans="1:22" ht="45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>
        <f t="shared" si="280"/>
        <v>58.461538461538467</v>
      </c>
      <c r="P2278">
        <f t="shared" si="283"/>
        <v>54.285714285714285</v>
      </c>
      <c r="Q2278" t="str">
        <f t="shared" si="281"/>
        <v>film &amp; video</v>
      </c>
      <c r="R2278" t="str">
        <f t="shared" si="282"/>
        <v>drama</v>
      </c>
      <c r="S2278" s="9">
        <f t="shared" si="284"/>
        <v>42023.651956018519</v>
      </c>
      <c r="T2278" s="9">
        <f t="shared" si="285"/>
        <v>42043.651956018519</v>
      </c>
      <c r="U2278">
        <f t="shared" si="286"/>
        <v>2015</v>
      </c>
      <c r="V2278" s="9" t="str">
        <f t="shared" si="287"/>
        <v>Jan</v>
      </c>
    </row>
    <row r="2279" spans="1:22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>
        <f t="shared" si="280"/>
        <v>0</v>
      </c>
      <c r="P2279">
        <f t="shared" si="283"/>
        <v>0</v>
      </c>
      <c r="Q2279" t="str">
        <f t="shared" si="281"/>
        <v>film &amp; video</v>
      </c>
      <c r="R2279" t="str">
        <f t="shared" si="282"/>
        <v>drama</v>
      </c>
      <c r="S2279" s="9">
        <f t="shared" si="284"/>
        <v>42255.761157407411</v>
      </c>
      <c r="T2279" s="9">
        <f t="shared" si="285"/>
        <v>42285.707638888889</v>
      </c>
      <c r="U2279">
        <f t="shared" si="286"/>
        <v>2015</v>
      </c>
      <c r="V2279" s="9" t="str">
        <f t="shared" si="287"/>
        <v>Sep</v>
      </c>
    </row>
    <row r="2280" spans="1:22" ht="45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>
        <f t="shared" si="280"/>
        <v>29.84</v>
      </c>
      <c r="P2280">
        <f t="shared" si="283"/>
        <v>93.25</v>
      </c>
      <c r="Q2280" t="str">
        <f t="shared" si="281"/>
        <v>film &amp; video</v>
      </c>
      <c r="R2280" t="str">
        <f t="shared" si="282"/>
        <v>drama</v>
      </c>
      <c r="S2280" s="9">
        <f t="shared" si="284"/>
        <v>41973.681296296294</v>
      </c>
      <c r="T2280" s="9">
        <f t="shared" si="285"/>
        <v>42033.681296296294</v>
      </c>
      <c r="U2280">
        <f t="shared" si="286"/>
        <v>2014</v>
      </c>
      <c r="V2280" s="9" t="str">
        <f t="shared" si="287"/>
        <v>Nov</v>
      </c>
    </row>
    <row r="2281" spans="1:22" ht="45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>
        <f t="shared" si="280"/>
        <v>50.721666666666664</v>
      </c>
      <c r="P2281">
        <f t="shared" si="283"/>
        <v>117.68368136117556</v>
      </c>
      <c r="Q2281" t="str">
        <f t="shared" si="281"/>
        <v>film &amp; video</v>
      </c>
      <c r="R2281" t="str">
        <f t="shared" si="282"/>
        <v>drama</v>
      </c>
      <c r="S2281" s="9">
        <f t="shared" si="284"/>
        <v>42556.416701388887</v>
      </c>
      <c r="T2281" s="9">
        <f t="shared" si="285"/>
        <v>42586.416701388887</v>
      </c>
      <c r="U2281">
        <f t="shared" si="286"/>
        <v>2016</v>
      </c>
      <c r="V2281" s="9" t="str">
        <f t="shared" si="287"/>
        <v>Jul</v>
      </c>
    </row>
    <row r="2282" spans="1:22" ht="45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>
        <f t="shared" si="280"/>
        <v>16.25</v>
      </c>
      <c r="P2282">
        <f t="shared" si="283"/>
        <v>76.470588235294116</v>
      </c>
      <c r="Q2282" t="str">
        <f t="shared" si="281"/>
        <v>film &amp; video</v>
      </c>
      <c r="R2282" t="str">
        <f t="shared" si="282"/>
        <v>drama</v>
      </c>
      <c r="S2282" s="9">
        <f t="shared" si="284"/>
        <v>42248.465532407405</v>
      </c>
      <c r="T2282" s="9">
        <f t="shared" si="285"/>
        <v>42283.465532407405</v>
      </c>
      <c r="U2282">
        <f t="shared" si="286"/>
        <v>2015</v>
      </c>
      <c r="V2282" s="9" t="str">
        <f t="shared" si="287"/>
        <v>Sep</v>
      </c>
    </row>
    <row r="2283" spans="1:22" ht="45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>
        <f t="shared" si="280"/>
        <v>0</v>
      </c>
      <c r="P2283">
        <f t="shared" si="283"/>
        <v>0</v>
      </c>
      <c r="Q2283" t="str">
        <f t="shared" si="281"/>
        <v>film &amp; video</v>
      </c>
      <c r="R2283" t="str">
        <f t="shared" si="282"/>
        <v>drama</v>
      </c>
      <c r="S2283" s="9">
        <f t="shared" si="284"/>
        <v>42566.837766203702</v>
      </c>
      <c r="T2283" s="9">
        <f t="shared" si="285"/>
        <v>42587.837766203702</v>
      </c>
      <c r="U2283">
        <f t="shared" si="286"/>
        <v>2016</v>
      </c>
      <c r="V2283" s="9" t="str">
        <f t="shared" si="287"/>
        <v>Jul</v>
      </c>
    </row>
    <row r="2284" spans="1:22" ht="45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>
        <f t="shared" si="280"/>
        <v>15.214285714285714</v>
      </c>
      <c r="P2284">
        <f t="shared" si="283"/>
        <v>163.84615384615384</v>
      </c>
      <c r="Q2284" t="str">
        <f t="shared" si="281"/>
        <v>film &amp; video</v>
      </c>
      <c r="R2284" t="str">
        <f t="shared" si="282"/>
        <v>drama</v>
      </c>
      <c r="S2284" s="9">
        <f t="shared" si="284"/>
        <v>41978.030532407407</v>
      </c>
      <c r="T2284" s="9">
        <f t="shared" si="285"/>
        <v>42008.030532407407</v>
      </c>
      <c r="U2284">
        <f t="shared" si="286"/>
        <v>2014</v>
      </c>
      <c r="V2284" s="9" t="str">
        <f t="shared" si="287"/>
        <v>Dec</v>
      </c>
    </row>
    <row r="2285" spans="1:22" ht="45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>
        <f t="shared" si="280"/>
        <v>0</v>
      </c>
      <c r="P2285">
        <f t="shared" si="283"/>
        <v>0</v>
      </c>
      <c r="Q2285" t="str">
        <f t="shared" si="281"/>
        <v>film &amp; video</v>
      </c>
      <c r="R2285" t="str">
        <f t="shared" si="282"/>
        <v>drama</v>
      </c>
      <c r="S2285" s="9">
        <f t="shared" si="284"/>
        <v>41959.203321759262</v>
      </c>
      <c r="T2285" s="9">
        <f t="shared" si="285"/>
        <v>41989.203321759262</v>
      </c>
      <c r="U2285">
        <f t="shared" si="286"/>
        <v>2014</v>
      </c>
      <c r="V2285" s="9" t="str">
        <f t="shared" si="287"/>
        <v>Nov</v>
      </c>
    </row>
    <row r="2286" spans="1:22" ht="45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>
        <f t="shared" si="280"/>
        <v>0</v>
      </c>
      <c r="P2286">
        <f t="shared" si="283"/>
        <v>0</v>
      </c>
      <c r="Q2286" t="str">
        <f t="shared" si="281"/>
        <v>film &amp; video</v>
      </c>
      <c r="R2286" t="str">
        <f t="shared" si="282"/>
        <v>drama</v>
      </c>
      <c r="S2286" s="9">
        <f t="shared" si="284"/>
        <v>42165.756192129636</v>
      </c>
      <c r="T2286" s="9">
        <f t="shared" si="285"/>
        <v>42195.756192129636</v>
      </c>
      <c r="U2286">
        <f t="shared" si="286"/>
        <v>2015</v>
      </c>
      <c r="V2286" s="9" t="str">
        <f t="shared" si="287"/>
        <v>Jun</v>
      </c>
    </row>
    <row r="2287" spans="1:22" ht="45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>
        <f t="shared" si="280"/>
        <v>25.25</v>
      </c>
      <c r="P2287">
        <f t="shared" si="283"/>
        <v>91.818181818181813</v>
      </c>
      <c r="Q2287" t="str">
        <f t="shared" si="281"/>
        <v>film &amp; video</v>
      </c>
      <c r="R2287" t="str">
        <f t="shared" si="282"/>
        <v>drama</v>
      </c>
      <c r="S2287" s="9">
        <f t="shared" si="284"/>
        <v>42248.898055555554</v>
      </c>
      <c r="T2287" s="9">
        <f t="shared" si="285"/>
        <v>42278.041666666664</v>
      </c>
      <c r="U2287">
        <f t="shared" si="286"/>
        <v>2015</v>
      </c>
      <c r="V2287" s="9" t="str">
        <f t="shared" si="287"/>
        <v>Sep</v>
      </c>
    </row>
    <row r="2288" spans="1:22" ht="45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>
        <f t="shared" si="280"/>
        <v>44.6</v>
      </c>
      <c r="P2288">
        <f t="shared" si="283"/>
        <v>185.83333333333334</v>
      </c>
      <c r="Q2288" t="str">
        <f t="shared" si="281"/>
        <v>film &amp; video</v>
      </c>
      <c r="R2288" t="str">
        <f t="shared" si="282"/>
        <v>drama</v>
      </c>
      <c r="S2288" s="9">
        <f t="shared" si="284"/>
        <v>42235.993252314816</v>
      </c>
      <c r="T2288" s="9">
        <f t="shared" si="285"/>
        <v>42265.993252314816</v>
      </c>
      <c r="U2288">
        <f t="shared" si="286"/>
        <v>2015</v>
      </c>
      <c r="V2288" s="9" t="str">
        <f t="shared" si="287"/>
        <v>Aug</v>
      </c>
    </row>
    <row r="2289" spans="1:22" ht="30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>
        <f t="shared" si="280"/>
        <v>1.5873015873015872E-2</v>
      </c>
      <c r="P2289">
        <f t="shared" si="283"/>
        <v>1</v>
      </c>
      <c r="Q2289" t="str">
        <f t="shared" si="281"/>
        <v>film &amp; video</v>
      </c>
      <c r="R2289" t="str">
        <f t="shared" si="282"/>
        <v>drama</v>
      </c>
      <c r="S2289" s="9">
        <f t="shared" si="284"/>
        <v>42416.71435185185</v>
      </c>
      <c r="T2289" s="9">
        <f t="shared" si="285"/>
        <v>42476.672685185193</v>
      </c>
      <c r="U2289">
        <f t="shared" si="286"/>
        <v>2016</v>
      </c>
      <c r="V2289" s="9" t="str">
        <f t="shared" si="287"/>
        <v>Feb</v>
      </c>
    </row>
    <row r="2290" spans="1:22" ht="30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>
        <f t="shared" si="280"/>
        <v>0.04</v>
      </c>
      <c r="P2290">
        <f t="shared" si="283"/>
        <v>20</v>
      </c>
      <c r="Q2290" t="str">
        <f t="shared" si="281"/>
        <v>film &amp; video</v>
      </c>
      <c r="R2290" t="str">
        <f t="shared" si="282"/>
        <v>drama</v>
      </c>
      <c r="S2290" s="9">
        <f t="shared" si="284"/>
        <v>42202.427627314821</v>
      </c>
      <c r="T2290" s="9">
        <f t="shared" si="285"/>
        <v>42232.421307870369</v>
      </c>
      <c r="U2290">
        <f t="shared" si="286"/>
        <v>2015</v>
      </c>
      <c r="V2290" s="9" t="str">
        <f t="shared" si="287"/>
        <v>Jul</v>
      </c>
    </row>
    <row r="2291" spans="1:22" ht="45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>
        <f t="shared" si="280"/>
        <v>8.0000000000000002E-3</v>
      </c>
      <c r="P2291">
        <f t="shared" si="283"/>
        <v>1</v>
      </c>
      <c r="Q2291" t="str">
        <f t="shared" si="281"/>
        <v>film &amp; video</v>
      </c>
      <c r="R2291" t="str">
        <f t="shared" si="282"/>
        <v>drama</v>
      </c>
      <c r="S2291" s="9">
        <f t="shared" si="284"/>
        <v>42009.473946759266</v>
      </c>
      <c r="T2291" s="9">
        <f t="shared" si="285"/>
        <v>42069.473946759266</v>
      </c>
      <c r="U2291">
        <f t="shared" si="286"/>
        <v>2015</v>
      </c>
      <c r="V2291" s="9" t="str">
        <f t="shared" si="287"/>
        <v>Jan</v>
      </c>
    </row>
    <row r="2292" spans="1:22" ht="45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>
        <f t="shared" si="280"/>
        <v>0.22727272727272727</v>
      </c>
      <c r="P2292">
        <f t="shared" si="283"/>
        <v>10</v>
      </c>
      <c r="Q2292" t="str">
        <f t="shared" si="281"/>
        <v>film &amp; video</v>
      </c>
      <c r="R2292" t="str">
        <f t="shared" si="282"/>
        <v>drama</v>
      </c>
      <c r="S2292" s="9">
        <f t="shared" si="284"/>
        <v>42375.063449074078</v>
      </c>
      <c r="T2292" s="9">
        <f t="shared" si="285"/>
        <v>42417.832638888889</v>
      </c>
      <c r="U2292">
        <f t="shared" si="286"/>
        <v>2016</v>
      </c>
      <c r="V2292" s="9" t="str">
        <f t="shared" si="287"/>
        <v>Jan</v>
      </c>
    </row>
    <row r="2293" spans="1:22" ht="45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>
        <f t="shared" si="280"/>
        <v>55.698440000000005</v>
      </c>
      <c r="P2293">
        <f t="shared" si="283"/>
        <v>331.53833333333336</v>
      </c>
      <c r="Q2293" t="str">
        <f t="shared" si="281"/>
        <v>film &amp; video</v>
      </c>
      <c r="R2293" t="str">
        <f t="shared" si="282"/>
        <v>drama</v>
      </c>
      <c r="S2293" s="9">
        <f t="shared" si="284"/>
        <v>42066.792094907411</v>
      </c>
      <c r="T2293" s="9">
        <f t="shared" si="285"/>
        <v>42116.750428240739</v>
      </c>
      <c r="U2293">
        <f t="shared" si="286"/>
        <v>2015</v>
      </c>
      <c r="V2293" s="9" t="str">
        <f t="shared" si="287"/>
        <v>Mar</v>
      </c>
    </row>
    <row r="2294" spans="1:22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>
        <f t="shared" si="280"/>
        <v>11.943</v>
      </c>
      <c r="P2294">
        <f t="shared" si="283"/>
        <v>314.28947368421052</v>
      </c>
      <c r="Q2294" t="str">
        <f t="shared" si="281"/>
        <v>film &amp; video</v>
      </c>
      <c r="R2294" t="str">
        <f t="shared" si="282"/>
        <v>drama</v>
      </c>
      <c r="S2294" s="9">
        <f t="shared" si="284"/>
        <v>41970.473946759266</v>
      </c>
      <c r="T2294" s="9">
        <f t="shared" si="285"/>
        <v>42001.473946759266</v>
      </c>
      <c r="U2294">
        <f t="shared" si="286"/>
        <v>2014</v>
      </c>
      <c r="V2294" s="9" t="str">
        <f t="shared" si="287"/>
        <v>Nov</v>
      </c>
    </row>
    <row r="2295" spans="1:22" ht="45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>
        <f t="shared" si="280"/>
        <v>2</v>
      </c>
      <c r="P2295">
        <f t="shared" si="283"/>
        <v>100</v>
      </c>
      <c r="Q2295" t="str">
        <f t="shared" si="281"/>
        <v>film &amp; video</v>
      </c>
      <c r="R2295" t="str">
        <f t="shared" si="282"/>
        <v>drama</v>
      </c>
      <c r="S2295" s="9">
        <f t="shared" si="284"/>
        <v>42079.461678240747</v>
      </c>
      <c r="T2295" s="9">
        <f t="shared" si="285"/>
        <v>42139.461678240747</v>
      </c>
      <c r="U2295">
        <f t="shared" si="286"/>
        <v>2015</v>
      </c>
      <c r="V2295" s="9" t="str">
        <f t="shared" si="287"/>
        <v>Mar</v>
      </c>
    </row>
    <row r="2296" spans="1:22" ht="30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>
        <f t="shared" si="280"/>
        <v>17.630000000000003</v>
      </c>
      <c r="P2296">
        <f t="shared" si="283"/>
        <v>115.98684210526316</v>
      </c>
      <c r="Q2296" t="str">
        <f t="shared" si="281"/>
        <v>film &amp; video</v>
      </c>
      <c r="R2296" t="str">
        <f t="shared" si="282"/>
        <v>drama</v>
      </c>
      <c r="S2296" s="9">
        <f t="shared" si="284"/>
        <v>42429.16001157408</v>
      </c>
      <c r="T2296" s="9">
        <f t="shared" si="285"/>
        <v>42461.124305555561</v>
      </c>
      <c r="U2296">
        <f t="shared" si="286"/>
        <v>2016</v>
      </c>
      <c r="V2296" s="9" t="str">
        <f t="shared" si="287"/>
        <v>Feb</v>
      </c>
    </row>
    <row r="2297" spans="1:22" ht="45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>
        <f t="shared" si="280"/>
        <v>0.72</v>
      </c>
      <c r="P2297">
        <f t="shared" si="283"/>
        <v>120</v>
      </c>
      <c r="Q2297" t="str">
        <f t="shared" si="281"/>
        <v>film &amp; video</v>
      </c>
      <c r="R2297" t="str">
        <f t="shared" si="282"/>
        <v>drama</v>
      </c>
      <c r="S2297" s="9">
        <f t="shared" si="284"/>
        <v>42195.477199074077</v>
      </c>
      <c r="T2297" s="9">
        <f t="shared" si="285"/>
        <v>42236.670833333337</v>
      </c>
      <c r="U2297">
        <f t="shared" si="286"/>
        <v>2015</v>
      </c>
      <c r="V2297" s="9" t="str">
        <f t="shared" si="287"/>
        <v>Jul</v>
      </c>
    </row>
    <row r="2298" spans="1:22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>
        <f t="shared" si="280"/>
        <v>0</v>
      </c>
      <c r="P2298">
        <f t="shared" si="283"/>
        <v>0</v>
      </c>
      <c r="Q2298" t="str">
        <f t="shared" si="281"/>
        <v>film &amp; video</v>
      </c>
      <c r="R2298" t="str">
        <f t="shared" si="282"/>
        <v>drama</v>
      </c>
      <c r="S2298" s="9">
        <f t="shared" si="284"/>
        <v>42031.670879629637</v>
      </c>
      <c r="T2298" s="9">
        <f t="shared" si="285"/>
        <v>42091.629212962966</v>
      </c>
      <c r="U2298">
        <f t="shared" si="286"/>
        <v>2015</v>
      </c>
      <c r="V2298" s="9" t="str">
        <f t="shared" si="287"/>
        <v>Jan</v>
      </c>
    </row>
    <row r="2299" spans="1:22" ht="45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>
        <f t="shared" si="280"/>
        <v>13</v>
      </c>
      <c r="P2299">
        <f t="shared" si="283"/>
        <v>65</v>
      </c>
      <c r="Q2299" t="str">
        <f t="shared" si="281"/>
        <v>film &amp; video</v>
      </c>
      <c r="R2299" t="str">
        <f t="shared" si="282"/>
        <v>drama</v>
      </c>
      <c r="S2299" s="9">
        <f t="shared" si="284"/>
        <v>42031.603217592594</v>
      </c>
      <c r="T2299" s="9">
        <f t="shared" si="285"/>
        <v>42089.943749999999</v>
      </c>
      <c r="U2299">
        <f t="shared" si="286"/>
        <v>2015</v>
      </c>
      <c r="V2299" s="9" t="str">
        <f t="shared" si="287"/>
        <v>Jan</v>
      </c>
    </row>
    <row r="2300" spans="1:22" ht="45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>
        <f t="shared" si="280"/>
        <v>0</v>
      </c>
      <c r="P2300">
        <f t="shared" si="283"/>
        <v>0</v>
      </c>
      <c r="Q2300" t="str">
        <f t="shared" si="281"/>
        <v>film &amp; video</v>
      </c>
      <c r="R2300" t="str">
        <f t="shared" si="282"/>
        <v>drama</v>
      </c>
      <c r="S2300" s="9">
        <f t="shared" si="284"/>
        <v>42481.881365740745</v>
      </c>
      <c r="T2300" s="9">
        <f t="shared" si="285"/>
        <v>42511.878472222226</v>
      </c>
      <c r="U2300">
        <f t="shared" si="286"/>
        <v>2016</v>
      </c>
      <c r="V2300" s="9" t="str">
        <f t="shared" si="287"/>
        <v>Apr</v>
      </c>
    </row>
    <row r="2301" spans="1:22" ht="45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>
        <f t="shared" si="280"/>
        <v>0</v>
      </c>
      <c r="P2301">
        <f t="shared" si="283"/>
        <v>0</v>
      </c>
      <c r="Q2301" t="str">
        <f t="shared" si="281"/>
        <v>film &amp; video</v>
      </c>
      <c r="R2301" t="str">
        <f t="shared" si="282"/>
        <v>drama</v>
      </c>
      <c r="S2301" s="9">
        <f t="shared" si="284"/>
        <v>42135.068587962967</v>
      </c>
      <c r="T2301" s="9">
        <f t="shared" si="285"/>
        <v>42195.068587962967</v>
      </c>
      <c r="U2301">
        <f t="shared" si="286"/>
        <v>2015</v>
      </c>
      <c r="V2301" s="9" t="str">
        <f t="shared" si="287"/>
        <v>May</v>
      </c>
    </row>
    <row r="2302" spans="1:22" ht="45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>
        <f t="shared" si="280"/>
        <v>0</v>
      </c>
      <c r="P2302">
        <f t="shared" si="283"/>
        <v>0</v>
      </c>
      <c r="Q2302" t="str">
        <f t="shared" si="281"/>
        <v>film &amp; video</v>
      </c>
      <c r="R2302" t="str">
        <f t="shared" si="282"/>
        <v>drama</v>
      </c>
      <c r="S2302" s="9">
        <f t="shared" si="284"/>
        <v>42438.794606481482</v>
      </c>
      <c r="T2302" s="9">
        <f t="shared" si="285"/>
        <v>42468.752939814818</v>
      </c>
      <c r="U2302">
        <f t="shared" si="286"/>
        <v>2016</v>
      </c>
      <c r="V2302" s="9" t="str">
        <f t="shared" si="287"/>
        <v>Mar</v>
      </c>
    </row>
    <row r="2303" spans="1:22" ht="30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>
        <f t="shared" si="280"/>
        <v>0.86206896551724133</v>
      </c>
      <c r="P2303">
        <f t="shared" si="283"/>
        <v>125</v>
      </c>
      <c r="Q2303" t="str">
        <f t="shared" si="281"/>
        <v>film &amp; video</v>
      </c>
      <c r="R2303" t="str">
        <f t="shared" si="282"/>
        <v>drama</v>
      </c>
      <c r="S2303" s="9">
        <f t="shared" si="284"/>
        <v>42106.499351851853</v>
      </c>
      <c r="T2303" s="9">
        <f t="shared" si="285"/>
        <v>42155.228472222225</v>
      </c>
      <c r="U2303">
        <f t="shared" si="286"/>
        <v>2015</v>
      </c>
      <c r="V2303" s="9" t="str">
        <f t="shared" si="287"/>
        <v>Apr</v>
      </c>
    </row>
    <row r="2304" spans="1:22" ht="45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>
        <f t="shared" si="280"/>
        <v>0</v>
      </c>
      <c r="P2304">
        <f t="shared" si="283"/>
        <v>0</v>
      </c>
      <c r="Q2304" t="str">
        <f t="shared" si="281"/>
        <v>film &amp; video</v>
      </c>
      <c r="R2304" t="str">
        <f t="shared" si="282"/>
        <v>drama</v>
      </c>
      <c r="S2304" s="9">
        <f t="shared" si="284"/>
        <v>42164.727326388893</v>
      </c>
      <c r="T2304" s="9">
        <f t="shared" si="285"/>
        <v>42194.727326388893</v>
      </c>
      <c r="U2304">
        <f t="shared" si="286"/>
        <v>2015</v>
      </c>
      <c r="V2304" s="9" t="str">
        <f t="shared" si="287"/>
        <v>Jun</v>
      </c>
    </row>
    <row r="2305" spans="1:22" ht="30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>
        <f t="shared" si="280"/>
        <v>0</v>
      </c>
      <c r="P2305">
        <f t="shared" si="283"/>
        <v>0</v>
      </c>
      <c r="Q2305" t="str">
        <f t="shared" si="281"/>
        <v>film &amp; video</v>
      </c>
      <c r="R2305" t="str">
        <f t="shared" si="282"/>
        <v>drama</v>
      </c>
      <c r="S2305" s="9">
        <f t="shared" si="284"/>
        <v>42096.519733796296</v>
      </c>
      <c r="T2305" s="9">
        <f t="shared" si="285"/>
        <v>42156.519733796296</v>
      </c>
      <c r="U2305">
        <f t="shared" si="286"/>
        <v>2015</v>
      </c>
      <c r="V2305" s="9" t="str">
        <f t="shared" si="287"/>
        <v>Apr</v>
      </c>
    </row>
    <row r="2306" spans="1:22" ht="45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>
        <f t="shared" ref="O2306:O2369" si="288">(E2306/D2306)*100</f>
        <v>0</v>
      </c>
      <c r="P2306">
        <f t="shared" si="283"/>
        <v>0</v>
      </c>
      <c r="Q2306" t="str">
        <f t="shared" ref="Q2306:Q2369" si="289">LEFT(N2306,SEARCH("/",N2306,1)-1)</f>
        <v>film &amp; video</v>
      </c>
      <c r="R2306" t="str">
        <f t="shared" ref="R2306:R2369" si="290">RIGHT(N2306,LEN(N2306)-SEARCH("/",N2306,1))</f>
        <v>drama</v>
      </c>
      <c r="S2306" s="9">
        <f t="shared" si="284"/>
        <v>42383.767326388894</v>
      </c>
      <c r="T2306" s="9">
        <f t="shared" si="285"/>
        <v>42413.767326388894</v>
      </c>
      <c r="U2306">
        <f t="shared" si="286"/>
        <v>2016</v>
      </c>
      <c r="V2306" s="9" t="str">
        <f t="shared" si="287"/>
        <v>Jan</v>
      </c>
    </row>
    <row r="2307" spans="1:22" ht="45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>
        <f t="shared" si="288"/>
        <v>0.4</v>
      </c>
      <c r="P2307">
        <f t="shared" ref="P2307:P2370" si="291">IFERROR(E2307/L2307, 0)</f>
        <v>30</v>
      </c>
      <c r="Q2307" t="str">
        <f t="shared" si="289"/>
        <v>film &amp; video</v>
      </c>
      <c r="R2307" t="str">
        <f t="shared" si="290"/>
        <v>drama</v>
      </c>
      <c r="S2307" s="9">
        <f t="shared" ref="S2307:S2370" si="292">((J2307/86400)+25569+(-4/24))</f>
        <v>42129.610543981486</v>
      </c>
      <c r="T2307" s="9">
        <f t="shared" ref="T2307:T2370" si="293">((I2307/86400)+25569+(-4/24))</f>
        <v>42159.610543981486</v>
      </c>
      <c r="U2307">
        <f t="shared" ref="U2307:U2370" si="294">YEAR(S2307)</f>
        <v>2015</v>
      </c>
      <c r="V2307" s="9" t="str">
        <f t="shared" ref="V2307:V2370" si="295">TEXT(S2307, "mmm")</f>
        <v>May</v>
      </c>
    </row>
    <row r="2308" spans="1:22" ht="45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>
        <f t="shared" si="288"/>
        <v>0</v>
      </c>
      <c r="P2308">
        <f t="shared" si="291"/>
        <v>0</v>
      </c>
      <c r="Q2308" t="str">
        <f t="shared" si="289"/>
        <v>film &amp; video</v>
      </c>
      <c r="R2308" t="str">
        <f t="shared" si="290"/>
        <v>drama</v>
      </c>
      <c r="S2308" s="9">
        <f t="shared" si="292"/>
        <v>42341.792256944442</v>
      </c>
      <c r="T2308" s="9">
        <f t="shared" si="293"/>
        <v>42371.792256944442</v>
      </c>
      <c r="U2308">
        <f t="shared" si="294"/>
        <v>2015</v>
      </c>
      <c r="V2308" s="9" t="str">
        <f t="shared" si="295"/>
        <v>Dec</v>
      </c>
    </row>
    <row r="2309" spans="1:22" ht="45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>
        <f t="shared" si="288"/>
        <v>2.75</v>
      </c>
      <c r="P2309">
        <f t="shared" si="291"/>
        <v>15.714285714285714</v>
      </c>
      <c r="Q2309" t="str">
        <f t="shared" si="289"/>
        <v>film &amp; video</v>
      </c>
      <c r="R2309" t="str">
        <f t="shared" si="290"/>
        <v>drama</v>
      </c>
      <c r="S2309" s="9">
        <f t="shared" si="292"/>
        <v>42032.659097222226</v>
      </c>
      <c r="T2309" s="9">
        <f t="shared" si="293"/>
        <v>42062.659097222226</v>
      </c>
      <c r="U2309">
        <f t="shared" si="294"/>
        <v>2015</v>
      </c>
      <c r="V2309" s="9" t="str">
        <f t="shared" si="295"/>
        <v>Jan</v>
      </c>
    </row>
    <row r="2310" spans="1:22" ht="45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>
        <f t="shared" si="288"/>
        <v>0</v>
      </c>
      <c r="P2310">
        <f t="shared" si="291"/>
        <v>0</v>
      </c>
      <c r="Q2310" t="str">
        <f t="shared" si="289"/>
        <v>film &amp; video</v>
      </c>
      <c r="R2310" t="str">
        <f t="shared" si="290"/>
        <v>drama</v>
      </c>
      <c r="S2310" s="9">
        <f t="shared" si="292"/>
        <v>42612.745046296295</v>
      </c>
      <c r="T2310" s="9">
        <f t="shared" si="293"/>
        <v>42642.745046296295</v>
      </c>
      <c r="U2310">
        <f t="shared" si="294"/>
        <v>2016</v>
      </c>
      <c r="V2310" s="9" t="str">
        <f t="shared" si="295"/>
        <v>Aug</v>
      </c>
    </row>
    <row r="2311" spans="1:22" ht="45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>
        <f t="shared" si="288"/>
        <v>40.1</v>
      </c>
      <c r="P2311">
        <f t="shared" si="291"/>
        <v>80.2</v>
      </c>
      <c r="Q2311" t="str">
        <f t="shared" si="289"/>
        <v>film &amp; video</v>
      </c>
      <c r="R2311" t="str">
        <f t="shared" si="290"/>
        <v>drama</v>
      </c>
      <c r="S2311" s="9">
        <f t="shared" si="292"/>
        <v>42135.868738425932</v>
      </c>
      <c r="T2311" s="9">
        <f t="shared" si="293"/>
        <v>42175.868738425932</v>
      </c>
      <c r="U2311">
        <f t="shared" si="294"/>
        <v>2015</v>
      </c>
      <c r="V2311" s="9" t="str">
        <f t="shared" si="295"/>
        <v>May</v>
      </c>
    </row>
    <row r="2312" spans="1:22" ht="30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>
        <f t="shared" si="288"/>
        <v>0</v>
      </c>
      <c r="P2312">
        <f t="shared" si="291"/>
        <v>0</v>
      </c>
      <c r="Q2312" t="str">
        <f t="shared" si="289"/>
        <v>film &amp; video</v>
      </c>
      <c r="R2312" t="str">
        <f t="shared" si="290"/>
        <v>drama</v>
      </c>
      <c r="S2312" s="9">
        <f t="shared" si="292"/>
        <v>42164.74186342593</v>
      </c>
      <c r="T2312" s="9">
        <f t="shared" si="293"/>
        <v>42194.74186342593</v>
      </c>
      <c r="U2312">
        <f t="shared" si="294"/>
        <v>2015</v>
      </c>
      <c r="V2312" s="9" t="str">
        <f t="shared" si="295"/>
        <v>Jun</v>
      </c>
    </row>
    <row r="2313" spans="1:22" ht="45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>
        <f t="shared" si="288"/>
        <v>0</v>
      </c>
      <c r="P2313">
        <f t="shared" si="291"/>
        <v>0</v>
      </c>
      <c r="Q2313" t="str">
        <f t="shared" si="289"/>
        <v>film &amp; video</v>
      </c>
      <c r="R2313" t="str">
        <f t="shared" si="290"/>
        <v>drama</v>
      </c>
      <c r="S2313" s="9">
        <f t="shared" si="292"/>
        <v>42320.917812500003</v>
      </c>
      <c r="T2313" s="9">
        <f t="shared" si="293"/>
        <v>42373.833333333336</v>
      </c>
      <c r="U2313">
        <f t="shared" si="294"/>
        <v>2015</v>
      </c>
      <c r="V2313" s="9" t="str">
        <f t="shared" si="295"/>
        <v>Nov</v>
      </c>
    </row>
    <row r="2314" spans="1:22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>
        <f t="shared" si="288"/>
        <v>0.33333333333333337</v>
      </c>
      <c r="P2314">
        <f t="shared" si="291"/>
        <v>50</v>
      </c>
      <c r="Q2314" t="str">
        <f t="shared" si="289"/>
        <v>film &amp; video</v>
      </c>
      <c r="R2314" t="str">
        <f t="shared" si="290"/>
        <v>drama</v>
      </c>
      <c r="S2314" s="9">
        <f t="shared" si="292"/>
        <v>42377.410520833335</v>
      </c>
      <c r="T2314" s="9">
        <f t="shared" si="293"/>
        <v>42437.410520833335</v>
      </c>
      <c r="U2314">
        <f t="shared" si="294"/>
        <v>2016</v>
      </c>
      <c r="V2314" s="9" t="str">
        <f t="shared" si="295"/>
        <v>Jan</v>
      </c>
    </row>
    <row r="2315" spans="1:22" ht="45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>
        <f t="shared" si="288"/>
        <v>0</v>
      </c>
      <c r="P2315">
        <f t="shared" si="291"/>
        <v>0</v>
      </c>
      <c r="Q2315" t="str">
        <f t="shared" si="289"/>
        <v>film &amp; video</v>
      </c>
      <c r="R2315" t="str">
        <f t="shared" si="290"/>
        <v>drama</v>
      </c>
      <c r="S2315" s="9">
        <f t="shared" si="292"/>
        <v>42713.795833333337</v>
      </c>
      <c r="T2315" s="9">
        <f t="shared" si="293"/>
        <v>42734.208333333336</v>
      </c>
      <c r="U2315">
        <f t="shared" si="294"/>
        <v>2016</v>
      </c>
      <c r="V2315" s="9" t="str">
        <f t="shared" si="295"/>
        <v>Dec</v>
      </c>
    </row>
    <row r="2316" spans="1:22" ht="45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>
        <f t="shared" si="288"/>
        <v>25</v>
      </c>
      <c r="P2316">
        <f t="shared" si="291"/>
        <v>50</v>
      </c>
      <c r="Q2316" t="str">
        <f t="shared" si="289"/>
        <v>film &amp; video</v>
      </c>
      <c r="R2316" t="str">
        <f t="shared" si="290"/>
        <v>drama</v>
      </c>
      <c r="S2316" s="9">
        <f t="shared" si="292"/>
        <v>42296.94363425926</v>
      </c>
      <c r="T2316" s="9">
        <f t="shared" si="293"/>
        <v>42316.333333333336</v>
      </c>
      <c r="U2316">
        <f t="shared" si="294"/>
        <v>2015</v>
      </c>
      <c r="V2316" s="9" t="str">
        <f t="shared" si="295"/>
        <v>Oct</v>
      </c>
    </row>
    <row r="2317" spans="1:22" ht="45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>
        <f t="shared" si="288"/>
        <v>0.43939393939393934</v>
      </c>
      <c r="P2317">
        <f t="shared" si="291"/>
        <v>4.833333333333333</v>
      </c>
      <c r="Q2317" t="str">
        <f t="shared" si="289"/>
        <v>film &amp; video</v>
      </c>
      <c r="R2317" t="str">
        <f t="shared" si="290"/>
        <v>animation</v>
      </c>
      <c r="S2317" s="9">
        <f t="shared" si="292"/>
        <v>41682.069803240745</v>
      </c>
      <c r="T2317" s="9">
        <f t="shared" si="293"/>
        <v>41712.028136574074</v>
      </c>
      <c r="U2317">
        <f t="shared" si="294"/>
        <v>2014</v>
      </c>
      <c r="V2317" s="9" t="str">
        <f t="shared" si="295"/>
        <v>Feb</v>
      </c>
    </row>
    <row r="2318" spans="1:22" ht="45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>
        <f t="shared" si="288"/>
        <v>2.0066666666666668</v>
      </c>
      <c r="P2318">
        <f t="shared" si="291"/>
        <v>50.166666666666664</v>
      </c>
      <c r="Q2318" t="str">
        <f t="shared" si="289"/>
        <v>film &amp; video</v>
      </c>
      <c r="R2318" t="str">
        <f t="shared" si="290"/>
        <v>animation</v>
      </c>
      <c r="S2318" s="9">
        <f t="shared" si="292"/>
        <v>42177.32472222222</v>
      </c>
      <c r="T2318" s="9">
        <f t="shared" si="293"/>
        <v>42237.32472222222</v>
      </c>
      <c r="U2318">
        <f t="shared" si="294"/>
        <v>2015</v>
      </c>
      <c r="V2318" s="9" t="str">
        <f t="shared" si="295"/>
        <v>Jun</v>
      </c>
    </row>
    <row r="2319" spans="1:22" ht="45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>
        <f t="shared" si="288"/>
        <v>1.075</v>
      </c>
      <c r="P2319">
        <f t="shared" si="291"/>
        <v>35.833333333333336</v>
      </c>
      <c r="Q2319" t="str">
        <f t="shared" si="289"/>
        <v>film &amp; video</v>
      </c>
      <c r="R2319" t="str">
        <f t="shared" si="290"/>
        <v>animation</v>
      </c>
      <c r="S2319" s="9">
        <f t="shared" si="292"/>
        <v>41863.093715277784</v>
      </c>
      <c r="T2319" s="9">
        <f t="shared" si="293"/>
        <v>41893.093715277784</v>
      </c>
      <c r="U2319">
        <f t="shared" si="294"/>
        <v>2014</v>
      </c>
      <c r="V2319" s="9" t="str">
        <f t="shared" si="295"/>
        <v>Aug</v>
      </c>
    </row>
    <row r="2320" spans="1:22" ht="45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>
        <f t="shared" si="288"/>
        <v>0.76500000000000001</v>
      </c>
      <c r="P2320">
        <f t="shared" si="291"/>
        <v>11.76923076923077</v>
      </c>
      <c r="Q2320" t="str">
        <f t="shared" si="289"/>
        <v>film &amp; video</v>
      </c>
      <c r="R2320" t="str">
        <f t="shared" si="290"/>
        <v>animation</v>
      </c>
      <c r="S2320" s="9">
        <f t="shared" si="292"/>
        <v>41400.759606481486</v>
      </c>
      <c r="T2320" s="9">
        <f t="shared" si="293"/>
        <v>41430.759606481486</v>
      </c>
      <c r="U2320">
        <f t="shared" si="294"/>
        <v>2013</v>
      </c>
      <c r="V2320" s="9" t="str">
        <f t="shared" si="295"/>
        <v>May</v>
      </c>
    </row>
    <row r="2321" spans="1:22" ht="45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>
        <f t="shared" si="288"/>
        <v>6.7966666666666677</v>
      </c>
      <c r="P2321">
        <f t="shared" si="291"/>
        <v>40.78</v>
      </c>
      <c r="Q2321" t="str">
        <f t="shared" si="289"/>
        <v>film &amp; video</v>
      </c>
      <c r="R2321" t="str">
        <f t="shared" si="290"/>
        <v>animation</v>
      </c>
      <c r="S2321" s="9">
        <f t="shared" si="292"/>
        <v>40934.209479166668</v>
      </c>
      <c r="T2321" s="9">
        <f t="shared" si="293"/>
        <v>40994.167812500003</v>
      </c>
      <c r="U2321">
        <f t="shared" si="294"/>
        <v>2012</v>
      </c>
      <c r="V2321" s="9" t="str">
        <f t="shared" si="295"/>
        <v>Jan</v>
      </c>
    </row>
    <row r="2322" spans="1:22" ht="45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>
        <f t="shared" si="288"/>
        <v>1.2E-2</v>
      </c>
      <c r="P2322">
        <f t="shared" si="291"/>
        <v>3</v>
      </c>
      <c r="Q2322" t="str">
        <f t="shared" si="289"/>
        <v>film &amp; video</v>
      </c>
      <c r="R2322" t="str">
        <f t="shared" si="290"/>
        <v>animation</v>
      </c>
      <c r="S2322" s="9">
        <f t="shared" si="292"/>
        <v>42275.694490740738</v>
      </c>
      <c r="T2322" s="9">
        <f t="shared" si="293"/>
        <v>42335.736157407409</v>
      </c>
      <c r="U2322">
        <f t="shared" si="294"/>
        <v>2015</v>
      </c>
      <c r="V2322" s="9" t="str">
        <f t="shared" si="295"/>
        <v>Sep</v>
      </c>
    </row>
    <row r="2323" spans="1:22" ht="45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>
        <f t="shared" si="288"/>
        <v>1.3299999999999998</v>
      </c>
      <c r="P2323">
        <f t="shared" si="291"/>
        <v>16.625</v>
      </c>
      <c r="Q2323" t="str">
        <f t="shared" si="289"/>
        <v>film &amp; video</v>
      </c>
      <c r="R2323" t="str">
        <f t="shared" si="290"/>
        <v>animation</v>
      </c>
      <c r="S2323" s="9">
        <f t="shared" si="292"/>
        <v>42400.545300925929</v>
      </c>
      <c r="T2323" s="9">
        <f t="shared" si="293"/>
        <v>42430.545300925929</v>
      </c>
      <c r="U2323">
        <f t="shared" si="294"/>
        <v>2016</v>
      </c>
      <c r="V2323" s="9" t="str">
        <f t="shared" si="295"/>
        <v>Jan</v>
      </c>
    </row>
    <row r="2324" spans="1:22" ht="45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>
        <f t="shared" si="288"/>
        <v>0</v>
      </c>
      <c r="P2324">
        <f t="shared" si="291"/>
        <v>0</v>
      </c>
      <c r="Q2324" t="str">
        <f t="shared" si="289"/>
        <v>film &amp; video</v>
      </c>
      <c r="R2324" t="str">
        <f t="shared" si="290"/>
        <v>animation</v>
      </c>
      <c r="S2324" s="9">
        <f t="shared" si="292"/>
        <v>42285.742361111115</v>
      </c>
      <c r="T2324" s="9">
        <f t="shared" si="293"/>
        <v>42299.624305555561</v>
      </c>
      <c r="U2324">
        <f t="shared" si="294"/>
        <v>2015</v>
      </c>
      <c r="V2324" s="9" t="str">
        <f t="shared" si="295"/>
        <v>Oct</v>
      </c>
    </row>
    <row r="2325" spans="1:22" ht="30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>
        <f t="shared" si="288"/>
        <v>5.6333333333333329</v>
      </c>
      <c r="P2325">
        <f t="shared" si="291"/>
        <v>52</v>
      </c>
      <c r="Q2325" t="str">
        <f t="shared" si="289"/>
        <v>film &amp; video</v>
      </c>
      <c r="R2325" t="str">
        <f t="shared" si="290"/>
        <v>animation</v>
      </c>
      <c r="S2325" s="9">
        <f t="shared" si="292"/>
        <v>41778.600057870375</v>
      </c>
      <c r="T2325" s="9">
        <f t="shared" si="293"/>
        <v>41806.75</v>
      </c>
      <c r="U2325">
        <f t="shared" si="294"/>
        <v>2014</v>
      </c>
      <c r="V2325" s="9" t="str">
        <f t="shared" si="295"/>
        <v>May</v>
      </c>
    </row>
    <row r="2326" spans="1:22" ht="60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>
        <f t="shared" si="288"/>
        <v>0</v>
      </c>
      <c r="P2326">
        <f t="shared" si="291"/>
        <v>0</v>
      </c>
      <c r="Q2326" t="str">
        <f t="shared" si="289"/>
        <v>film &amp; video</v>
      </c>
      <c r="R2326" t="str">
        <f t="shared" si="290"/>
        <v>animation</v>
      </c>
      <c r="S2326" s="9">
        <f t="shared" si="292"/>
        <v>40070.734745370377</v>
      </c>
      <c r="T2326" s="9">
        <f t="shared" si="293"/>
        <v>40144.040972222225</v>
      </c>
      <c r="U2326">
        <f t="shared" si="294"/>
        <v>2009</v>
      </c>
      <c r="V2326" s="9" t="str">
        <f t="shared" si="295"/>
        <v>Sep</v>
      </c>
    </row>
    <row r="2327" spans="1:22" ht="30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>
        <f t="shared" si="288"/>
        <v>2.4</v>
      </c>
      <c r="P2327">
        <f t="shared" si="291"/>
        <v>4.8</v>
      </c>
      <c r="Q2327" t="str">
        <f t="shared" si="289"/>
        <v>film &amp; video</v>
      </c>
      <c r="R2327" t="str">
        <f t="shared" si="290"/>
        <v>animation</v>
      </c>
      <c r="S2327" s="9">
        <f t="shared" si="292"/>
        <v>41512.94059027778</v>
      </c>
      <c r="T2327" s="9">
        <f t="shared" si="293"/>
        <v>41527.94059027778</v>
      </c>
      <c r="U2327">
        <f t="shared" si="294"/>
        <v>2013</v>
      </c>
      <c r="V2327" s="9" t="str">
        <f t="shared" si="295"/>
        <v>Aug</v>
      </c>
    </row>
    <row r="2328" spans="1:22" ht="45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>
        <f t="shared" si="288"/>
        <v>13.833333333333334</v>
      </c>
      <c r="P2328">
        <f t="shared" si="291"/>
        <v>51.875</v>
      </c>
      <c r="Q2328" t="str">
        <f t="shared" si="289"/>
        <v>film &amp; video</v>
      </c>
      <c r="R2328" t="str">
        <f t="shared" si="290"/>
        <v>animation</v>
      </c>
      <c r="S2328" s="9">
        <f t="shared" si="292"/>
        <v>42526.704664351855</v>
      </c>
      <c r="T2328" s="9">
        <f t="shared" si="293"/>
        <v>42556.704664351855</v>
      </c>
      <c r="U2328">
        <f t="shared" si="294"/>
        <v>2016</v>
      </c>
      <c r="V2328" s="9" t="str">
        <f t="shared" si="295"/>
        <v>Jun</v>
      </c>
    </row>
    <row r="2329" spans="1:22" ht="45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>
        <f t="shared" si="288"/>
        <v>9.5</v>
      </c>
      <c r="P2329">
        <f t="shared" si="291"/>
        <v>71.25</v>
      </c>
      <c r="Q2329" t="str">
        <f t="shared" si="289"/>
        <v>film &amp; video</v>
      </c>
      <c r="R2329" t="str">
        <f t="shared" si="290"/>
        <v>animation</v>
      </c>
      <c r="S2329" s="9">
        <f t="shared" si="292"/>
        <v>42238.559965277782</v>
      </c>
      <c r="T2329" s="9">
        <f t="shared" si="293"/>
        <v>42298.559965277782</v>
      </c>
      <c r="U2329">
        <f t="shared" si="294"/>
        <v>2015</v>
      </c>
      <c r="V2329" s="9" t="str">
        <f t="shared" si="295"/>
        <v>Aug</v>
      </c>
    </row>
    <row r="2330" spans="1:22" ht="60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>
        <f t="shared" si="288"/>
        <v>0</v>
      </c>
      <c r="P2330">
        <f t="shared" si="291"/>
        <v>0</v>
      </c>
      <c r="Q2330" t="str">
        <f t="shared" si="289"/>
        <v>film &amp; video</v>
      </c>
      <c r="R2330" t="str">
        <f t="shared" si="290"/>
        <v>animation</v>
      </c>
      <c r="S2330" s="9">
        <f t="shared" si="292"/>
        <v>42228.463217592594</v>
      </c>
      <c r="T2330" s="9">
        <f t="shared" si="293"/>
        <v>42288.463217592594</v>
      </c>
      <c r="U2330">
        <f t="shared" si="294"/>
        <v>2015</v>
      </c>
      <c r="V2330" s="9" t="str">
        <f t="shared" si="295"/>
        <v>Aug</v>
      </c>
    </row>
    <row r="2331" spans="1:22" ht="45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>
        <f t="shared" si="288"/>
        <v>5</v>
      </c>
      <c r="P2331">
        <f t="shared" si="291"/>
        <v>62.5</v>
      </c>
      <c r="Q2331" t="str">
        <f t="shared" si="289"/>
        <v>film &amp; video</v>
      </c>
      <c r="R2331" t="str">
        <f t="shared" si="290"/>
        <v>animation</v>
      </c>
      <c r="S2331" s="9">
        <f t="shared" si="292"/>
        <v>41576.667847222227</v>
      </c>
      <c r="T2331" s="9">
        <f t="shared" si="293"/>
        <v>41609.709513888891</v>
      </c>
      <c r="U2331">
        <f t="shared" si="294"/>
        <v>2013</v>
      </c>
      <c r="V2331" s="9" t="str">
        <f t="shared" si="295"/>
        <v>Oct</v>
      </c>
    </row>
    <row r="2332" spans="1:22" ht="45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>
        <f t="shared" si="288"/>
        <v>2.7272727272727275E-3</v>
      </c>
      <c r="P2332">
        <f t="shared" si="291"/>
        <v>1</v>
      </c>
      <c r="Q2332" t="str">
        <f t="shared" si="289"/>
        <v>film &amp; video</v>
      </c>
      <c r="R2332" t="str">
        <f t="shared" si="290"/>
        <v>animation</v>
      </c>
      <c r="S2332" s="9">
        <f t="shared" si="292"/>
        <v>41500.580787037041</v>
      </c>
      <c r="T2332" s="9">
        <f t="shared" si="293"/>
        <v>41530.580787037041</v>
      </c>
      <c r="U2332">
        <f t="shared" si="294"/>
        <v>2013</v>
      </c>
      <c r="V2332" s="9" t="str">
        <f t="shared" si="295"/>
        <v>Aug</v>
      </c>
    </row>
    <row r="2333" spans="1:22" ht="45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>
        <f t="shared" si="288"/>
        <v>0</v>
      </c>
      <c r="P2333">
        <f t="shared" si="291"/>
        <v>0</v>
      </c>
      <c r="Q2333" t="str">
        <f t="shared" si="289"/>
        <v>film &amp; video</v>
      </c>
      <c r="R2333" t="str">
        <f t="shared" si="290"/>
        <v>animation</v>
      </c>
      <c r="S2333" s="9">
        <f t="shared" si="292"/>
        <v>41456.195752314816</v>
      </c>
      <c r="T2333" s="9">
        <f t="shared" si="293"/>
        <v>41486.195752314816</v>
      </c>
      <c r="U2333">
        <f t="shared" si="294"/>
        <v>2013</v>
      </c>
      <c r="V2333" s="9" t="str">
        <f t="shared" si="295"/>
        <v>Jul</v>
      </c>
    </row>
    <row r="2334" spans="1:22" ht="45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>
        <f t="shared" si="288"/>
        <v>0</v>
      </c>
      <c r="P2334">
        <f t="shared" si="291"/>
        <v>0</v>
      </c>
      <c r="Q2334" t="str">
        <f t="shared" si="289"/>
        <v>film &amp; video</v>
      </c>
      <c r="R2334" t="str">
        <f t="shared" si="290"/>
        <v>animation</v>
      </c>
      <c r="S2334" s="9">
        <f t="shared" si="292"/>
        <v>42591.151921296296</v>
      </c>
      <c r="T2334" s="9">
        <f t="shared" si="293"/>
        <v>42651.151921296296</v>
      </c>
      <c r="U2334">
        <f t="shared" si="294"/>
        <v>2016</v>
      </c>
      <c r="V2334" s="9" t="str">
        <f t="shared" si="295"/>
        <v>Aug</v>
      </c>
    </row>
    <row r="2335" spans="1:22" ht="45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>
        <f t="shared" si="288"/>
        <v>9.379999999999999</v>
      </c>
      <c r="P2335">
        <f t="shared" si="291"/>
        <v>170.54545454545453</v>
      </c>
      <c r="Q2335" t="str">
        <f t="shared" si="289"/>
        <v>film &amp; video</v>
      </c>
      <c r="R2335" t="str">
        <f t="shared" si="290"/>
        <v>animation</v>
      </c>
      <c r="S2335" s="9">
        <f t="shared" si="292"/>
        <v>42296.0944212963</v>
      </c>
      <c r="T2335" s="9">
        <f t="shared" si="293"/>
        <v>42326.136087962965</v>
      </c>
      <c r="U2335">
        <f t="shared" si="294"/>
        <v>2015</v>
      </c>
      <c r="V2335" s="9" t="str">
        <f t="shared" si="295"/>
        <v>Oct</v>
      </c>
    </row>
    <row r="2336" spans="1:22" ht="45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>
        <f t="shared" si="288"/>
        <v>0</v>
      </c>
      <c r="P2336">
        <f t="shared" si="291"/>
        <v>0</v>
      </c>
      <c r="Q2336" t="str">
        <f t="shared" si="289"/>
        <v>film &amp; video</v>
      </c>
      <c r="R2336" t="str">
        <f t="shared" si="290"/>
        <v>animation</v>
      </c>
      <c r="S2336" s="9">
        <f t="shared" si="292"/>
        <v>41919.595115740747</v>
      </c>
      <c r="T2336" s="9">
        <f t="shared" si="293"/>
        <v>41929.595115740747</v>
      </c>
      <c r="U2336">
        <f t="shared" si="294"/>
        <v>2014</v>
      </c>
      <c r="V2336" s="9" t="str">
        <f t="shared" si="295"/>
        <v>Oct</v>
      </c>
    </row>
    <row r="2337" spans="1:22" ht="30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>
        <f t="shared" si="288"/>
        <v>0.1</v>
      </c>
      <c r="P2337">
        <f t="shared" si="291"/>
        <v>5</v>
      </c>
      <c r="Q2337" t="str">
        <f t="shared" si="289"/>
        <v>film &amp; video</v>
      </c>
      <c r="R2337" t="str">
        <f t="shared" si="290"/>
        <v>animation</v>
      </c>
      <c r="S2337" s="9">
        <f t="shared" si="292"/>
        <v>42423.81890046296</v>
      </c>
      <c r="T2337" s="9">
        <f t="shared" si="293"/>
        <v>42453.777233796303</v>
      </c>
      <c r="U2337">
        <f t="shared" si="294"/>
        <v>2016</v>
      </c>
      <c r="V2337" s="9" t="str">
        <f t="shared" si="295"/>
        <v>Feb</v>
      </c>
    </row>
    <row r="2338" spans="1:22" ht="45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>
        <f t="shared" si="288"/>
        <v>0</v>
      </c>
      <c r="P2338">
        <f t="shared" si="291"/>
        <v>0</v>
      </c>
      <c r="Q2338" t="str">
        <f t="shared" si="289"/>
        <v>film &amp; video</v>
      </c>
      <c r="R2338" t="str">
        <f t="shared" si="290"/>
        <v>animation</v>
      </c>
      <c r="S2338" s="9">
        <f t="shared" si="292"/>
        <v>41550.627268518518</v>
      </c>
      <c r="T2338" s="9">
        <f t="shared" si="293"/>
        <v>41580.627268518518</v>
      </c>
      <c r="U2338">
        <f t="shared" si="294"/>
        <v>2013</v>
      </c>
      <c r="V2338" s="9" t="str">
        <f t="shared" si="295"/>
        <v>Oct</v>
      </c>
    </row>
    <row r="2339" spans="1:22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>
        <f t="shared" si="288"/>
        <v>39.358823529411765</v>
      </c>
      <c r="P2339">
        <f t="shared" si="291"/>
        <v>393.58823529411762</v>
      </c>
      <c r="Q2339" t="str">
        <f t="shared" si="289"/>
        <v>film &amp; video</v>
      </c>
      <c r="R2339" t="str">
        <f t="shared" si="290"/>
        <v>animation</v>
      </c>
      <c r="S2339" s="9">
        <f t="shared" si="292"/>
        <v>42024.722025462965</v>
      </c>
      <c r="T2339" s="9">
        <f t="shared" si="293"/>
        <v>42054.722025462965</v>
      </c>
      <c r="U2339">
        <f t="shared" si="294"/>
        <v>2015</v>
      </c>
      <c r="V2339" s="9" t="str">
        <f t="shared" si="295"/>
        <v>Jan</v>
      </c>
    </row>
    <row r="2340" spans="1:22" ht="45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>
        <f t="shared" si="288"/>
        <v>0.1</v>
      </c>
      <c r="P2340">
        <f t="shared" si="291"/>
        <v>5</v>
      </c>
      <c r="Q2340" t="str">
        <f t="shared" si="289"/>
        <v>film &amp; video</v>
      </c>
      <c r="R2340" t="str">
        <f t="shared" si="290"/>
        <v>animation</v>
      </c>
      <c r="S2340" s="9">
        <f t="shared" si="292"/>
        <v>41649.848391203705</v>
      </c>
      <c r="T2340" s="9">
        <f t="shared" si="293"/>
        <v>41679.848391203705</v>
      </c>
      <c r="U2340">
        <f t="shared" si="294"/>
        <v>2014</v>
      </c>
      <c r="V2340" s="9" t="str">
        <f t="shared" si="295"/>
        <v>Jan</v>
      </c>
    </row>
    <row r="2341" spans="1:22" ht="30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>
        <f t="shared" si="288"/>
        <v>5</v>
      </c>
      <c r="P2341">
        <f t="shared" si="291"/>
        <v>50</v>
      </c>
      <c r="Q2341" t="str">
        <f t="shared" si="289"/>
        <v>film &amp; video</v>
      </c>
      <c r="R2341" t="str">
        <f t="shared" si="290"/>
        <v>animation</v>
      </c>
      <c r="S2341" s="9">
        <f t="shared" si="292"/>
        <v>40894.740289351852</v>
      </c>
      <c r="T2341" s="9">
        <f t="shared" si="293"/>
        <v>40954.740289351852</v>
      </c>
      <c r="U2341">
        <f t="shared" si="294"/>
        <v>2011</v>
      </c>
      <c r="V2341" s="9" t="str">
        <f t="shared" si="295"/>
        <v>Dec</v>
      </c>
    </row>
    <row r="2342" spans="1:22" ht="45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>
        <f t="shared" si="288"/>
        <v>3.3333333333333335E-3</v>
      </c>
      <c r="P2342">
        <f t="shared" si="291"/>
        <v>1</v>
      </c>
      <c r="Q2342" t="str">
        <f t="shared" si="289"/>
        <v>film &amp; video</v>
      </c>
      <c r="R2342" t="str">
        <f t="shared" si="290"/>
        <v>animation</v>
      </c>
      <c r="S2342" s="9">
        <f t="shared" si="292"/>
        <v>42130.168692129628</v>
      </c>
      <c r="T2342" s="9">
        <f t="shared" si="293"/>
        <v>42145.168692129628</v>
      </c>
      <c r="U2342">
        <f t="shared" si="294"/>
        <v>2015</v>
      </c>
      <c r="V2342" s="9" t="str">
        <f t="shared" si="295"/>
        <v>May</v>
      </c>
    </row>
    <row r="2343" spans="1:22" ht="45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>
        <f t="shared" si="288"/>
        <v>7.2952380952380951</v>
      </c>
      <c r="P2343">
        <f t="shared" si="291"/>
        <v>47.875</v>
      </c>
      <c r="Q2343" t="str">
        <f t="shared" si="289"/>
        <v>film &amp; video</v>
      </c>
      <c r="R2343" t="str">
        <f t="shared" si="290"/>
        <v>animation</v>
      </c>
      <c r="S2343" s="9">
        <f t="shared" si="292"/>
        <v>42036.916898148149</v>
      </c>
      <c r="T2343" s="9">
        <f t="shared" si="293"/>
        <v>42066.916898148149</v>
      </c>
      <c r="U2343">
        <f t="shared" si="294"/>
        <v>2015</v>
      </c>
      <c r="V2343" s="9" t="str">
        <f t="shared" si="295"/>
        <v>Feb</v>
      </c>
    </row>
    <row r="2344" spans="1:22" ht="45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>
        <f t="shared" si="288"/>
        <v>1.6666666666666666E-2</v>
      </c>
      <c r="P2344">
        <f t="shared" si="291"/>
        <v>5</v>
      </c>
      <c r="Q2344" t="str">
        <f t="shared" si="289"/>
        <v>film &amp; video</v>
      </c>
      <c r="R2344" t="str">
        <f t="shared" si="290"/>
        <v>animation</v>
      </c>
      <c r="S2344" s="9">
        <f t="shared" si="292"/>
        <v>41331.388460648152</v>
      </c>
      <c r="T2344" s="9">
        <f t="shared" si="293"/>
        <v>41356.34679398148</v>
      </c>
      <c r="U2344">
        <f t="shared" si="294"/>
        <v>2013</v>
      </c>
      <c r="V2344" s="9" t="str">
        <f t="shared" si="295"/>
        <v>Feb</v>
      </c>
    </row>
    <row r="2345" spans="1:22" ht="45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>
        <f t="shared" si="288"/>
        <v>3.2804000000000002</v>
      </c>
      <c r="P2345">
        <f t="shared" si="291"/>
        <v>20.502500000000001</v>
      </c>
      <c r="Q2345" t="str">
        <f t="shared" si="289"/>
        <v>film &amp; video</v>
      </c>
      <c r="R2345" t="str">
        <f t="shared" si="290"/>
        <v>animation</v>
      </c>
      <c r="S2345" s="9">
        <f t="shared" si="292"/>
        <v>41753.591377314813</v>
      </c>
      <c r="T2345" s="9">
        <f t="shared" si="293"/>
        <v>41773.591377314813</v>
      </c>
      <c r="U2345">
        <f t="shared" si="294"/>
        <v>2014</v>
      </c>
      <c r="V2345" s="9" t="str">
        <f t="shared" si="295"/>
        <v>Apr</v>
      </c>
    </row>
    <row r="2346" spans="1:22" ht="45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>
        <f t="shared" si="288"/>
        <v>2.25</v>
      </c>
      <c r="P2346">
        <f t="shared" si="291"/>
        <v>9</v>
      </c>
      <c r="Q2346" t="str">
        <f t="shared" si="289"/>
        <v>film &amp; video</v>
      </c>
      <c r="R2346" t="str">
        <f t="shared" si="290"/>
        <v>animation</v>
      </c>
      <c r="S2346" s="9">
        <f t="shared" si="292"/>
        <v>41534.401446759264</v>
      </c>
      <c r="T2346" s="9">
        <f t="shared" si="293"/>
        <v>41564.401446759264</v>
      </c>
      <c r="U2346">
        <f t="shared" si="294"/>
        <v>2013</v>
      </c>
      <c r="V2346" s="9" t="str">
        <f t="shared" si="295"/>
        <v>Sep</v>
      </c>
    </row>
    <row r="2347" spans="1:22" ht="45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>
        <f t="shared" si="288"/>
        <v>0.79200000000000004</v>
      </c>
      <c r="P2347">
        <f t="shared" si="291"/>
        <v>56.571428571428569</v>
      </c>
      <c r="Q2347" t="str">
        <f t="shared" si="289"/>
        <v>film &amp; video</v>
      </c>
      <c r="R2347" t="str">
        <f t="shared" si="290"/>
        <v>animation</v>
      </c>
      <c r="S2347" s="9">
        <f t="shared" si="292"/>
        <v>41654.780092592591</v>
      </c>
      <c r="T2347" s="9">
        <f t="shared" si="293"/>
        <v>41684.780092592591</v>
      </c>
      <c r="U2347">
        <f t="shared" si="294"/>
        <v>2014</v>
      </c>
      <c r="V2347" s="9" t="str">
        <f t="shared" si="295"/>
        <v>Jan</v>
      </c>
    </row>
    <row r="2348" spans="1:22" ht="45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>
        <f t="shared" si="288"/>
        <v>0</v>
      </c>
      <c r="P2348">
        <f t="shared" si="291"/>
        <v>0</v>
      </c>
      <c r="Q2348" t="str">
        <f t="shared" si="289"/>
        <v>film &amp; video</v>
      </c>
      <c r="R2348" t="str">
        <f t="shared" si="290"/>
        <v>animation</v>
      </c>
      <c r="S2348" s="9">
        <f t="shared" si="292"/>
        <v>41634.548506944448</v>
      </c>
      <c r="T2348" s="9">
        <f t="shared" si="293"/>
        <v>41664.548506944448</v>
      </c>
      <c r="U2348">
        <f t="shared" si="294"/>
        <v>2013</v>
      </c>
      <c r="V2348" s="9" t="str">
        <f t="shared" si="295"/>
        <v>Dec</v>
      </c>
    </row>
    <row r="2349" spans="1:22" ht="30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>
        <f t="shared" si="288"/>
        <v>64</v>
      </c>
      <c r="P2349">
        <f t="shared" si="291"/>
        <v>40</v>
      </c>
      <c r="Q2349" t="str">
        <f t="shared" si="289"/>
        <v>film &amp; video</v>
      </c>
      <c r="R2349" t="str">
        <f t="shared" si="290"/>
        <v>animation</v>
      </c>
      <c r="S2349" s="9">
        <f t="shared" si="292"/>
        <v>42107.537210648152</v>
      </c>
      <c r="T2349" s="9">
        <f t="shared" si="293"/>
        <v>42137.537210648152</v>
      </c>
      <c r="U2349">
        <f t="shared" si="294"/>
        <v>2015</v>
      </c>
      <c r="V2349" s="9" t="str">
        <f t="shared" si="295"/>
        <v>Apr</v>
      </c>
    </row>
    <row r="2350" spans="1:22" ht="45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>
        <f t="shared" si="288"/>
        <v>2.7404479578392621E-2</v>
      </c>
      <c r="P2350">
        <f t="shared" si="291"/>
        <v>13</v>
      </c>
      <c r="Q2350" t="str">
        <f t="shared" si="289"/>
        <v>film &amp; video</v>
      </c>
      <c r="R2350" t="str">
        <f t="shared" si="290"/>
        <v>animation</v>
      </c>
      <c r="S2350" s="9">
        <f t="shared" si="292"/>
        <v>42038.658321759263</v>
      </c>
      <c r="T2350" s="9">
        <f t="shared" si="293"/>
        <v>42054.658321759263</v>
      </c>
      <c r="U2350">
        <f t="shared" si="294"/>
        <v>2015</v>
      </c>
      <c r="V2350" s="9" t="str">
        <f t="shared" si="295"/>
        <v>Feb</v>
      </c>
    </row>
    <row r="2351" spans="1:22" ht="45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>
        <f t="shared" si="288"/>
        <v>0.82000000000000006</v>
      </c>
      <c r="P2351">
        <f t="shared" si="291"/>
        <v>16.399999999999999</v>
      </c>
      <c r="Q2351" t="str">
        <f t="shared" si="289"/>
        <v>film &amp; video</v>
      </c>
      <c r="R2351" t="str">
        <f t="shared" si="290"/>
        <v>animation</v>
      </c>
      <c r="S2351" s="9">
        <f t="shared" si="292"/>
        <v>41938.55059027778</v>
      </c>
      <c r="T2351" s="9">
        <f t="shared" si="293"/>
        <v>41969.384722222225</v>
      </c>
      <c r="U2351">
        <f t="shared" si="294"/>
        <v>2014</v>
      </c>
      <c r="V2351" s="9" t="str">
        <f t="shared" si="295"/>
        <v>Oct</v>
      </c>
    </row>
    <row r="2352" spans="1:22" ht="45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>
        <f t="shared" si="288"/>
        <v>6.9230769230769221E-2</v>
      </c>
      <c r="P2352">
        <f t="shared" si="291"/>
        <v>22.5</v>
      </c>
      <c r="Q2352" t="str">
        <f t="shared" si="289"/>
        <v>film &amp; video</v>
      </c>
      <c r="R2352" t="str">
        <f t="shared" si="290"/>
        <v>animation</v>
      </c>
      <c r="S2352" s="9">
        <f t="shared" si="292"/>
        <v>40970.835902777784</v>
      </c>
      <c r="T2352" s="9">
        <f t="shared" si="293"/>
        <v>41015.854861111111</v>
      </c>
      <c r="U2352">
        <f t="shared" si="294"/>
        <v>2012</v>
      </c>
      <c r="V2352" s="9" t="str">
        <f t="shared" si="295"/>
        <v>Mar</v>
      </c>
    </row>
    <row r="2353" spans="1:22" ht="45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>
        <f t="shared" si="288"/>
        <v>0.68631863186318631</v>
      </c>
      <c r="P2353">
        <f t="shared" si="291"/>
        <v>20.333333333333332</v>
      </c>
      <c r="Q2353" t="str">
        <f t="shared" si="289"/>
        <v>film &amp; video</v>
      </c>
      <c r="R2353" t="str">
        <f t="shared" si="290"/>
        <v>animation</v>
      </c>
      <c r="S2353" s="9">
        <f t="shared" si="292"/>
        <v>41547.527789351858</v>
      </c>
      <c r="T2353" s="9">
        <f t="shared" si="293"/>
        <v>41568.999305555561</v>
      </c>
      <c r="U2353">
        <f t="shared" si="294"/>
        <v>2013</v>
      </c>
      <c r="V2353" s="9" t="str">
        <f t="shared" si="295"/>
        <v>Sep</v>
      </c>
    </row>
    <row r="2354" spans="1:22" ht="45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>
        <f t="shared" si="288"/>
        <v>0</v>
      </c>
      <c r="P2354">
        <f t="shared" si="291"/>
        <v>0</v>
      </c>
      <c r="Q2354" t="str">
        <f t="shared" si="289"/>
        <v>film &amp; video</v>
      </c>
      <c r="R2354" t="str">
        <f t="shared" si="290"/>
        <v>animation</v>
      </c>
      <c r="S2354" s="9">
        <f t="shared" si="292"/>
        <v>41837.600833333338</v>
      </c>
      <c r="T2354" s="9">
        <f t="shared" si="293"/>
        <v>41867.600833333338</v>
      </c>
      <c r="U2354">
        <f t="shared" si="294"/>
        <v>2014</v>
      </c>
      <c r="V2354" s="9" t="str">
        <f t="shared" si="295"/>
        <v>Jul</v>
      </c>
    </row>
    <row r="2355" spans="1:22" ht="45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>
        <f t="shared" si="288"/>
        <v>8.2100000000000009</v>
      </c>
      <c r="P2355">
        <f t="shared" si="291"/>
        <v>16.755102040816325</v>
      </c>
      <c r="Q2355" t="str">
        <f t="shared" si="289"/>
        <v>film &amp; video</v>
      </c>
      <c r="R2355" t="str">
        <f t="shared" si="290"/>
        <v>animation</v>
      </c>
      <c r="S2355" s="9">
        <f t="shared" si="292"/>
        <v>41378.533101851855</v>
      </c>
      <c r="T2355" s="9">
        <f t="shared" si="293"/>
        <v>41408.533101851855</v>
      </c>
      <c r="U2355">
        <f t="shared" si="294"/>
        <v>2013</v>
      </c>
      <c r="V2355" s="9" t="str">
        <f t="shared" si="295"/>
        <v>Apr</v>
      </c>
    </row>
    <row r="2356" spans="1:22" ht="45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>
        <f t="shared" si="288"/>
        <v>6.4102564102564097E-2</v>
      </c>
      <c r="P2356">
        <f t="shared" si="291"/>
        <v>25</v>
      </c>
      <c r="Q2356" t="str">
        <f t="shared" si="289"/>
        <v>film &amp; video</v>
      </c>
      <c r="R2356" t="str">
        <f t="shared" si="290"/>
        <v>animation</v>
      </c>
      <c r="S2356" s="9">
        <f t="shared" si="292"/>
        <v>40800.473692129635</v>
      </c>
      <c r="T2356" s="9">
        <f t="shared" si="293"/>
        <v>40860.5153587963</v>
      </c>
      <c r="U2356">
        <f t="shared" si="294"/>
        <v>2011</v>
      </c>
      <c r="V2356" s="9" t="str">
        <f t="shared" si="295"/>
        <v>Sep</v>
      </c>
    </row>
    <row r="2357" spans="1:22" ht="30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>
        <f t="shared" si="288"/>
        <v>0.29411764705882354</v>
      </c>
      <c r="P2357">
        <f t="shared" si="291"/>
        <v>12.5</v>
      </c>
      <c r="Q2357" t="str">
        <f t="shared" si="289"/>
        <v>film &amp; video</v>
      </c>
      <c r="R2357" t="str">
        <f t="shared" si="290"/>
        <v>animation</v>
      </c>
      <c r="S2357" s="9">
        <f t="shared" si="292"/>
        <v>41759.375868055555</v>
      </c>
      <c r="T2357" s="9">
        <f t="shared" si="293"/>
        <v>41791</v>
      </c>
      <c r="U2357">
        <f t="shared" si="294"/>
        <v>2014</v>
      </c>
      <c r="V2357" s="9" t="str">
        <f t="shared" si="295"/>
        <v>Apr</v>
      </c>
    </row>
    <row r="2358" spans="1:22" ht="45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>
        <f t="shared" si="288"/>
        <v>0</v>
      </c>
      <c r="P2358">
        <f t="shared" si="291"/>
        <v>0</v>
      </c>
      <c r="Q2358" t="str">
        <f t="shared" si="289"/>
        <v>film &amp; video</v>
      </c>
      <c r="R2358" t="str">
        <f t="shared" si="290"/>
        <v>animation</v>
      </c>
      <c r="S2358" s="9">
        <f t="shared" si="292"/>
        <v>41407.680173611116</v>
      </c>
      <c r="T2358" s="9">
        <f t="shared" si="293"/>
        <v>41427.680173611116</v>
      </c>
      <c r="U2358">
        <f t="shared" si="294"/>
        <v>2013</v>
      </c>
      <c r="V2358" s="9" t="str">
        <f t="shared" si="295"/>
        <v>May</v>
      </c>
    </row>
    <row r="2359" spans="1:22" ht="45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>
        <f t="shared" si="288"/>
        <v>0</v>
      </c>
      <c r="P2359">
        <f t="shared" si="291"/>
        <v>0</v>
      </c>
      <c r="Q2359" t="str">
        <f t="shared" si="289"/>
        <v>film &amp; video</v>
      </c>
      <c r="R2359" t="str">
        <f t="shared" si="290"/>
        <v>animation</v>
      </c>
      <c r="S2359" s="9">
        <f t="shared" si="292"/>
        <v>40704.959965277776</v>
      </c>
      <c r="T2359" s="9">
        <f t="shared" si="293"/>
        <v>40764.959965277776</v>
      </c>
      <c r="U2359">
        <f t="shared" si="294"/>
        <v>2011</v>
      </c>
      <c r="V2359" s="9" t="str">
        <f t="shared" si="295"/>
        <v>Jun</v>
      </c>
    </row>
    <row r="2360" spans="1:22" ht="45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>
        <f t="shared" si="288"/>
        <v>2.2727272727272729</v>
      </c>
      <c r="P2360">
        <f t="shared" si="291"/>
        <v>113.63636363636364</v>
      </c>
      <c r="Q2360" t="str">
        <f t="shared" si="289"/>
        <v>film &amp; video</v>
      </c>
      <c r="R2360" t="str">
        <f t="shared" si="290"/>
        <v>animation</v>
      </c>
      <c r="S2360" s="9">
        <f t="shared" si="292"/>
        <v>40750.543437500004</v>
      </c>
      <c r="T2360" s="9">
        <f t="shared" si="293"/>
        <v>40810.543437500004</v>
      </c>
      <c r="U2360">
        <f t="shared" si="294"/>
        <v>2011</v>
      </c>
      <c r="V2360" s="9" t="str">
        <f t="shared" si="295"/>
        <v>Jul</v>
      </c>
    </row>
    <row r="2361" spans="1:22" ht="30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>
        <f t="shared" si="288"/>
        <v>9.9009900990099015E-2</v>
      </c>
      <c r="P2361">
        <f t="shared" si="291"/>
        <v>1</v>
      </c>
      <c r="Q2361" t="str">
        <f t="shared" si="289"/>
        <v>film &amp; video</v>
      </c>
      <c r="R2361" t="str">
        <f t="shared" si="290"/>
        <v>animation</v>
      </c>
      <c r="S2361" s="9">
        <f t="shared" si="292"/>
        <v>42488.682118055556</v>
      </c>
      <c r="T2361" s="9">
        <f t="shared" si="293"/>
        <v>42508.682118055556</v>
      </c>
      <c r="U2361">
        <f t="shared" si="294"/>
        <v>2016</v>
      </c>
      <c r="V2361" s="9" t="str">
        <f t="shared" si="295"/>
        <v>Apr</v>
      </c>
    </row>
    <row r="2362" spans="1:22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>
        <f t="shared" si="288"/>
        <v>26.953125</v>
      </c>
      <c r="P2362">
        <f t="shared" si="291"/>
        <v>17.25</v>
      </c>
      <c r="Q2362" t="str">
        <f t="shared" si="289"/>
        <v>film &amp; video</v>
      </c>
      <c r="R2362" t="str">
        <f t="shared" si="290"/>
        <v>animation</v>
      </c>
      <c r="S2362" s="9">
        <f t="shared" si="292"/>
        <v>41800.953402777777</v>
      </c>
      <c r="T2362" s="9">
        <f t="shared" si="293"/>
        <v>41816.953402777777</v>
      </c>
      <c r="U2362">
        <f t="shared" si="294"/>
        <v>2014</v>
      </c>
      <c r="V2362" s="9" t="str">
        <f t="shared" si="295"/>
        <v>Jun</v>
      </c>
    </row>
    <row r="2363" spans="1:22" ht="45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>
        <f t="shared" si="288"/>
        <v>0.76</v>
      </c>
      <c r="P2363">
        <f t="shared" si="291"/>
        <v>15.2</v>
      </c>
      <c r="Q2363" t="str">
        <f t="shared" si="289"/>
        <v>film &amp; video</v>
      </c>
      <c r="R2363" t="str">
        <f t="shared" si="290"/>
        <v>animation</v>
      </c>
      <c r="S2363" s="9">
        <f t="shared" si="292"/>
        <v>41129.77620370371</v>
      </c>
      <c r="T2363" s="9">
        <f t="shared" si="293"/>
        <v>41159.77620370371</v>
      </c>
      <c r="U2363">
        <f t="shared" si="294"/>
        <v>2012</v>
      </c>
      <c r="V2363" s="9" t="str">
        <f t="shared" si="295"/>
        <v>Aug</v>
      </c>
    </row>
    <row r="2364" spans="1:22" ht="45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>
        <f t="shared" si="288"/>
        <v>21.574999999999999</v>
      </c>
      <c r="P2364">
        <f t="shared" si="291"/>
        <v>110.64102564102564</v>
      </c>
      <c r="Q2364" t="str">
        <f t="shared" si="289"/>
        <v>film &amp; video</v>
      </c>
      <c r="R2364" t="str">
        <f t="shared" si="290"/>
        <v>animation</v>
      </c>
      <c r="S2364" s="9">
        <f t="shared" si="292"/>
        <v>41135.513125000005</v>
      </c>
      <c r="T2364" s="9">
        <f t="shared" si="293"/>
        <v>41180.513125000005</v>
      </c>
      <c r="U2364">
        <f t="shared" si="294"/>
        <v>2012</v>
      </c>
      <c r="V2364" s="9" t="str">
        <f t="shared" si="295"/>
        <v>Aug</v>
      </c>
    </row>
    <row r="2365" spans="1:22" ht="45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>
        <f t="shared" si="288"/>
        <v>0</v>
      </c>
      <c r="P2365">
        <f t="shared" si="291"/>
        <v>0</v>
      </c>
      <c r="Q2365" t="str">
        <f t="shared" si="289"/>
        <v>film &amp; video</v>
      </c>
      <c r="R2365" t="str">
        <f t="shared" si="290"/>
        <v>animation</v>
      </c>
      <c r="S2365" s="9">
        <f t="shared" si="292"/>
        <v>41041.000960648154</v>
      </c>
      <c r="T2365" s="9">
        <f t="shared" si="293"/>
        <v>41100.993807870371</v>
      </c>
      <c r="U2365">
        <f t="shared" si="294"/>
        <v>2012</v>
      </c>
      <c r="V2365" s="9" t="str">
        <f t="shared" si="295"/>
        <v>May</v>
      </c>
    </row>
    <row r="2366" spans="1:22" ht="30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>
        <f t="shared" si="288"/>
        <v>0</v>
      </c>
      <c r="P2366">
        <f t="shared" si="291"/>
        <v>0</v>
      </c>
      <c r="Q2366" t="str">
        <f t="shared" si="289"/>
        <v>film &amp; video</v>
      </c>
      <c r="R2366" t="str">
        <f t="shared" si="290"/>
        <v>animation</v>
      </c>
      <c r="S2366" s="9">
        <f t="shared" si="292"/>
        <v>41827.823194444449</v>
      </c>
      <c r="T2366" s="9">
        <f t="shared" si="293"/>
        <v>41887.823194444449</v>
      </c>
      <c r="U2366">
        <f t="shared" si="294"/>
        <v>2014</v>
      </c>
      <c r="V2366" s="9" t="str">
        <f t="shared" si="295"/>
        <v>Jul</v>
      </c>
    </row>
    <row r="2367" spans="1:22" ht="45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>
        <f t="shared" si="288"/>
        <v>1.02</v>
      </c>
      <c r="P2367">
        <f t="shared" si="291"/>
        <v>25.5</v>
      </c>
      <c r="Q2367" t="str">
        <f t="shared" si="289"/>
        <v>film &amp; video</v>
      </c>
      <c r="R2367" t="str">
        <f t="shared" si="290"/>
        <v>animation</v>
      </c>
      <c r="S2367" s="9">
        <f t="shared" si="292"/>
        <v>41605.001030092593</v>
      </c>
      <c r="T2367" s="9">
        <f t="shared" si="293"/>
        <v>41655</v>
      </c>
      <c r="U2367">
        <f t="shared" si="294"/>
        <v>2013</v>
      </c>
      <c r="V2367" s="9" t="str">
        <f t="shared" si="295"/>
        <v>Nov</v>
      </c>
    </row>
    <row r="2368" spans="1:22" ht="60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>
        <f t="shared" si="288"/>
        <v>11.892727272727273</v>
      </c>
      <c r="P2368">
        <f t="shared" si="291"/>
        <v>38.476470588235294</v>
      </c>
      <c r="Q2368" t="str">
        <f t="shared" si="289"/>
        <v>film &amp; video</v>
      </c>
      <c r="R2368" t="str">
        <f t="shared" si="290"/>
        <v>animation</v>
      </c>
      <c r="S2368" s="9">
        <f t="shared" si="292"/>
        <v>41703.555312500001</v>
      </c>
      <c r="T2368" s="9">
        <f t="shared" si="293"/>
        <v>41748.513645833336</v>
      </c>
      <c r="U2368">
        <f t="shared" si="294"/>
        <v>2014</v>
      </c>
      <c r="V2368" s="9" t="str">
        <f t="shared" si="295"/>
        <v>Mar</v>
      </c>
    </row>
    <row r="2369" spans="1:22" ht="45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>
        <f t="shared" si="288"/>
        <v>17.625</v>
      </c>
      <c r="P2369">
        <f t="shared" si="291"/>
        <v>28.2</v>
      </c>
      <c r="Q2369" t="str">
        <f t="shared" si="289"/>
        <v>film &amp; video</v>
      </c>
      <c r="R2369" t="str">
        <f t="shared" si="290"/>
        <v>animation</v>
      </c>
      <c r="S2369" s="9">
        <f t="shared" si="292"/>
        <v>41844.755995370375</v>
      </c>
      <c r="T2369" s="9">
        <f t="shared" si="293"/>
        <v>41874.755995370375</v>
      </c>
      <c r="U2369">
        <f t="shared" si="294"/>
        <v>2014</v>
      </c>
      <c r="V2369" s="9" t="str">
        <f t="shared" si="295"/>
        <v>Jul</v>
      </c>
    </row>
    <row r="2370" spans="1:22" ht="45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296">(E2370/D2370)*100</f>
        <v>2.87</v>
      </c>
      <c r="P2370">
        <f t="shared" si="291"/>
        <v>61.5</v>
      </c>
      <c r="Q2370" t="str">
        <f t="shared" ref="Q2370:Q2433" si="297">LEFT(N2370,SEARCH("/",N2370,1)-1)</f>
        <v>film &amp; video</v>
      </c>
      <c r="R2370" t="str">
        <f t="shared" ref="R2370:R2433" si="298">RIGHT(N2370,LEN(N2370)-SEARCH("/",N2370,1))</f>
        <v>animation</v>
      </c>
      <c r="S2370" s="9">
        <f t="shared" si="292"/>
        <v>41869.531469907408</v>
      </c>
      <c r="T2370" s="9">
        <f t="shared" si="293"/>
        <v>41899.531469907408</v>
      </c>
      <c r="U2370">
        <f t="shared" si="294"/>
        <v>2014</v>
      </c>
      <c r="V2370" s="9" t="str">
        <f t="shared" si="295"/>
        <v>Aug</v>
      </c>
    </row>
    <row r="2371" spans="1:22" ht="45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>
        <f t="shared" si="296"/>
        <v>3.0303030303030304E-2</v>
      </c>
      <c r="P2371">
        <f t="shared" ref="P2371:P2434" si="299">IFERROR(E2371/L2371, 0)</f>
        <v>1</v>
      </c>
      <c r="Q2371" t="str">
        <f t="shared" si="297"/>
        <v>film &amp; video</v>
      </c>
      <c r="R2371" t="str">
        <f t="shared" si="298"/>
        <v>animation</v>
      </c>
      <c r="S2371" s="9">
        <f t="shared" ref="S2371:S2434" si="300">((J2371/86400)+25569+(-4/24))</f>
        <v>42753.16237268519</v>
      </c>
      <c r="T2371" s="9">
        <f t="shared" ref="T2371:T2434" si="301">((I2371/86400)+25569+(-4/24))</f>
        <v>42783.16237268519</v>
      </c>
      <c r="U2371">
        <f t="shared" ref="U2371:U2434" si="302">YEAR(S2371)</f>
        <v>2017</v>
      </c>
      <c r="V2371" s="9" t="str">
        <f t="shared" ref="V2371:V2434" si="303">TEXT(S2371, "mmm")</f>
        <v>Jan</v>
      </c>
    </row>
    <row r="2372" spans="1:22" ht="45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>
        <f t="shared" si="296"/>
        <v>0</v>
      </c>
      <c r="P2372">
        <f t="shared" si="299"/>
        <v>0</v>
      </c>
      <c r="Q2372" t="str">
        <f t="shared" si="297"/>
        <v>film &amp; video</v>
      </c>
      <c r="R2372" t="str">
        <f t="shared" si="298"/>
        <v>animation</v>
      </c>
      <c r="S2372" s="9">
        <f t="shared" si="300"/>
        <v>42099.919479166674</v>
      </c>
      <c r="T2372" s="9">
        <f t="shared" si="301"/>
        <v>42129.919479166674</v>
      </c>
      <c r="U2372">
        <f t="shared" si="302"/>
        <v>2015</v>
      </c>
      <c r="V2372" s="9" t="str">
        <f t="shared" si="303"/>
        <v>Apr</v>
      </c>
    </row>
    <row r="2373" spans="1:22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>
        <f t="shared" si="296"/>
        <v>2.230268181818182</v>
      </c>
      <c r="P2373">
        <f t="shared" si="299"/>
        <v>39.569274193548388</v>
      </c>
      <c r="Q2373" t="str">
        <f t="shared" si="297"/>
        <v>film &amp; video</v>
      </c>
      <c r="R2373" t="str">
        <f t="shared" si="298"/>
        <v>animation</v>
      </c>
      <c r="S2373" s="9">
        <f t="shared" si="300"/>
        <v>41757.808344907411</v>
      </c>
      <c r="T2373" s="9">
        <f t="shared" si="301"/>
        <v>41792.999305555561</v>
      </c>
      <c r="U2373">
        <f t="shared" si="302"/>
        <v>2014</v>
      </c>
      <c r="V2373" s="9" t="str">
        <f t="shared" si="303"/>
        <v>Apr</v>
      </c>
    </row>
    <row r="2374" spans="1:22" ht="45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>
        <f t="shared" si="296"/>
        <v>0</v>
      </c>
      <c r="P2374">
        <f t="shared" si="299"/>
        <v>0</v>
      </c>
      <c r="Q2374" t="str">
        <f t="shared" si="297"/>
        <v>film &amp; video</v>
      </c>
      <c r="R2374" t="str">
        <f t="shared" si="298"/>
        <v>animation</v>
      </c>
      <c r="S2374" s="9">
        <f t="shared" si="300"/>
        <v>40987.668217592596</v>
      </c>
      <c r="T2374" s="9">
        <f t="shared" si="301"/>
        <v>41047.668217592596</v>
      </c>
      <c r="U2374">
        <f t="shared" si="302"/>
        <v>2012</v>
      </c>
      <c r="V2374" s="9" t="str">
        <f t="shared" si="303"/>
        <v>Mar</v>
      </c>
    </row>
    <row r="2375" spans="1:22" ht="45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>
        <f t="shared" si="296"/>
        <v>0</v>
      </c>
      <c r="P2375">
        <f t="shared" si="299"/>
        <v>0</v>
      </c>
      <c r="Q2375" t="str">
        <f t="shared" si="297"/>
        <v>film &amp; video</v>
      </c>
      <c r="R2375" t="str">
        <f t="shared" si="298"/>
        <v>animation</v>
      </c>
      <c r="S2375" s="9">
        <f t="shared" si="300"/>
        <v>42065.744317129633</v>
      </c>
      <c r="T2375" s="9">
        <f t="shared" si="301"/>
        <v>42095.702650462968</v>
      </c>
      <c r="U2375">
        <f t="shared" si="302"/>
        <v>2015</v>
      </c>
      <c r="V2375" s="9" t="str">
        <f t="shared" si="303"/>
        <v>Mar</v>
      </c>
    </row>
    <row r="2376" spans="1:22" ht="45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>
        <f t="shared" si="296"/>
        <v>32.56</v>
      </c>
      <c r="P2376">
        <f t="shared" si="299"/>
        <v>88.8</v>
      </c>
      <c r="Q2376" t="str">
        <f t="shared" si="297"/>
        <v>film &amp; video</v>
      </c>
      <c r="R2376" t="str">
        <f t="shared" si="298"/>
        <v>animation</v>
      </c>
      <c r="S2376" s="9">
        <f t="shared" si="300"/>
        <v>41904.241145833337</v>
      </c>
      <c r="T2376" s="9">
        <f t="shared" si="301"/>
        <v>41964.282812500001</v>
      </c>
      <c r="U2376">
        <f t="shared" si="302"/>
        <v>2014</v>
      </c>
      <c r="V2376" s="9" t="str">
        <f t="shared" si="303"/>
        <v>Sep</v>
      </c>
    </row>
    <row r="2377" spans="1:22" ht="45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>
        <f t="shared" si="296"/>
        <v>19.41</v>
      </c>
      <c r="P2377">
        <f t="shared" si="299"/>
        <v>55.457142857142856</v>
      </c>
      <c r="Q2377" t="str">
        <f t="shared" si="297"/>
        <v>film &amp; video</v>
      </c>
      <c r="R2377" t="str">
        <f t="shared" si="298"/>
        <v>animation</v>
      </c>
      <c r="S2377" s="9">
        <f t="shared" si="300"/>
        <v>41465.333506944451</v>
      </c>
      <c r="T2377" s="9">
        <f t="shared" si="301"/>
        <v>41495.333506944451</v>
      </c>
      <c r="U2377">
        <f t="shared" si="302"/>
        <v>2013</v>
      </c>
      <c r="V2377" s="9" t="str">
        <f t="shared" si="303"/>
        <v>Jul</v>
      </c>
    </row>
    <row r="2378" spans="1:22" ht="45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>
        <f t="shared" si="296"/>
        <v>6.1</v>
      </c>
      <c r="P2378">
        <f t="shared" si="299"/>
        <v>87.142857142857139</v>
      </c>
      <c r="Q2378" t="str">
        <f t="shared" si="297"/>
        <v>film &amp; video</v>
      </c>
      <c r="R2378" t="str">
        <f t="shared" si="298"/>
        <v>animation</v>
      </c>
      <c r="S2378" s="9">
        <f t="shared" si="300"/>
        <v>41162.505659722221</v>
      </c>
      <c r="T2378" s="9">
        <f t="shared" si="301"/>
        <v>41192.505659722221</v>
      </c>
      <c r="U2378">
        <f t="shared" si="302"/>
        <v>2012</v>
      </c>
      <c r="V2378" s="9" t="str">
        <f t="shared" si="303"/>
        <v>Sep</v>
      </c>
    </row>
    <row r="2379" spans="1:22" ht="45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>
        <f t="shared" si="296"/>
        <v>0.1</v>
      </c>
      <c r="P2379">
        <f t="shared" si="299"/>
        <v>10</v>
      </c>
      <c r="Q2379" t="str">
        <f t="shared" si="297"/>
        <v>film &amp; video</v>
      </c>
      <c r="R2379" t="str">
        <f t="shared" si="298"/>
        <v>animation</v>
      </c>
      <c r="S2379" s="9">
        <f t="shared" si="300"/>
        <v>42447.730208333334</v>
      </c>
      <c r="T2379" s="9">
        <f t="shared" si="301"/>
        <v>42474.44027777778</v>
      </c>
      <c r="U2379">
        <f t="shared" si="302"/>
        <v>2016</v>
      </c>
      <c r="V2379" s="9" t="str">
        <f t="shared" si="303"/>
        <v>Mar</v>
      </c>
    </row>
    <row r="2380" spans="1:22" ht="45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>
        <f t="shared" si="296"/>
        <v>50.2</v>
      </c>
      <c r="P2380">
        <f t="shared" si="299"/>
        <v>51.224489795918366</v>
      </c>
      <c r="Q2380" t="str">
        <f t="shared" si="297"/>
        <v>film &amp; video</v>
      </c>
      <c r="R2380" t="str">
        <f t="shared" si="298"/>
        <v>animation</v>
      </c>
      <c r="S2380" s="9">
        <f t="shared" si="300"/>
        <v>41243.03092592593</v>
      </c>
      <c r="T2380" s="9">
        <f t="shared" si="301"/>
        <v>41303.03092592593</v>
      </c>
      <c r="U2380">
        <f t="shared" si="302"/>
        <v>2012</v>
      </c>
      <c r="V2380" s="9" t="str">
        <f t="shared" si="303"/>
        <v>Nov</v>
      </c>
    </row>
    <row r="2381" spans="1:22" ht="60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>
        <f t="shared" si="296"/>
        <v>0.18625</v>
      </c>
      <c r="P2381">
        <f t="shared" si="299"/>
        <v>13.545454545454545</v>
      </c>
      <c r="Q2381" t="str">
        <f t="shared" si="297"/>
        <v>film &amp; video</v>
      </c>
      <c r="R2381" t="str">
        <f t="shared" si="298"/>
        <v>animation</v>
      </c>
      <c r="S2381" s="9">
        <f t="shared" si="300"/>
        <v>42272.772824074076</v>
      </c>
      <c r="T2381" s="9">
        <f t="shared" si="301"/>
        <v>42313.814490740748</v>
      </c>
      <c r="U2381">
        <f t="shared" si="302"/>
        <v>2015</v>
      </c>
      <c r="V2381" s="9" t="str">
        <f t="shared" si="303"/>
        <v>Sep</v>
      </c>
    </row>
    <row r="2382" spans="1:22" ht="30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>
        <f t="shared" si="296"/>
        <v>21.906971229845084</v>
      </c>
      <c r="P2382">
        <f t="shared" si="299"/>
        <v>66.520080000000007</v>
      </c>
      <c r="Q2382" t="str">
        <f t="shared" si="297"/>
        <v>film &amp; video</v>
      </c>
      <c r="R2382" t="str">
        <f t="shared" si="298"/>
        <v>animation</v>
      </c>
      <c r="S2382" s="9">
        <f t="shared" si="300"/>
        <v>41381.339108796303</v>
      </c>
      <c r="T2382" s="9">
        <f t="shared" si="301"/>
        <v>41411.339108796303</v>
      </c>
      <c r="U2382">
        <f t="shared" si="302"/>
        <v>2013</v>
      </c>
      <c r="V2382" s="9" t="str">
        <f t="shared" si="303"/>
        <v>Apr</v>
      </c>
    </row>
    <row r="2383" spans="1:22" ht="45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>
        <f t="shared" si="296"/>
        <v>9.0909090909090905E-3</v>
      </c>
      <c r="P2383">
        <f t="shared" si="299"/>
        <v>50</v>
      </c>
      <c r="Q2383" t="str">
        <f t="shared" si="297"/>
        <v>film &amp; video</v>
      </c>
      <c r="R2383" t="str">
        <f t="shared" si="298"/>
        <v>animation</v>
      </c>
      <c r="S2383" s="9">
        <f t="shared" si="300"/>
        <v>41761.775914351856</v>
      </c>
      <c r="T2383" s="9">
        <f t="shared" si="301"/>
        <v>41791.775914351856</v>
      </c>
      <c r="U2383">
        <f t="shared" si="302"/>
        <v>2014</v>
      </c>
      <c r="V2383" s="9" t="str">
        <f t="shared" si="303"/>
        <v>May</v>
      </c>
    </row>
    <row r="2384" spans="1:22" ht="45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>
        <f t="shared" si="296"/>
        <v>0</v>
      </c>
      <c r="P2384">
        <f t="shared" si="299"/>
        <v>0</v>
      </c>
      <c r="Q2384" t="str">
        <f t="shared" si="297"/>
        <v>film &amp; video</v>
      </c>
      <c r="R2384" t="str">
        <f t="shared" si="298"/>
        <v>animation</v>
      </c>
      <c r="S2384" s="9">
        <f t="shared" si="300"/>
        <v>42669.428171296298</v>
      </c>
      <c r="T2384" s="9">
        <f t="shared" si="301"/>
        <v>42729.469837962963</v>
      </c>
      <c r="U2384">
        <f t="shared" si="302"/>
        <v>2016</v>
      </c>
      <c r="V2384" s="9" t="str">
        <f t="shared" si="303"/>
        <v>Oct</v>
      </c>
    </row>
    <row r="2385" spans="1:22" ht="30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>
        <f t="shared" si="296"/>
        <v>0</v>
      </c>
      <c r="P2385">
        <f t="shared" si="299"/>
        <v>0</v>
      </c>
      <c r="Q2385" t="str">
        <f t="shared" si="297"/>
        <v>film &amp; video</v>
      </c>
      <c r="R2385" t="str">
        <f t="shared" si="298"/>
        <v>animation</v>
      </c>
      <c r="S2385" s="9">
        <f t="shared" si="300"/>
        <v>42713.887731481482</v>
      </c>
      <c r="T2385" s="9">
        <f t="shared" si="301"/>
        <v>42743.887731481482</v>
      </c>
      <c r="U2385">
        <f t="shared" si="302"/>
        <v>2016</v>
      </c>
      <c r="V2385" s="9" t="str">
        <f t="shared" si="303"/>
        <v>Dec</v>
      </c>
    </row>
    <row r="2386" spans="1:22" ht="45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>
        <f t="shared" si="296"/>
        <v>0.28667813379201834</v>
      </c>
      <c r="P2386">
        <f t="shared" si="299"/>
        <v>71.666666666666671</v>
      </c>
      <c r="Q2386" t="str">
        <f t="shared" si="297"/>
        <v>film &amp; video</v>
      </c>
      <c r="R2386" t="str">
        <f t="shared" si="298"/>
        <v>animation</v>
      </c>
      <c r="S2386" s="9">
        <f t="shared" si="300"/>
        <v>40882.315000000002</v>
      </c>
      <c r="T2386" s="9">
        <f t="shared" si="301"/>
        <v>40913.314583333333</v>
      </c>
      <c r="U2386">
        <f t="shared" si="302"/>
        <v>2011</v>
      </c>
      <c r="V2386" s="9" t="str">
        <f t="shared" si="303"/>
        <v>Dec</v>
      </c>
    </row>
    <row r="2387" spans="1:22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>
        <f t="shared" si="296"/>
        <v>0</v>
      </c>
      <c r="P2387">
        <f t="shared" si="299"/>
        <v>0</v>
      </c>
      <c r="Q2387" t="str">
        <f t="shared" si="297"/>
        <v>film &amp; video</v>
      </c>
      <c r="R2387" t="str">
        <f t="shared" si="298"/>
        <v>animation</v>
      </c>
      <c r="S2387" s="9">
        <f t="shared" si="300"/>
        <v>41113.80190972222</v>
      </c>
      <c r="T2387" s="9">
        <f t="shared" si="301"/>
        <v>41143.80190972222</v>
      </c>
      <c r="U2387">
        <f t="shared" si="302"/>
        <v>2012</v>
      </c>
      <c r="V2387" s="9" t="str">
        <f t="shared" si="303"/>
        <v>Jul</v>
      </c>
    </row>
    <row r="2388" spans="1:22" ht="45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>
        <f t="shared" si="296"/>
        <v>0</v>
      </c>
      <c r="P2388">
        <f t="shared" si="299"/>
        <v>0</v>
      </c>
      <c r="Q2388" t="str">
        <f t="shared" si="297"/>
        <v>film &amp; video</v>
      </c>
      <c r="R2388" t="str">
        <f t="shared" si="298"/>
        <v>animation</v>
      </c>
      <c r="S2388" s="9">
        <f t="shared" si="300"/>
        <v>42366.815960648149</v>
      </c>
      <c r="T2388" s="9">
        <f t="shared" si="301"/>
        <v>42396.815960648149</v>
      </c>
      <c r="U2388">
        <f t="shared" si="302"/>
        <v>2015</v>
      </c>
      <c r="V2388" s="9" t="str">
        <f t="shared" si="303"/>
        <v>Dec</v>
      </c>
    </row>
    <row r="2389" spans="1:22" ht="45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>
        <f t="shared" si="296"/>
        <v>0</v>
      </c>
      <c r="P2389">
        <f t="shared" si="299"/>
        <v>0</v>
      </c>
      <c r="Q2389" t="str">
        <f t="shared" si="297"/>
        <v>film &amp; video</v>
      </c>
      <c r="R2389" t="str">
        <f t="shared" si="298"/>
        <v>animation</v>
      </c>
      <c r="S2389" s="9">
        <f t="shared" si="300"/>
        <v>42595.868402777785</v>
      </c>
      <c r="T2389" s="9">
        <f t="shared" si="301"/>
        <v>42655.868402777785</v>
      </c>
      <c r="U2389">
        <f t="shared" si="302"/>
        <v>2016</v>
      </c>
      <c r="V2389" s="9" t="str">
        <f t="shared" si="303"/>
        <v>Aug</v>
      </c>
    </row>
    <row r="2390" spans="1:22" ht="45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>
        <f t="shared" si="296"/>
        <v>0</v>
      </c>
      <c r="P2390">
        <f t="shared" si="299"/>
        <v>0</v>
      </c>
      <c r="Q2390" t="str">
        <f t="shared" si="297"/>
        <v>film &amp; video</v>
      </c>
      <c r="R2390" t="str">
        <f t="shared" si="298"/>
        <v>animation</v>
      </c>
      <c r="S2390" s="9">
        <f t="shared" si="300"/>
        <v>42114.559467592597</v>
      </c>
      <c r="T2390" s="9">
        <f t="shared" si="301"/>
        <v>42144.559467592597</v>
      </c>
      <c r="U2390">
        <f t="shared" si="302"/>
        <v>2015</v>
      </c>
      <c r="V2390" s="9" t="str">
        <f t="shared" si="303"/>
        <v>Apr</v>
      </c>
    </row>
    <row r="2391" spans="1:22" ht="45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>
        <f t="shared" si="296"/>
        <v>0.155</v>
      </c>
      <c r="P2391">
        <f t="shared" si="299"/>
        <v>10.333333333333334</v>
      </c>
      <c r="Q2391" t="str">
        <f t="shared" si="297"/>
        <v>film &amp; video</v>
      </c>
      <c r="R2391" t="str">
        <f t="shared" si="298"/>
        <v>animation</v>
      </c>
      <c r="S2391" s="9">
        <f t="shared" si="300"/>
        <v>41799.663946759261</v>
      </c>
      <c r="T2391" s="9">
        <f t="shared" si="301"/>
        <v>41822.958333333336</v>
      </c>
      <c r="U2391">
        <f t="shared" si="302"/>
        <v>2014</v>
      </c>
      <c r="V2391" s="9" t="str">
        <f t="shared" si="303"/>
        <v>Jun</v>
      </c>
    </row>
    <row r="2392" spans="1:22" ht="45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>
        <f t="shared" si="296"/>
        <v>0</v>
      </c>
      <c r="P2392">
        <f t="shared" si="299"/>
        <v>0</v>
      </c>
      <c r="Q2392" t="str">
        <f t="shared" si="297"/>
        <v>film &amp; video</v>
      </c>
      <c r="R2392" t="str">
        <f t="shared" si="298"/>
        <v>animation</v>
      </c>
      <c r="S2392" s="9">
        <f t="shared" si="300"/>
        <v>42171.660937500004</v>
      </c>
      <c r="T2392" s="9">
        <f t="shared" si="301"/>
        <v>42201.660937500004</v>
      </c>
      <c r="U2392">
        <f t="shared" si="302"/>
        <v>2015</v>
      </c>
      <c r="V2392" s="9" t="str">
        <f t="shared" si="303"/>
        <v>Jun</v>
      </c>
    </row>
    <row r="2393" spans="1:22" ht="30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>
        <f t="shared" si="296"/>
        <v>1.6666666666666668E-3</v>
      </c>
      <c r="P2393">
        <f t="shared" si="299"/>
        <v>1</v>
      </c>
      <c r="Q2393" t="str">
        <f t="shared" si="297"/>
        <v>film &amp; video</v>
      </c>
      <c r="R2393" t="str">
        <f t="shared" si="298"/>
        <v>animation</v>
      </c>
      <c r="S2393" s="9">
        <f t="shared" si="300"/>
        <v>41620.764745370376</v>
      </c>
      <c r="T2393" s="9">
        <f t="shared" si="301"/>
        <v>41680.764745370376</v>
      </c>
      <c r="U2393">
        <f t="shared" si="302"/>
        <v>2013</v>
      </c>
      <c r="V2393" s="9" t="str">
        <f t="shared" si="303"/>
        <v>Dec</v>
      </c>
    </row>
    <row r="2394" spans="1:22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>
        <f t="shared" si="296"/>
        <v>0.6696428571428571</v>
      </c>
      <c r="P2394">
        <f t="shared" si="299"/>
        <v>10</v>
      </c>
      <c r="Q2394" t="str">
        <f t="shared" si="297"/>
        <v>film &amp; video</v>
      </c>
      <c r="R2394" t="str">
        <f t="shared" si="298"/>
        <v>animation</v>
      </c>
      <c r="S2394" s="9">
        <f t="shared" si="300"/>
        <v>41944.871122685188</v>
      </c>
      <c r="T2394" s="9">
        <f t="shared" si="301"/>
        <v>41998.041666666664</v>
      </c>
      <c r="U2394">
        <f t="shared" si="302"/>
        <v>2014</v>
      </c>
      <c r="V2394" s="9" t="str">
        <f t="shared" si="303"/>
        <v>Nov</v>
      </c>
    </row>
    <row r="2395" spans="1:22" ht="45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>
        <f t="shared" si="296"/>
        <v>4.5985132395404564</v>
      </c>
      <c r="P2395">
        <f t="shared" si="299"/>
        <v>136.09090909090909</v>
      </c>
      <c r="Q2395" t="str">
        <f t="shared" si="297"/>
        <v>film &amp; video</v>
      </c>
      <c r="R2395" t="str">
        <f t="shared" si="298"/>
        <v>animation</v>
      </c>
      <c r="S2395" s="9">
        <f t="shared" si="300"/>
        <v>40858.59547453704</v>
      </c>
      <c r="T2395" s="9">
        <f t="shared" si="301"/>
        <v>40900.59547453704</v>
      </c>
      <c r="U2395">
        <f t="shared" si="302"/>
        <v>2011</v>
      </c>
      <c r="V2395" s="9" t="str">
        <f t="shared" si="303"/>
        <v>Nov</v>
      </c>
    </row>
    <row r="2396" spans="1:22" ht="75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>
        <f t="shared" si="296"/>
        <v>9.5500000000000007</v>
      </c>
      <c r="P2396">
        <f t="shared" si="299"/>
        <v>73.461538461538467</v>
      </c>
      <c r="Q2396" t="str">
        <f t="shared" si="297"/>
        <v>film &amp; video</v>
      </c>
      <c r="R2396" t="str">
        <f t="shared" si="298"/>
        <v>animation</v>
      </c>
      <c r="S2396" s="9">
        <f t="shared" si="300"/>
        <v>40043.728796296295</v>
      </c>
      <c r="T2396" s="9">
        <f t="shared" si="301"/>
        <v>40098.707638888889</v>
      </c>
      <c r="U2396">
        <f t="shared" si="302"/>
        <v>2009</v>
      </c>
      <c r="V2396" s="9" t="str">
        <f t="shared" si="303"/>
        <v>Aug</v>
      </c>
    </row>
    <row r="2397" spans="1:22" ht="45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>
        <f t="shared" si="296"/>
        <v>3.3076923076923079</v>
      </c>
      <c r="P2397">
        <f t="shared" si="299"/>
        <v>53.75</v>
      </c>
      <c r="Q2397" t="str">
        <f t="shared" si="297"/>
        <v>film &amp; video</v>
      </c>
      <c r="R2397" t="str">
        <f t="shared" si="298"/>
        <v>animation</v>
      </c>
      <c r="S2397" s="9">
        <f t="shared" si="300"/>
        <v>40247.719340277778</v>
      </c>
      <c r="T2397" s="9">
        <f t="shared" si="301"/>
        <v>40306.761111111111</v>
      </c>
      <c r="U2397">
        <f t="shared" si="302"/>
        <v>2010</v>
      </c>
      <c r="V2397" s="9" t="str">
        <f t="shared" si="303"/>
        <v>Mar</v>
      </c>
    </row>
    <row r="2398" spans="1:22" ht="45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>
        <f t="shared" si="296"/>
        <v>0</v>
      </c>
      <c r="P2398">
        <f t="shared" si="299"/>
        <v>0</v>
      </c>
      <c r="Q2398" t="str">
        <f t="shared" si="297"/>
        <v>film &amp; video</v>
      </c>
      <c r="R2398" t="str">
        <f t="shared" si="298"/>
        <v>animation</v>
      </c>
      <c r="S2398" s="9">
        <f t="shared" si="300"/>
        <v>40703.067719907413</v>
      </c>
      <c r="T2398" s="9">
        <f t="shared" si="301"/>
        <v>40733.067719907413</v>
      </c>
      <c r="U2398">
        <f t="shared" si="302"/>
        <v>2011</v>
      </c>
      <c r="V2398" s="9" t="str">
        <f t="shared" si="303"/>
        <v>Jun</v>
      </c>
    </row>
    <row r="2399" spans="1:22" ht="45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>
        <f t="shared" si="296"/>
        <v>1.1499999999999999</v>
      </c>
      <c r="P2399">
        <f t="shared" si="299"/>
        <v>57.5</v>
      </c>
      <c r="Q2399" t="str">
        <f t="shared" si="297"/>
        <v>film &amp; video</v>
      </c>
      <c r="R2399" t="str">
        <f t="shared" si="298"/>
        <v>animation</v>
      </c>
      <c r="S2399" s="9">
        <f t="shared" si="300"/>
        <v>40956.386863425927</v>
      </c>
      <c r="T2399" s="9">
        <f t="shared" si="301"/>
        <v>40986.345196759263</v>
      </c>
      <c r="U2399">
        <f t="shared" si="302"/>
        <v>2012</v>
      </c>
      <c r="V2399" s="9" t="str">
        <f t="shared" si="303"/>
        <v>Feb</v>
      </c>
    </row>
    <row r="2400" spans="1:22" ht="45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>
        <f t="shared" si="296"/>
        <v>1.7538461538461538</v>
      </c>
      <c r="P2400">
        <f t="shared" si="299"/>
        <v>12.666666666666666</v>
      </c>
      <c r="Q2400" t="str">
        <f t="shared" si="297"/>
        <v>film &amp; video</v>
      </c>
      <c r="R2400" t="str">
        <f t="shared" si="298"/>
        <v>animation</v>
      </c>
      <c r="S2400" s="9">
        <f t="shared" si="300"/>
        <v>41991.359988425924</v>
      </c>
      <c r="T2400" s="9">
        <f t="shared" si="301"/>
        <v>42021.359988425924</v>
      </c>
      <c r="U2400">
        <f t="shared" si="302"/>
        <v>2014</v>
      </c>
      <c r="V2400" s="9" t="str">
        <f t="shared" si="303"/>
        <v>Dec</v>
      </c>
    </row>
    <row r="2401" spans="1:22" ht="45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>
        <f t="shared" si="296"/>
        <v>1.3673469387755102</v>
      </c>
      <c r="P2401">
        <f t="shared" si="299"/>
        <v>67</v>
      </c>
      <c r="Q2401" t="str">
        <f t="shared" si="297"/>
        <v>film &amp; video</v>
      </c>
      <c r="R2401" t="str">
        <f t="shared" si="298"/>
        <v>animation</v>
      </c>
      <c r="S2401" s="9">
        <f t="shared" si="300"/>
        <v>40949.816979166666</v>
      </c>
      <c r="T2401" s="9">
        <f t="shared" si="301"/>
        <v>41009.775312500002</v>
      </c>
      <c r="U2401">
        <f t="shared" si="302"/>
        <v>2012</v>
      </c>
      <c r="V2401" s="9" t="str">
        <f t="shared" si="303"/>
        <v>Feb</v>
      </c>
    </row>
    <row r="2402" spans="1:22" ht="45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>
        <f t="shared" si="296"/>
        <v>0.43333333333333329</v>
      </c>
      <c r="P2402">
        <f t="shared" si="299"/>
        <v>3.7142857142857144</v>
      </c>
      <c r="Q2402" t="str">
        <f t="shared" si="297"/>
        <v>film &amp; video</v>
      </c>
      <c r="R2402" t="str">
        <f t="shared" si="298"/>
        <v>animation</v>
      </c>
      <c r="S2402" s="9">
        <f t="shared" si="300"/>
        <v>42317.931550925925</v>
      </c>
      <c r="T2402" s="9">
        <f t="shared" si="301"/>
        <v>42362.931550925925</v>
      </c>
      <c r="U2402">
        <f t="shared" si="302"/>
        <v>2015</v>
      </c>
      <c r="V2402" s="9" t="str">
        <f t="shared" si="303"/>
        <v>Nov</v>
      </c>
    </row>
    <row r="2403" spans="1:22" ht="45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>
        <f t="shared" si="296"/>
        <v>0.125</v>
      </c>
      <c r="P2403">
        <f t="shared" si="299"/>
        <v>250</v>
      </c>
      <c r="Q2403" t="str">
        <f t="shared" si="297"/>
        <v>film &amp; video</v>
      </c>
      <c r="R2403" t="str">
        <f t="shared" si="298"/>
        <v>animation</v>
      </c>
      <c r="S2403" s="9">
        <f t="shared" si="300"/>
        <v>41466.385648148149</v>
      </c>
      <c r="T2403" s="9">
        <f t="shared" si="301"/>
        <v>41496.385648148149</v>
      </c>
      <c r="U2403">
        <f t="shared" si="302"/>
        <v>2013</v>
      </c>
      <c r="V2403" s="9" t="str">
        <f t="shared" si="303"/>
        <v>Jul</v>
      </c>
    </row>
    <row r="2404" spans="1:22" ht="45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>
        <f t="shared" si="296"/>
        <v>3.2</v>
      </c>
      <c r="P2404">
        <f t="shared" si="299"/>
        <v>64</v>
      </c>
      <c r="Q2404" t="str">
        <f t="shared" si="297"/>
        <v>film &amp; video</v>
      </c>
      <c r="R2404" t="str">
        <f t="shared" si="298"/>
        <v>animation</v>
      </c>
      <c r="S2404" s="9">
        <f t="shared" si="300"/>
        <v>41156.792326388888</v>
      </c>
      <c r="T2404" s="9">
        <f t="shared" si="301"/>
        <v>41201.792326388888</v>
      </c>
      <c r="U2404">
        <f t="shared" si="302"/>
        <v>2012</v>
      </c>
      <c r="V2404" s="9" t="str">
        <f t="shared" si="303"/>
        <v>Sep</v>
      </c>
    </row>
    <row r="2405" spans="1:22" ht="45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>
        <f t="shared" si="296"/>
        <v>0.8</v>
      </c>
      <c r="P2405">
        <f t="shared" si="299"/>
        <v>133.33333333333334</v>
      </c>
      <c r="Q2405" t="str">
        <f t="shared" si="297"/>
        <v>film &amp; video</v>
      </c>
      <c r="R2405" t="str">
        <f t="shared" si="298"/>
        <v>animation</v>
      </c>
      <c r="S2405" s="9">
        <f t="shared" si="300"/>
        <v>40994.857650462967</v>
      </c>
      <c r="T2405" s="9">
        <f t="shared" si="301"/>
        <v>41054.426388888889</v>
      </c>
      <c r="U2405">
        <f t="shared" si="302"/>
        <v>2012</v>
      </c>
      <c r="V2405" s="9" t="str">
        <f t="shared" si="303"/>
        <v>Mar</v>
      </c>
    </row>
    <row r="2406" spans="1:22" ht="45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>
        <f t="shared" si="296"/>
        <v>0.2</v>
      </c>
      <c r="P2406">
        <f t="shared" si="299"/>
        <v>10</v>
      </c>
      <c r="Q2406" t="str">
        <f t="shared" si="297"/>
        <v>film &amp; video</v>
      </c>
      <c r="R2406" t="str">
        <f t="shared" si="298"/>
        <v>animation</v>
      </c>
      <c r="S2406" s="9">
        <f t="shared" si="300"/>
        <v>42153.464930555558</v>
      </c>
      <c r="T2406" s="9">
        <f t="shared" si="301"/>
        <v>42183.464930555558</v>
      </c>
      <c r="U2406">
        <f t="shared" si="302"/>
        <v>2015</v>
      </c>
      <c r="V2406" s="9" t="str">
        <f t="shared" si="303"/>
        <v>May</v>
      </c>
    </row>
    <row r="2407" spans="1:22" ht="45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>
        <f t="shared" si="296"/>
        <v>0</v>
      </c>
      <c r="P2407">
        <f t="shared" si="299"/>
        <v>0</v>
      </c>
      <c r="Q2407" t="str">
        <f t="shared" si="297"/>
        <v>film &amp; video</v>
      </c>
      <c r="R2407" t="str">
        <f t="shared" si="298"/>
        <v>animation</v>
      </c>
      <c r="S2407" s="9">
        <f t="shared" si="300"/>
        <v>42400.009710648148</v>
      </c>
      <c r="T2407" s="9">
        <f t="shared" si="301"/>
        <v>42430.009710648148</v>
      </c>
      <c r="U2407">
        <f t="shared" si="302"/>
        <v>2016</v>
      </c>
      <c r="V2407" s="9" t="str">
        <f t="shared" si="303"/>
        <v>Jan</v>
      </c>
    </row>
    <row r="2408" spans="1:22" ht="45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>
        <f t="shared" si="296"/>
        <v>3</v>
      </c>
      <c r="P2408">
        <f t="shared" si="299"/>
        <v>30</v>
      </c>
      <c r="Q2408" t="str">
        <f t="shared" si="297"/>
        <v>film &amp; video</v>
      </c>
      <c r="R2408" t="str">
        <f t="shared" si="298"/>
        <v>animation</v>
      </c>
      <c r="S2408" s="9">
        <f t="shared" si="300"/>
        <v>41340.136365740742</v>
      </c>
      <c r="T2408" s="9">
        <f t="shared" si="301"/>
        <v>41370.094699074078</v>
      </c>
      <c r="U2408">
        <f t="shared" si="302"/>
        <v>2013</v>
      </c>
      <c r="V2408" s="9" t="str">
        <f t="shared" si="303"/>
        <v>Mar</v>
      </c>
    </row>
    <row r="2409" spans="1:22" ht="45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>
        <f t="shared" si="296"/>
        <v>0.13749999999999998</v>
      </c>
      <c r="P2409">
        <f t="shared" si="299"/>
        <v>5.5</v>
      </c>
      <c r="Q2409" t="str">
        <f t="shared" si="297"/>
        <v>film &amp; video</v>
      </c>
      <c r="R2409" t="str">
        <f t="shared" si="298"/>
        <v>animation</v>
      </c>
      <c r="S2409" s="9">
        <f t="shared" si="300"/>
        <v>42649.575543981489</v>
      </c>
      <c r="T2409" s="9">
        <f t="shared" si="301"/>
        <v>42694.617210648146</v>
      </c>
      <c r="U2409">
        <f t="shared" si="302"/>
        <v>2016</v>
      </c>
      <c r="V2409" s="9" t="str">
        <f t="shared" si="303"/>
        <v>Oct</v>
      </c>
    </row>
    <row r="2410" spans="1:22" ht="30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>
        <f t="shared" si="296"/>
        <v>13.923999999999999</v>
      </c>
      <c r="P2410">
        <f t="shared" si="299"/>
        <v>102.38235294117646</v>
      </c>
      <c r="Q2410" t="str">
        <f t="shared" si="297"/>
        <v>film &amp; video</v>
      </c>
      <c r="R2410" t="str">
        <f t="shared" si="298"/>
        <v>animation</v>
      </c>
      <c r="S2410" s="9">
        <f t="shared" si="300"/>
        <v>42552.487326388895</v>
      </c>
      <c r="T2410" s="9">
        <f t="shared" si="301"/>
        <v>42597.125000000007</v>
      </c>
      <c r="U2410">
        <f t="shared" si="302"/>
        <v>2016</v>
      </c>
      <c r="V2410" s="9" t="str">
        <f t="shared" si="303"/>
        <v>Jul</v>
      </c>
    </row>
    <row r="2411" spans="1:22" ht="45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>
        <f t="shared" si="296"/>
        <v>3.3333333333333335</v>
      </c>
      <c r="P2411">
        <f t="shared" si="299"/>
        <v>16.666666666666668</v>
      </c>
      <c r="Q2411" t="str">
        <f t="shared" si="297"/>
        <v>film &amp; video</v>
      </c>
      <c r="R2411" t="str">
        <f t="shared" si="298"/>
        <v>animation</v>
      </c>
      <c r="S2411" s="9">
        <f t="shared" si="300"/>
        <v>41830.44730324074</v>
      </c>
      <c r="T2411" s="9">
        <f t="shared" si="301"/>
        <v>41860.44730324074</v>
      </c>
      <c r="U2411">
        <f t="shared" si="302"/>
        <v>2014</v>
      </c>
      <c r="V2411" s="9" t="str">
        <f t="shared" si="303"/>
        <v>Jul</v>
      </c>
    </row>
    <row r="2412" spans="1:22" ht="45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>
        <f t="shared" si="296"/>
        <v>25.41340206185567</v>
      </c>
      <c r="P2412">
        <f t="shared" si="299"/>
        <v>725.02941176470586</v>
      </c>
      <c r="Q2412" t="str">
        <f t="shared" si="297"/>
        <v>film &amp; video</v>
      </c>
      <c r="R2412" t="str">
        <f t="shared" si="298"/>
        <v>animation</v>
      </c>
      <c r="S2412" s="9">
        <f t="shared" si="300"/>
        <v>42327.32408564815</v>
      </c>
      <c r="T2412" s="9">
        <f t="shared" si="301"/>
        <v>42367.32408564815</v>
      </c>
      <c r="U2412">
        <f t="shared" si="302"/>
        <v>2015</v>
      </c>
      <c r="V2412" s="9" t="str">
        <f t="shared" si="303"/>
        <v>Nov</v>
      </c>
    </row>
    <row r="2413" spans="1:22" ht="30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>
        <f t="shared" si="296"/>
        <v>0</v>
      </c>
      <c r="P2413">
        <f t="shared" si="299"/>
        <v>0</v>
      </c>
      <c r="Q2413" t="str">
        <f t="shared" si="297"/>
        <v>film &amp; video</v>
      </c>
      <c r="R2413" t="str">
        <f t="shared" si="298"/>
        <v>animation</v>
      </c>
      <c r="S2413" s="9">
        <f t="shared" si="300"/>
        <v>42091.612037037041</v>
      </c>
      <c r="T2413" s="9">
        <f t="shared" si="301"/>
        <v>42151.612037037041</v>
      </c>
      <c r="U2413">
        <f t="shared" si="302"/>
        <v>2015</v>
      </c>
      <c r="V2413" s="9" t="str">
        <f t="shared" si="303"/>
        <v>Mar</v>
      </c>
    </row>
    <row r="2414" spans="1:22" ht="45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>
        <f t="shared" si="296"/>
        <v>1.3666666666666667</v>
      </c>
      <c r="P2414">
        <f t="shared" si="299"/>
        <v>68.333333333333329</v>
      </c>
      <c r="Q2414" t="str">
        <f t="shared" si="297"/>
        <v>film &amp; video</v>
      </c>
      <c r="R2414" t="str">
        <f t="shared" si="298"/>
        <v>animation</v>
      </c>
      <c r="S2414" s="9">
        <f t="shared" si="300"/>
        <v>42738.448622685188</v>
      </c>
      <c r="T2414" s="9">
        <f t="shared" si="301"/>
        <v>42768.448622685188</v>
      </c>
      <c r="U2414">
        <f t="shared" si="302"/>
        <v>2017</v>
      </c>
      <c r="V2414" s="9" t="str">
        <f t="shared" si="303"/>
        <v>Jan</v>
      </c>
    </row>
    <row r="2415" spans="1:22" ht="45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>
        <f t="shared" si="296"/>
        <v>0</v>
      </c>
      <c r="P2415">
        <f t="shared" si="299"/>
        <v>0</v>
      </c>
      <c r="Q2415" t="str">
        <f t="shared" si="297"/>
        <v>film &amp; video</v>
      </c>
      <c r="R2415" t="str">
        <f t="shared" si="298"/>
        <v>animation</v>
      </c>
      <c r="S2415" s="9">
        <f t="shared" si="300"/>
        <v>42223.44935185185</v>
      </c>
      <c r="T2415" s="9">
        <f t="shared" si="301"/>
        <v>42253.448611111111</v>
      </c>
      <c r="U2415">
        <f t="shared" si="302"/>
        <v>2015</v>
      </c>
      <c r="V2415" s="9" t="str">
        <f t="shared" si="303"/>
        <v>Aug</v>
      </c>
    </row>
    <row r="2416" spans="1:22" ht="45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>
        <f t="shared" si="296"/>
        <v>22.881426547787683</v>
      </c>
      <c r="P2416">
        <f t="shared" si="299"/>
        <v>39.228571428571428</v>
      </c>
      <c r="Q2416" t="str">
        <f t="shared" si="297"/>
        <v>film &amp; video</v>
      </c>
      <c r="R2416" t="str">
        <f t="shared" si="298"/>
        <v>animation</v>
      </c>
      <c r="S2416" s="9">
        <f t="shared" si="300"/>
        <v>41218.224780092591</v>
      </c>
      <c r="T2416" s="9">
        <f t="shared" si="301"/>
        <v>41248.224780092591</v>
      </c>
      <c r="U2416">
        <f t="shared" si="302"/>
        <v>2012</v>
      </c>
      <c r="V2416" s="9" t="str">
        <f t="shared" si="303"/>
        <v>Nov</v>
      </c>
    </row>
    <row r="2417" spans="1:22" ht="60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>
        <f t="shared" si="296"/>
        <v>6.6666666666666671E-3</v>
      </c>
      <c r="P2417">
        <f t="shared" si="299"/>
        <v>1</v>
      </c>
      <c r="Q2417" t="str">
        <f t="shared" si="297"/>
        <v>technology</v>
      </c>
      <c r="R2417" t="str">
        <f t="shared" si="298"/>
        <v>web</v>
      </c>
      <c r="S2417" s="9">
        <f t="shared" si="300"/>
        <v>42009.65053240741</v>
      </c>
      <c r="T2417" s="9">
        <f t="shared" si="301"/>
        <v>42039.65053240741</v>
      </c>
      <c r="U2417">
        <f t="shared" si="302"/>
        <v>2015</v>
      </c>
      <c r="V2417" s="9" t="str">
        <f t="shared" si="303"/>
        <v>Jan</v>
      </c>
    </row>
    <row r="2418" spans="1:22" ht="45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>
        <f t="shared" si="296"/>
        <v>0.55555555555555558</v>
      </c>
      <c r="P2418">
        <f t="shared" si="299"/>
        <v>25</v>
      </c>
      <c r="Q2418" t="str">
        <f t="shared" si="297"/>
        <v>technology</v>
      </c>
      <c r="R2418" t="str">
        <f t="shared" si="298"/>
        <v>web</v>
      </c>
      <c r="S2418" s="9">
        <f t="shared" si="300"/>
        <v>42275.880023148151</v>
      </c>
      <c r="T2418" s="9">
        <f t="shared" si="301"/>
        <v>42305.880023148151</v>
      </c>
      <c r="U2418">
        <f t="shared" si="302"/>
        <v>2015</v>
      </c>
      <c r="V2418" s="9" t="str">
        <f t="shared" si="303"/>
        <v>Sep</v>
      </c>
    </row>
    <row r="2419" spans="1:22" ht="45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>
        <f t="shared" si="296"/>
        <v>3.9999999999999996E-4</v>
      </c>
      <c r="P2419">
        <f t="shared" si="299"/>
        <v>1</v>
      </c>
      <c r="Q2419" t="str">
        <f t="shared" si="297"/>
        <v>technology</v>
      </c>
      <c r="R2419" t="str">
        <f t="shared" si="298"/>
        <v>web</v>
      </c>
      <c r="S2419" s="9">
        <f t="shared" si="300"/>
        <v>42433.570787037039</v>
      </c>
      <c r="T2419" s="9">
        <f t="shared" si="301"/>
        <v>42493.529120370375</v>
      </c>
      <c r="U2419">
        <f t="shared" si="302"/>
        <v>2016</v>
      </c>
      <c r="V2419" s="9" t="str">
        <f t="shared" si="303"/>
        <v>Mar</v>
      </c>
    </row>
    <row r="2420" spans="1:22" ht="45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>
        <f t="shared" si="296"/>
        <v>0.31818181818181818</v>
      </c>
      <c r="P2420">
        <f t="shared" si="299"/>
        <v>35</v>
      </c>
      <c r="Q2420" t="str">
        <f t="shared" si="297"/>
        <v>technology</v>
      </c>
      <c r="R2420" t="str">
        <f t="shared" si="298"/>
        <v>web</v>
      </c>
      <c r="S2420" s="9">
        <f t="shared" si="300"/>
        <v>41913.925486111111</v>
      </c>
      <c r="T2420" s="9">
        <f t="shared" si="301"/>
        <v>41943.925486111111</v>
      </c>
      <c r="U2420">
        <f t="shared" si="302"/>
        <v>2014</v>
      </c>
      <c r="V2420" s="9" t="str">
        <f t="shared" si="303"/>
        <v>Oct</v>
      </c>
    </row>
    <row r="2421" spans="1:22" ht="45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>
        <f t="shared" si="296"/>
        <v>1.2</v>
      </c>
      <c r="P2421">
        <f t="shared" si="299"/>
        <v>3</v>
      </c>
      <c r="Q2421" t="str">
        <f t="shared" si="297"/>
        <v>technology</v>
      </c>
      <c r="R2421" t="str">
        <f t="shared" si="298"/>
        <v>web</v>
      </c>
      <c r="S2421" s="9">
        <f t="shared" si="300"/>
        <v>42525.490277777782</v>
      </c>
      <c r="T2421" s="9">
        <f t="shared" si="301"/>
        <v>42555.490277777782</v>
      </c>
      <c r="U2421">
        <f t="shared" si="302"/>
        <v>2016</v>
      </c>
      <c r="V2421" s="9" t="str">
        <f t="shared" si="303"/>
        <v>Jun</v>
      </c>
    </row>
    <row r="2422" spans="1:22" ht="45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>
        <f t="shared" si="296"/>
        <v>27.383999999999997</v>
      </c>
      <c r="P2422">
        <f t="shared" si="299"/>
        <v>402.70588235294116</v>
      </c>
      <c r="Q2422" t="str">
        <f t="shared" si="297"/>
        <v>technology</v>
      </c>
      <c r="R2422" t="str">
        <f t="shared" si="298"/>
        <v>web</v>
      </c>
      <c r="S2422" s="9">
        <f t="shared" si="300"/>
        <v>42283.425798611112</v>
      </c>
      <c r="T2422" s="9">
        <f t="shared" si="301"/>
        <v>42323.467465277783</v>
      </c>
      <c r="U2422">
        <f t="shared" si="302"/>
        <v>2015</v>
      </c>
      <c r="V2422" s="9" t="str">
        <f t="shared" si="303"/>
        <v>Oct</v>
      </c>
    </row>
    <row r="2423" spans="1:22" ht="45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>
        <f t="shared" si="296"/>
        <v>8.666666666666667E-2</v>
      </c>
      <c r="P2423">
        <f t="shared" si="299"/>
        <v>26</v>
      </c>
      <c r="Q2423" t="str">
        <f t="shared" si="297"/>
        <v>technology</v>
      </c>
      <c r="R2423" t="str">
        <f t="shared" si="298"/>
        <v>web</v>
      </c>
      <c r="S2423" s="9">
        <f t="shared" si="300"/>
        <v>42249.501331018524</v>
      </c>
      <c r="T2423" s="9">
        <f t="shared" si="301"/>
        <v>42294.501331018524</v>
      </c>
      <c r="U2423">
        <f t="shared" si="302"/>
        <v>2015</v>
      </c>
      <c r="V2423" s="9" t="str">
        <f t="shared" si="303"/>
        <v>Sep</v>
      </c>
    </row>
    <row r="2424" spans="1:22" ht="45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>
        <f t="shared" si="296"/>
        <v>0</v>
      </c>
      <c r="P2424">
        <f t="shared" si="299"/>
        <v>0</v>
      </c>
      <c r="Q2424" t="str">
        <f t="shared" si="297"/>
        <v>technology</v>
      </c>
      <c r="R2424" t="str">
        <f t="shared" si="298"/>
        <v>web</v>
      </c>
      <c r="S2424" s="9">
        <f t="shared" si="300"/>
        <v>42380.529675925929</v>
      </c>
      <c r="T2424" s="9">
        <f t="shared" si="301"/>
        <v>42410.529675925929</v>
      </c>
      <c r="U2424">
        <f t="shared" si="302"/>
        <v>2016</v>
      </c>
      <c r="V2424" s="9" t="str">
        <f t="shared" si="303"/>
        <v>Jan</v>
      </c>
    </row>
    <row r="2425" spans="1:22" ht="45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>
        <f t="shared" si="296"/>
        <v>0.09</v>
      </c>
      <c r="P2425">
        <f t="shared" si="299"/>
        <v>9</v>
      </c>
      <c r="Q2425" t="str">
        <f t="shared" si="297"/>
        <v>technology</v>
      </c>
      <c r="R2425" t="str">
        <f t="shared" si="298"/>
        <v>web</v>
      </c>
      <c r="S2425" s="9">
        <f t="shared" si="300"/>
        <v>42276.736666666671</v>
      </c>
      <c r="T2425" s="9">
        <f t="shared" si="301"/>
        <v>42306.736666666671</v>
      </c>
      <c r="U2425">
        <f t="shared" si="302"/>
        <v>2015</v>
      </c>
      <c r="V2425" s="9" t="str">
        <f t="shared" si="303"/>
        <v>Sep</v>
      </c>
    </row>
    <row r="2426" spans="1:22" ht="45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>
        <f t="shared" si="296"/>
        <v>2.7199999999999998</v>
      </c>
      <c r="P2426">
        <f t="shared" si="299"/>
        <v>8.5</v>
      </c>
      <c r="Q2426" t="str">
        <f t="shared" si="297"/>
        <v>technology</v>
      </c>
      <c r="R2426" t="str">
        <f t="shared" si="298"/>
        <v>web</v>
      </c>
      <c r="S2426" s="9">
        <f t="shared" si="300"/>
        <v>42163.47016203704</v>
      </c>
      <c r="T2426" s="9">
        <f t="shared" si="301"/>
        <v>42193.47016203704</v>
      </c>
      <c r="U2426">
        <f t="shared" si="302"/>
        <v>2015</v>
      </c>
      <c r="V2426" s="9" t="str">
        <f t="shared" si="303"/>
        <v>Jun</v>
      </c>
    </row>
    <row r="2427" spans="1:22" ht="45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>
        <f t="shared" si="296"/>
        <v>0.70000000000000007</v>
      </c>
      <c r="P2427">
        <f t="shared" si="299"/>
        <v>8.75</v>
      </c>
      <c r="Q2427" t="str">
        <f t="shared" si="297"/>
        <v>technology</v>
      </c>
      <c r="R2427" t="str">
        <f t="shared" si="298"/>
        <v>web</v>
      </c>
      <c r="S2427" s="9">
        <f t="shared" si="300"/>
        <v>42753.512094907412</v>
      </c>
      <c r="T2427" s="9">
        <f t="shared" si="301"/>
        <v>42766.041666666664</v>
      </c>
      <c r="U2427">
        <f t="shared" si="302"/>
        <v>2017</v>
      </c>
      <c r="V2427" s="9" t="str">
        <f t="shared" si="303"/>
        <v>Jan</v>
      </c>
    </row>
    <row r="2428" spans="1:22" ht="45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>
        <f t="shared" si="296"/>
        <v>5.0413333333333332</v>
      </c>
      <c r="P2428">
        <f t="shared" si="299"/>
        <v>135.03571428571428</v>
      </c>
      <c r="Q2428" t="str">
        <f t="shared" si="297"/>
        <v>technology</v>
      </c>
      <c r="R2428" t="str">
        <f t="shared" si="298"/>
        <v>web</v>
      </c>
      <c r="S2428" s="9">
        <f t="shared" si="300"/>
        <v>42173.109074074076</v>
      </c>
      <c r="T2428" s="9">
        <f t="shared" si="301"/>
        <v>42217.578472222223</v>
      </c>
      <c r="U2428">
        <f t="shared" si="302"/>
        <v>2015</v>
      </c>
      <c r="V2428" s="9" t="str">
        <f t="shared" si="303"/>
        <v>Jun</v>
      </c>
    </row>
    <row r="2429" spans="1:22" ht="45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>
        <f t="shared" si="296"/>
        <v>0</v>
      </c>
      <c r="P2429">
        <f t="shared" si="299"/>
        <v>0</v>
      </c>
      <c r="Q2429" t="str">
        <f t="shared" si="297"/>
        <v>technology</v>
      </c>
      <c r="R2429" t="str">
        <f t="shared" si="298"/>
        <v>web</v>
      </c>
      <c r="S2429" s="9">
        <f t="shared" si="300"/>
        <v>42318.450185185189</v>
      </c>
      <c r="T2429" s="9">
        <f t="shared" si="301"/>
        <v>42378.450185185189</v>
      </c>
      <c r="U2429">
        <f t="shared" si="302"/>
        <v>2015</v>
      </c>
      <c r="V2429" s="9" t="str">
        <f t="shared" si="303"/>
        <v>Nov</v>
      </c>
    </row>
    <row r="2430" spans="1:22" ht="45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>
        <f t="shared" si="296"/>
        <v>0.49199999999999999</v>
      </c>
      <c r="P2430">
        <f t="shared" si="299"/>
        <v>20.5</v>
      </c>
      <c r="Q2430" t="str">
        <f t="shared" si="297"/>
        <v>technology</v>
      </c>
      <c r="R2430" t="str">
        <f t="shared" si="298"/>
        <v>web</v>
      </c>
      <c r="S2430" s="9">
        <f t="shared" si="300"/>
        <v>41927.553136574075</v>
      </c>
      <c r="T2430" s="9">
        <f t="shared" si="301"/>
        <v>41957.59480324074</v>
      </c>
      <c r="U2430">
        <f t="shared" si="302"/>
        <v>2014</v>
      </c>
      <c r="V2430" s="9" t="str">
        <f t="shared" si="303"/>
        <v>Oct</v>
      </c>
    </row>
    <row r="2431" spans="1:22" ht="45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>
        <f t="shared" si="296"/>
        <v>36.589147286821706</v>
      </c>
      <c r="P2431">
        <f t="shared" si="299"/>
        <v>64.36363636363636</v>
      </c>
      <c r="Q2431" t="str">
        <f t="shared" si="297"/>
        <v>technology</v>
      </c>
      <c r="R2431" t="str">
        <f t="shared" si="298"/>
        <v>web</v>
      </c>
      <c r="S2431" s="9">
        <f t="shared" si="300"/>
        <v>41901.518194444448</v>
      </c>
      <c r="T2431" s="9">
        <f t="shared" si="301"/>
        <v>41931.518194444448</v>
      </c>
      <c r="U2431">
        <f t="shared" si="302"/>
        <v>2014</v>
      </c>
      <c r="V2431" s="9" t="str">
        <f t="shared" si="303"/>
        <v>Sep</v>
      </c>
    </row>
    <row r="2432" spans="1:22" ht="45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>
        <f t="shared" si="296"/>
        <v>0</v>
      </c>
      <c r="P2432">
        <f t="shared" si="299"/>
        <v>0</v>
      </c>
      <c r="Q2432" t="str">
        <f t="shared" si="297"/>
        <v>technology</v>
      </c>
      <c r="R2432" t="str">
        <f t="shared" si="298"/>
        <v>web</v>
      </c>
      <c r="S2432" s="9">
        <f t="shared" si="300"/>
        <v>42503.186840277784</v>
      </c>
      <c r="T2432" s="9">
        <f t="shared" si="301"/>
        <v>42533.186840277784</v>
      </c>
      <c r="U2432">
        <f t="shared" si="302"/>
        <v>2016</v>
      </c>
      <c r="V2432" s="9" t="str">
        <f t="shared" si="303"/>
        <v>May</v>
      </c>
    </row>
    <row r="2433" spans="1:22" ht="30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>
        <f t="shared" si="296"/>
        <v>2.5</v>
      </c>
      <c r="P2433">
        <f t="shared" si="299"/>
        <v>200</v>
      </c>
      <c r="Q2433" t="str">
        <f t="shared" si="297"/>
        <v>technology</v>
      </c>
      <c r="R2433" t="str">
        <f t="shared" si="298"/>
        <v>web</v>
      </c>
      <c r="S2433" s="9">
        <f t="shared" si="300"/>
        <v>42345.693483796298</v>
      </c>
      <c r="T2433" s="9">
        <f t="shared" si="301"/>
        <v>42375.693483796298</v>
      </c>
      <c r="U2433">
        <f t="shared" si="302"/>
        <v>2015</v>
      </c>
      <c r="V2433" s="9" t="str">
        <f t="shared" si="303"/>
        <v>Dec</v>
      </c>
    </row>
    <row r="2434" spans="1:22" ht="45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>
        <f t="shared" ref="O2434:O2497" si="304">(E2434/D2434)*100</f>
        <v>0.91066666666666674</v>
      </c>
      <c r="P2434">
        <f t="shared" si="299"/>
        <v>68.3</v>
      </c>
      <c r="Q2434" t="str">
        <f t="shared" ref="Q2434:Q2497" si="305">LEFT(N2434,SEARCH("/",N2434,1)-1)</f>
        <v>technology</v>
      </c>
      <c r="R2434" t="str">
        <f t="shared" ref="R2434:R2497" si="306">RIGHT(N2434,LEN(N2434)-SEARCH("/",N2434,1))</f>
        <v>web</v>
      </c>
      <c r="S2434" s="9">
        <f t="shared" si="300"/>
        <v>42676.775497685187</v>
      </c>
      <c r="T2434" s="9">
        <f t="shared" si="301"/>
        <v>42706.817164351851</v>
      </c>
      <c r="U2434">
        <f t="shared" si="302"/>
        <v>2016</v>
      </c>
      <c r="V2434" s="9" t="str">
        <f t="shared" si="303"/>
        <v>Nov</v>
      </c>
    </row>
    <row r="2435" spans="1:22" ht="45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>
        <f t="shared" si="304"/>
        <v>0</v>
      </c>
      <c r="P2435">
        <f t="shared" ref="P2435:P2498" si="307">IFERROR(E2435/L2435, 0)</f>
        <v>0</v>
      </c>
      <c r="Q2435" t="str">
        <f t="shared" si="305"/>
        <v>technology</v>
      </c>
      <c r="R2435" t="str">
        <f t="shared" si="306"/>
        <v>web</v>
      </c>
      <c r="S2435" s="9">
        <f t="shared" ref="S2435:S2498" si="308">((J2435/86400)+25569+(-4/24))</f>
        <v>42057.716493055559</v>
      </c>
      <c r="T2435" s="9">
        <f t="shared" ref="T2435:T2498" si="309">((I2435/86400)+25569+(-4/24))</f>
        <v>42087.674826388895</v>
      </c>
      <c r="U2435">
        <f t="shared" ref="U2435:U2498" si="310">YEAR(S2435)</f>
        <v>2015</v>
      </c>
      <c r="V2435" s="9" t="str">
        <f t="shared" ref="V2435:V2498" si="311">TEXT(S2435, "mmm")</f>
        <v>Feb</v>
      </c>
    </row>
    <row r="2436" spans="1:22" ht="45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>
        <f t="shared" si="304"/>
        <v>2.0833333333333336E-2</v>
      </c>
      <c r="P2436">
        <f t="shared" si="307"/>
        <v>50</v>
      </c>
      <c r="Q2436" t="str">
        <f t="shared" si="305"/>
        <v>technology</v>
      </c>
      <c r="R2436" t="str">
        <f t="shared" si="306"/>
        <v>web</v>
      </c>
      <c r="S2436" s="9">
        <f t="shared" si="308"/>
        <v>42321.116435185184</v>
      </c>
      <c r="T2436" s="9">
        <f t="shared" si="309"/>
        <v>42351.116435185184</v>
      </c>
      <c r="U2436">
        <f t="shared" si="310"/>
        <v>2015</v>
      </c>
      <c r="V2436" s="9" t="str">
        <f t="shared" si="311"/>
        <v>Nov</v>
      </c>
    </row>
    <row r="2437" spans="1:22" ht="45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>
        <f t="shared" si="304"/>
        <v>1.2E-2</v>
      </c>
      <c r="P2437">
        <f t="shared" si="307"/>
        <v>4</v>
      </c>
      <c r="Q2437" t="str">
        <f t="shared" si="305"/>
        <v>technology</v>
      </c>
      <c r="R2437" t="str">
        <f t="shared" si="306"/>
        <v>web</v>
      </c>
      <c r="S2437" s="9">
        <f t="shared" si="308"/>
        <v>41960.604687500003</v>
      </c>
      <c r="T2437" s="9">
        <f t="shared" si="309"/>
        <v>41990.604687500003</v>
      </c>
      <c r="U2437">
        <f t="shared" si="310"/>
        <v>2014</v>
      </c>
      <c r="V2437" s="9" t="str">
        <f t="shared" si="311"/>
        <v>Nov</v>
      </c>
    </row>
    <row r="2438" spans="1:22" ht="45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>
        <f t="shared" si="304"/>
        <v>0.36666666666666664</v>
      </c>
      <c r="P2438">
        <f t="shared" si="307"/>
        <v>27.5</v>
      </c>
      <c r="Q2438" t="str">
        <f t="shared" si="305"/>
        <v>technology</v>
      </c>
      <c r="R2438" t="str">
        <f t="shared" si="306"/>
        <v>web</v>
      </c>
      <c r="S2438" s="9">
        <f t="shared" si="308"/>
        <v>42268.492048611115</v>
      </c>
      <c r="T2438" s="9">
        <f t="shared" si="309"/>
        <v>42303.492048611115</v>
      </c>
      <c r="U2438">
        <f t="shared" si="310"/>
        <v>2015</v>
      </c>
      <c r="V2438" s="9" t="str">
        <f t="shared" si="311"/>
        <v>Sep</v>
      </c>
    </row>
    <row r="2439" spans="1:22" ht="45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>
        <f t="shared" si="304"/>
        <v>0</v>
      </c>
      <c r="P2439">
        <f t="shared" si="307"/>
        <v>0</v>
      </c>
      <c r="Q2439" t="str">
        <f t="shared" si="305"/>
        <v>technology</v>
      </c>
      <c r="R2439" t="str">
        <f t="shared" si="306"/>
        <v>web</v>
      </c>
      <c r="S2439" s="9">
        <f t="shared" si="308"/>
        <v>42692.222395833334</v>
      </c>
      <c r="T2439" s="9">
        <f t="shared" si="309"/>
        <v>42722.222395833334</v>
      </c>
      <c r="U2439">
        <f t="shared" si="310"/>
        <v>2016</v>
      </c>
      <c r="V2439" s="9" t="str">
        <f t="shared" si="311"/>
        <v>Nov</v>
      </c>
    </row>
    <row r="2440" spans="1:22" ht="45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>
        <f t="shared" si="304"/>
        <v>9.0666666666666659E-2</v>
      </c>
      <c r="P2440">
        <f t="shared" si="307"/>
        <v>34</v>
      </c>
      <c r="Q2440" t="str">
        <f t="shared" si="305"/>
        <v>technology</v>
      </c>
      <c r="R2440" t="str">
        <f t="shared" si="306"/>
        <v>web</v>
      </c>
      <c r="S2440" s="9">
        <f t="shared" si="308"/>
        <v>42021.903321759259</v>
      </c>
      <c r="T2440" s="9">
        <f t="shared" si="309"/>
        <v>42051.903321759259</v>
      </c>
      <c r="U2440">
        <f t="shared" si="310"/>
        <v>2015</v>
      </c>
      <c r="V2440" s="9" t="str">
        <f t="shared" si="311"/>
        <v>Jan</v>
      </c>
    </row>
    <row r="2441" spans="1:22" ht="45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>
        <f t="shared" si="304"/>
        <v>5.5555555555555558E-3</v>
      </c>
      <c r="P2441">
        <f t="shared" si="307"/>
        <v>1</v>
      </c>
      <c r="Q2441" t="str">
        <f t="shared" si="305"/>
        <v>technology</v>
      </c>
      <c r="R2441" t="str">
        <f t="shared" si="306"/>
        <v>web</v>
      </c>
      <c r="S2441" s="9">
        <f t="shared" si="308"/>
        <v>42411.776331018518</v>
      </c>
      <c r="T2441" s="9">
        <f t="shared" si="309"/>
        <v>42441.776331018518</v>
      </c>
      <c r="U2441">
        <f t="shared" si="310"/>
        <v>2016</v>
      </c>
      <c r="V2441" s="9" t="str">
        <f t="shared" si="311"/>
        <v>Feb</v>
      </c>
    </row>
    <row r="2442" spans="1:22" ht="45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>
        <f t="shared" si="304"/>
        <v>0</v>
      </c>
      <c r="P2442">
        <f t="shared" si="307"/>
        <v>0</v>
      </c>
      <c r="Q2442" t="str">
        <f t="shared" si="305"/>
        <v>technology</v>
      </c>
      <c r="R2442" t="str">
        <f t="shared" si="306"/>
        <v>web</v>
      </c>
      <c r="S2442" s="9">
        <f t="shared" si="308"/>
        <v>42165.618622685186</v>
      </c>
      <c r="T2442" s="9">
        <f t="shared" si="309"/>
        <v>42195.618622685186</v>
      </c>
      <c r="U2442">
        <f t="shared" si="310"/>
        <v>2015</v>
      </c>
      <c r="V2442" s="9" t="str">
        <f t="shared" si="311"/>
        <v>Jun</v>
      </c>
    </row>
    <row r="2443" spans="1:22" ht="45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>
        <f t="shared" si="304"/>
        <v>0.02</v>
      </c>
      <c r="P2443">
        <f t="shared" si="307"/>
        <v>1</v>
      </c>
      <c r="Q2443" t="str">
        <f t="shared" si="305"/>
        <v>technology</v>
      </c>
      <c r="R2443" t="str">
        <f t="shared" si="306"/>
        <v>web</v>
      </c>
      <c r="S2443" s="9">
        <f t="shared" si="308"/>
        <v>42535.517743055556</v>
      </c>
      <c r="T2443" s="9">
        <f t="shared" si="309"/>
        <v>42565.517743055556</v>
      </c>
      <c r="U2443">
        <f t="shared" si="310"/>
        <v>2016</v>
      </c>
      <c r="V2443" s="9" t="str">
        <f t="shared" si="311"/>
        <v>Jun</v>
      </c>
    </row>
    <row r="2444" spans="1:22" ht="45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>
        <f t="shared" si="304"/>
        <v>0</v>
      </c>
      <c r="P2444">
        <f t="shared" si="307"/>
        <v>0</v>
      </c>
      <c r="Q2444" t="str">
        <f t="shared" si="305"/>
        <v>technology</v>
      </c>
      <c r="R2444" t="str">
        <f t="shared" si="306"/>
        <v>web</v>
      </c>
      <c r="S2444" s="9">
        <f t="shared" si="308"/>
        <v>41975.675856481488</v>
      </c>
      <c r="T2444" s="9">
        <f t="shared" si="309"/>
        <v>42005.675856481488</v>
      </c>
      <c r="U2444">
        <f t="shared" si="310"/>
        <v>2014</v>
      </c>
      <c r="V2444" s="9" t="str">
        <f t="shared" si="311"/>
        <v>Dec</v>
      </c>
    </row>
    <row r="2445" spans="1:22" ht="60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>
        <f t="shared" si="304"/>
        <v>1</v>
      </c>
      <c r="P2445">
        <f t="shared" si="307"/>
        <v>49</v>
      </c>
      <c r="Q2445" t="str">
        <f t="shared" si="305"/>
        <v>technology</v>
      </c>
      <c r="R2445" t="str">
        <f t="shared" si="306"/>
        <v>web</v>
      </c>
      <c r="S2445" s="9">
        <f t="shared" si="308"/>
        <v>42348.754895833335</v>
      </c>
      <c r="T2445" s="9">
        <f t="shared" si="309"/>
        <v>42385.291666666664</v>
      </c>
      <c r="U2445">
        <f t="shared" si="310"/>
        <v>2015</v>
      </c>
      <c r="V2445" s="9" t="str">
        <f t="shared" si="311"/>
        <v>Dec</v>
      </c>
    </row>
    <row r="2446" spans="1:22" ht="45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>
        <f t="shared" si="304"/>
        <v>0.8</v>
      </c>
      <c r="P2446">
        <f t="shared" si="307"/>
        <v>20</v>
      </c>
      <c r="Q2446" t="str">
        <f t="shared" si="305"/>
        <v>technology</v>
      </c>
      <c r="R2446" t="str">
        <f t="shared" si="306"/>
        <v>web</v>
      </c>
      <c r="S2446" s="9">
        <f t="shared" si="308"/>
        <v>42340.680694444447</v>
      </c>
      <c r="T2446" s="9">
        <f t="shared" si="309"/>
        <v>42370.680694444447</v>
      </c>
      <c r="U2446">
        <f t="shared" si="310"/>
        <v>2015</v>
      </c>
      <c r="V2446" s="9" t="str">
        <f t="shared" si="311"/>
        <v>Dec</v>
      </c>
    </row>
    <row r="2447" spans="1:22" ht="30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>
        <f t="shared" si="304"/>
        <v>0.16705882352941176</v>
      </c>
      <c r="P2447">
        <f t="shared" si="307"/>
        <v>142</v>
      </c>
      <c r="Q2447" t="str">
        <f t="shared" si="305"/>
        <v>technology</v>
      </c>
      <c r="R2447" t="str">
        <f t="shared" si="306"/>
        <v>web</v>
      </c>
      <c r="S2447" s="9">
        <f t="shared" si="308"/>
        <v>42388.631585648145</v>
      </c>
      <c r="T2447" s="9">
        <f t="shared" si="309"/>
        <v>42418.631585648145</v>
      </c>
      <c r="U2447">
        <f t="shared" si="310"/>
        <v>2016</v>
      </c>
      <c r="V2447" s="9" t="str">
        <f t="shared" si="311"/>
        <v>Jan</v>
      </c>
    </row>
    <row r="2448" spans="1:22" ht="45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>
        <f t="shared" si="304"/>
        <v>0.42399999999999999</v>
      </c>
      <c r="P2448">
        <f t="shared" si="307"/>
        <v>53</v>
      </c>
      <c r="Q2448" t="str">
        <f t="shared" si="305"/>
        <v>technology</v>
      </c>
      <c r="R2448" t="str">
        <f t="shared" si="306"/>
        <v>web</v>
      </c>
      <c r="S2448" s="9">
        <f t="shared" si="308"/>
        <v>42192.649571759262</v>
      </c>
      <c r="T2448" s="9">
        <f t="shared" si="309"/>
        <v>42211.999305555561</v>
      </c>
      <c r="U2448">
        <f t="shared" si="310"/>
        <v>2015</v>
      </c>
      <c r="V2448" s="9" t="str">
        <f t="shared" si="311"/>
        <v>Jul</v>
      </c>
    </row>
    <row r="2449" spans="1:22" ht="45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>
        <f t="shared" si="304"/>
        <v>0</v>
      </c>
      <c r="P2449">
        <f t="shared" si="307"/>
        <v>0</v>
      </c>
      <c r="Q2449" t="str">
        <f t="shared" si="305"/>
        <v>technology</v>
      </c>
      <c r="R2449" t="str">
        <f t="shared" si="306"/>
        <v>web</v>
      </c>
      <c r="S2449" s="9">
        <f t="shared" si="308"/>
        <v>42282.549629629633</v>
      </c>
      <c r="T2449" s="9">
        <f t="shared" si="309"/>
        <v>42312.591296296298</v>
      </c>
      <c r="U2449">
        <f t="shared" si="310"/>
        <v>2015</v>
      </c>
      <c r="V2449" s="9" t="str">
        <f t="shared" si="311"/>
        <v>Oct</v>
      </c>
    </row>
    <row r="2450" spans="1:22" ht="45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>
        <f t="shared" si="304"/>
        <v>0.38925389253892539</v>
      </c>
      <c r="P2450">
        <f t="shared" si="307"/>
        <v>38.444444444444443</v>
      </c>
      <c r="Q2450" t="str">
        <f t="shared" si="305"/>
        <v>technology</v>
      </c>
      <c r="R2450" t="str">
        <f t="shared" si="306"/>
        <v>web</v>
      </c>
      <c r="S2450" s="9">
        <f t="shared" si="308"/>
        <v>41962.883460648147</v>
      </c>
      <c r="T2450" s="9">
        <f t="shared" si="309"/>
        <v>42021.883333333339</v>
      </c>
      <c r="U2450">
        <f t="shared" si="310"/>
        <v>2014</v>
      </c>
      <c r="V2450" s="9" t="str">
        <f t="shared" si="311"/>
        <v>Nov</v>
      </c>
    </row>
    <row r="2451" spans="1:22" ht="45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>
        <f t="shared" si="304"/>
        <v>0.7155635062611807</v>
      </c>
      <c r="P2451">
        <f t="shared" si="307"/>
        <v>20</v>
      </c>
      <c r="Q2451" t="str">
        <f t="shared" si="305"/>
        <v>technology</v>
      </c>
      <c r="R2451" t="str">
        <f t="shared" si="306"/>
        <v>web</v>
      </c>
      <c r="S2451" s="9">
        <f t="shared" si="308"/>
        <v>42632.276701388888</v>
      </c>
      <c r="T2451" s="9">
        <f t="shared" si="309"/>
        <v>42662.276701388888</v>
      </c>
      <c r="U2451">
        <f t="shared" si="310"/>
        <v>2016</v>
      </c>
      <c r="V2451" s="9" t="str">
        <f t="shared" si="311"/>
        <v>Sep</v>
      </c>
    </row>
    <row r="2452" spans="1:22" ht="45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>
        <f t="shared" si="304"/>
        <v>0.43166666666666664</v>
      </c>
      <c r="P2452">
        <f t="shared" si="307"/>
        <v>64.75</v>
      </c>
      <c r="Q2452" t="str">
        <f t="shared" si="305"/>
        <v>technology</v>
      </c>
      <c r="R2452" t="str">
        <f t="shared" si="306"/>
        <v>web</v>
      </c>
      <c r="S2452" s="9">
        <f t="shared" si="308"/>
        <v>42138.525960648149</v>
      </c>
      <c r="T2452" s="9">
        <f t="shared" si="309"/>
        <v>42168.525960648149</v>
      </c>
      <c r="U2452">
        <f t="shared" si="310"/>
        <v>2015</v>
      </c>
      <c r="V2452" s="9" t="str">
        <f t="shared" si="311"/>
        <v>May</v>
      </c>
    </row>
    <row r="2453" spans="1:22" ht="45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>
        <f t="shared" si="304"/>
        <v>1.25E-3</v>
      </c>
      <c r="P2453">
        <f t="shared" si="307"/>
        <v>1</v>
      </c>
      <c r="Q2453" t="str">
        <f t="shared" si="305"/>
        <v>technology</v>
      </c>
      <c r="R2453" t="str">
        <f t="shared" si="306"/>
        <v>web</v>
      </c>
      <c r="S2453" s="9">
        <f t="shared" si="308"/>
        <v>42031.305</v>
      </c>
      <c r="T2453" s="9">
        <f t="shared" si="309"/>
        <v>42091.263333333336</v>
      </c>
      <c r="U2453">
        <f t="shared" si="310"/>
        <v>2015</v>
      </c>
      <c r="V2453" s="9" t="str">
        <f t="shared" si="311"/>
        <v>Jan</v>
      </c>
    </row>
    <row r="2454" spans="1:22" ht="45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>
        <f t="shared" si="304"/>
        <v>0.2</v>
      </c>
      <c r="P2454">
        <f t="shared" si="307"/>
        <v>10</v>
      </c>
      <c r="Q2454" t="str">
        <f t="shared" si="305"/>
        <v>technology</v>
      </c>
      <c r="R2454" t="str">
        <f t="shared" si="306"/>
        <v>web</v>
      </c>
      <c r="S2454" s="9">
        <f t="shared" si="308"/>
        <v>42450.422476851854</v>
      </c>
      <c r="T2454" s="9">
        <f t="shared" si="309"/>
        <v>42510.422476851854</v>
      </c>
      <c r="U2454">
        <f t="shared" si="310"/>
        <v>2016</v>
      </c>
      <c r="V2454" s="9" t="str">
        <f t="shared" si="311"/>
        <v>Mar</v>
      </c>
    </row>
    <row r="2455" spans="1:22" ht="30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>
        <f t="shared" si="304"/>
        <v>1.12E-2</v>
      </c>
      <c r="P2455">
        <f t="shared" si="307"/>
        <v>2</v>
      </c>
      <c r="Q2455" t="str">
        <f t="shared" si="305"/>
        <v>technology</v>
      </c>
      <c r="R2455" t="str">
        <f t="shared" si="306"/>
        <v>web</v>
      </c>
      <c r="S2455" s="9">
        <f t="shared" si="308"/>
        <v>42230.411956018521</v>
      </c>
      <c r="T2455" s="9">
        <f t="shared" si="309"/>
        <v>42254.411956018521</v>
      </c>
      <c r="U2455">
        <f t="shared" si="310"/>
        <v>2015</v>
      </c>
      <c r="V2455" s="9" t="str">
        <f t="shared" si="311"/>
        <v>Aug</v>
      </c>
    </row>
    <row r="2456" spans="1:22" ht="30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>
        <f t="shared" si="304"/>
        <v>1.4583333333333333</v>
      </c>
      <c r="P2456">
        <f t="shared" si="307"/>
        <v>35</v>
      </c>
      <c r="Q2456" t="str">
        <f t="shared" si="305"/>
        <v>technology</v>
      </c>
      <c r="R2456" t="str">
        <f t="shared" si="306"/>
        <v>web</v>
      </c>
      <c r="S2456" s="9">
        <f t="shared" si="308"/>
        <v>41968.68545138889</v>
      </c>
      <c r="T2456" s="9">
        <f t="shared" si="309"/>
        <v>41998.68545138889</v>
      </c>
      <c r="U2456">
        <f t="shared" si="310"/>
        <v>2014</v>
      </c>
      <c r="V2456" s="9" t="str">
        <f t="shared" si="311"/>
        <v>Nov</v>
      </c>
    </row>
    <row r="2457" spans="1:22" ht="45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>
        <f t="shared" si="304"/>
        <v>3.3333333333333333E-2</v>
      </c>
      <c r="P2457">
        <f t="shared" si="307"/>
        <v>1</v>
      </c>
      <c r="Q2457" t="str">
        <f t="shared" si="305"/>
        <v>technology</v>
      </c>
      <c r="R2457" t="str">
        <f t="shared" si="306"/>
        <v>web</v>
      </c>
      <c r="S2457" s="9">
        <f t="shared" si="308"/>
        <v>42605.741516203707</v>
      </c>
      <c r="T2457" s="9">
        <f t="shared" si="309"/>
        <v>42635.741516203707</v>
      </c>
      <c r="U2457">
        <f t="shared" si="310"/>
        <v>2016</v>
      </c>
      <c r="V2457" s="9" t="str">
        <f t="shared" si="311"/>
        <v>Aug</v>
      </c>
    </row>
    <row r="2458" spans="1:22" ht="45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>
        <f t="shared" si="304"/>
        <v>0</v>
      </c>
      <c r="P2458">
        <f t="shared" si="307"/>
        <v>0</v>
      </c>
      <c r="Q2458" t="str">
        <f t="shared" si="305"/>
        <v>technology</v>
      </c>
      <c r="R2458" t="str">
        <f t="shared" si="306"/>
        <v>web</v>
      </c>
      <c r="S2458" s="9">
        <f t="shared" si="308"/>
        <v>42187.846111111117</v>
      </c>
      <c r="T2458" s="9">
        <f t="shared" si="309"/>
        <v>42217.846111111117</v>
      </c>
      <c r="U2458">
        <f t="shared" si="310"/>
        <v>2015</v>
      </c>
      <c r="V2458" s="9" t="str">
        <f t="shared" si="311"/>
        <v>Jul</v>
      </c>
    </row>
    <row r="2459" spans="1:22" ht="45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>
        <f t="shared" si="304"/>
        <v>0</v>
      </c>
      <c r="P2459">
        <f t="shared" si="307"/>
        <v>0</v>
      </c>
      <c r="Q2459" t="str">
        <f t="shared" si="305"/>
        <v>technology</v>
      </c>
      <c r="R2459" t="str">
        <f t="shared" si="306"/>
        <v>web</v>
      </c>
      <c r="S2459" s="9">
        <f t="shared" si="308"/>
        <v>42055.573136574072</v>
      </c>
      <c r="T2459" s="9">
        <f t="shared" si="309"/>
        <v>42078.583333333336</v>
      </c>
      <c r="U2459">
        <f t="shared" si="310"/>
        <v>2015</v>
      </c>
      <c r="V2459" s="9" t="str">
        <f t="shared" si="311"/>
        <v>Feb</v>
      </c>
    </row>
    <row r="2460" spans="1:22" ht="30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>
        <f t="shared" si="304"/>
        <v>1.1111111111111112E-2</v>
      </c>
      <c r="P2460">
        <f t="shared" si="307"/>
        <v>1</v>
      </c>
      <c r="Q2460" t="str">
        <f t="shared" si="305"/>
        <v>technology</v>
      </c>
      <c r="R2460" t="str">
        <f t="shared" si="306"/>
        <v>web</v>
      </c>
      <c r="S2460" s="9">
        <f t="shared" si="308"/>
        <v>42052.771840277775</v>
      </c>
      <c r="T2460" s="9">
        <f t="shared" si="309"/>
        <v>42082.730173611119</v>
      </c>
      <c r="U2460">
        <f t="shared" si="310"/>
        <v>2015</v>
      </c>
      <c r="V2460" s="9" t="str">
        <f t="shared" si="311"/>
        <v>Feb</v>
      </c>
    </row>
    <row r="2461" spans="1:22" ht="30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>
        <f t="shared" si="304"/>
        <v>1</v>
      </c>
      <c r="P2461">
        <f t="shared" si="307"/>
        <v>5</v>
      </c>
      <c r="Q2461" t="str">
        <f t="shared" si="305"/>
        <v>technology</v>
      </c>
      <c r="R2461" t="str">
        <f t="shared" si="306"/>
        <v>web</v>
      </c>
      <c r="S2461" s="9">
        <f t="shared" si="308"/>
        <v>42049.549953703703</v>
      </c>
      <c r="T2461" s="9">
        <f t="shared" si="309"/>
        <v>42079.508287037039</v>
      </c>
      <c r="U2461">
        <f t="shared" si="310"/>
        <v>2015</v>
      </c>
      <c r="V2461" s="9" t="str">
        <f t="shared" si="311"/>
        <v>Feb</v>
      </c>
    </row>
    <row r="2462" spans="1:22" ht="45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>
        <f t="shared" si="304"/>
        <v>0</v>
      </c>
      <c r="P2462">
        <f t="shared" si="307"/>
        <v>0</v>
      </c>
      <c r="Q2462" t="str">
        <f t="shared" si="305"/>
        <v>technology</v>
      </c>
      <c r="R2462" t="str">
        <f t="shared" si="306"/>
        <v>web</v>
      </c>
      <c r="S2462" s="9">
        <f t="shared" si="308"/>
        <v>42283.224270833336</v>
      </c>
      <c r="T2462" s="9">
        <f t="shared" si="309"/>
        <v>42338.833333333336</v>
      </c>
      <c r="U2462">
        <f t="shared" si="310"/>
        <v>2015</v>
      </c>
      <c r="V2462" s="9" t="str">
        <f t="shared" si="311"/>
        <v>Oct</v>
      </c>
    </row>
    <row r="2463" spans="1:22" ht="30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>
        <f t="shared" si="304"/>
        <v>0.55999999999999994</v>
      </c>
      <c r="P2463">
        <f t="shared" si="307"/>
        <v>14</v>
      </c>
      <c r="Q2463" t="str">
        <f t="shared" si="305"/>
        <v>technology</v>
      </c>
      <c r="R2463" t="str">
        <f t="shared" si="306"/>
        <v>web</v>
      </c>
      <c r="S2463" s="9">
        <f t="shared" si="308"/>
        <v>42020.687581018523</v>
      </c>
      <c r="T2463" s="9">
        <f t="shared" si="309"/>
        <v>42050.687581018523</v>
      </c>
      <c r="U2463">
        <f t="shared" si="310"/>
        <v>2015</v>
      </c>
      <c r="V2463" s="9" t="str">
        <f t="shared" si="311"/>
        <v>Jan</v>
      </c>
    </row>
    <row r="2464" spans="1:22" ht="75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>
        <f t="shared" si="304"/>
        <v>9.0833333333333339</v>
      </c>
      <c r="P2464">
        <f t="shared" si="307"/>
        <v>389.28571428571428</v>
      </c>
      <c r="Q2464" t="str">
        <f t="shared" si="305"/>
        <v>technology</v>
      </c>
      <c r="R2464" t="str">
        <f t="shared" si="306"/>
        <v>web</v>
      </c>
      <c r="S2464" s="9">
        <f t="shared" si="308"/>
        <v>42080.590659722227</v>
      </c>
      <c r="T2464" s="9">
        <f t="shared" si="309"/>
        <v>42110.590659722227</v>
      </c>
      <c r="U2464">
        <f t="shared" si="310"/>
        <v>2015</v>
      </c>
      <c r="V2464" s="9" t="str">
        <f t="shared" si="311"/>
        <v>Mar</v>
      </c>
    </row>
    <row r="2465" spans="1:22" ht="45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>
        <f t="shared" si="304"/>
        <v>3.3444444444444441</v>
      </c>
      <c r="P2465">
        <f t="shared" si="307"/>
        <v>150.5</v>
      </c>
      <c r="Q2465" t="str">
        <f t="shared" si="305"/>
        <v>technology</v>
      </c>
      <c r="R2465" t="str">
        <f t="shared" si="306"/>
        <v>web</v>
      </c>
      <c r="S2465" s="9">
        <f t="shared" si="308"/>
        <v>42631.602847222224</v>
      </c>
      <c r="T2465" s="9">
        <f t="shared" si="309"/>
        <v>42691.644513888888</v>
      </c>
      <c r="U2465">
        <f t="shared" si="310"/>
        <v>2016</v>
      </c>
      <c r="V2465" s="9" t="str">
        <f t="shared" si="311"/>
        <v>Sep</v>
      </c>
    </row>
    <row r="2466" spans="1:22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>
        <f t="shared" si="304"/>
        <v>1.3333333333333334E-2</v>
      </c>
      <c r="P2466">
        <f t="shared" si="307"/>
        <v>1</v>
      </c>
      <c r="Q2466" t="str">
        <f t="shared" si="305"/>
        <v>technology</v>
      </c>
      <c r="R2466" t="str">
        <f t="shared" si="306"/>
        <v>web</v>
      </c>
      <c r="S2466" s="9">
        <f t="shared" si="308"/>
        <v>42178.447905092595</v>
      </c>
      <c r="T2466" s="9">
        <f t="shared" si="309"/>
        <v>42193.447905092595</v>
      </c>
      <c r="U2466">
        <f t="shared" si="310"/>
        <v>2015</v>
      </c>
      <c r="V2466" s="9" t="str">
        <f t="shared" si="311"/>
        <v>Jun</v>
      </c>
    </row>
    <row r="2467" spans="1:22" ht="45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>
        <f t="shared" si="304"/>
        <v>4.46</v>
      </c>
      <c r="P2467">
        <f t="shared" si="307"/>
        <v>24.777777777777779</v>
      </c>
      <c r="Q2467" t="str">
        <f t="shared" si="305"/>
        <v>technology</v>
      </c>
      <c r="R2467" t="str">
        <f t="shared" si="306"/>
        <v>web</v>
      </c>
      <c r="S2467" s="9">
        <f t="shared" si="308"/>
        <v>42377.388090277782</v>
      </c>
      <c r="T2467" s="9">
        <f t="shared" si="309"/>
        <v>42408.375694444447</v>
      </c>
      <c r="U2467">
        <f t="shared" si="310"/>
        <v>2016</v>
      </c>
      <c r="V2467" s="9" t="str">
        <f t="shared" si="311"/>
        <v>Jan</v>
      </c>
    </row>
    <row r="2468" spans="1:22" ht="45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>
        <f t="shared" si="304"/>
        <v>6.0999999999999999E-2</v>
      </c>
      <c r="P2468">
        <f t="shared" si="307"/>
        <v>30.5</v>
      </c>
      <c r="Q2468" t="str">
        <f t="shared" si="305"/>
        <v>technology</v>
      </c>
      <c r="R2468" t="str">
        <f t="shared" si="306"/>
        <v>web</v>
      </c>
      <c r="S2468" s="9">
        <f t="shared" si="308"/>
        <v>42177.376504629632</v>
      </c>
      <c r="T2468" s="9">
        <f t="shared" si="309"/>
        <v>42207.376504629632</v>
      </c>
      <c r="U2468">
        <f t="shared" si="310"/>
        <v>2015</v>
      </c>
      <c r="V2468" s="9" t="str">
        <f t="shared" si="311"/>
        <v>Jun</v>
      </c>
    </row>
    <row r="2469" spans="1:22" ht="45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>
        <f t="shared" si="304"/>
        <v>3.3333333333333335</v>
      </c>
      <c r="P2469">
        <f t="shared" si="307"/>
        <v>250</v>
      </c>
      <c r="Q2469" t="str">
        <f t="shared" si="305"/>
        <v>technology</v>
      </c>
      <c r="R2469" t="str">
        <f t="shared" si="306"/>
        <v>web</v>
      </c>
      <c r="S2469" s="9">
        <f t="shared" si="308"/>
        <v>41946.065509259264</v>
      </c>
      <c r="T2469" s="9">
        <f t="shared" si="309"/>
        <v>41976.065509259257</v>
      </c>
      <c r="U2469">
        <f t="shared" si="310"/>
        <v>2014</v>
      </c>
      <c r="V2469" s="9" t="str">
        <f t="shared" si="311"/>
        <v>Nov</v>
      </c>
    </row>
    <row r="2470" spans="1:22" ht="45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>
        <f t="shared" si="304"/>
        <v>23</v>
      </c>
      <c r="P2470">
        <f t="shared" si="307"/>
        <v>16.428571428571427</v>
      </c>
      <c r="Q2470" t="str">
        <f t="shared" si="305"/>
        <v>technology</v>
      </c>
      <c r="R2470" t="str">
        <f t="shared" si="306"/>
        <v>web</v>
      </c>
      <c r="S2470" s="9">
        <f t="shared" si="308"/>
        <v>42070.510937500003</v>
      </c>
      <c r="T2470" s="9">
        <f t="shared" si="309"/>
        <v>42100.469270833339</v>
      </c>
      <c r="U2470">
        <f t="shared" si="310"/>
        <v>2015</v>
      </c>
      <c r="V2470" s="9" t="str">
        <f t="shared" si="311"/>
        <v>Mar</v>
      </c>
    </row>
    <row r="2471" spans="1:22" ht="30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>
        <f t="shared" si="304"/>
        <v>0.104</v>
      </c>
      <c r="P2471">
        <f t="shared" si="307"/>
        <v>13</v>
      </c>
      <c r="Q2471" t="str">
        <f t="shared" si="305"/>
        <v>technology</v>
      </c>
      <c r="R2471" t="str">
        <f t="shared" si="306"/>
        <v>web</v>
      </c>
      <c r="S2471" s="9">
        <f t="shared" si="308"/>
        <v>42446.613495370373</v>
      </c>
      <c r="T2471" s="9">
        <f t="shared" si="309"/>
        <v>42476.613495370373</v>
      </c>
      <c r="U2471">
        <f t="shared" si="310"/>
        <v>2016</v>
      </c>
      <c r="V2471" s="9" t="str">
        <f t="shared" si="311"/>
        <v>Mar</v>
      </c>
    </row>
    <row r="2472" spans="1:22" ht="45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>
        <f t="shared" si="304"/>
        <v>0.42599999999999999</v>
      </c>
      <c r="P2472">
        <f t="shared" si="307"/>
        <v>53.25</v>
      </c>
      <c r="Q2472" t="str">
        <f t="shared" si="305"/>
        <v>technology</v>
      </c>
      <c r="R2472" t="str">
        <f t="shared" si="306"/>
        <v>web</v>
      </c>
      <c r="S2472" s="9">
        <f t="shared" si="308"/>
        <v>42082.903217592597</v>
      </c>
      <c r="T2472" s="9">
        <f t="shared" si="309"/>
        <v>42127.903217592597</v>
      </c>
      <c r="U2472">
        <f t="shared" si="310"/>
        <v>2015</v>
      </c>
      <c r="V2472" s="9" t="str">
        <f t="shared" si="311"/>
        <v>Mar</v>
      </c>
    </row>
    <row r="2473" spans="1:22" ht="30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>
        <f t="shared" si="304"/>
        <v>0.03</v>
      </c>
      <c r="P2473">
        <f t="shared" si="307"/>
        <v>3</v>
      </c>
      <c r="Q2473" t="str">
        <f t="shared" si="305"/>
        <v>technology</v>
      </c>
      <c r="R2473" t="str">
        <f t="shared" si="306"/>
        <v>web</v>
      </c>
      <c r="S2473" s="9">
        <f t="shared" si="308"/>
        <v>42646.730231481481</v>
      </c>
      <c r="T2473" s="9">
        <f t="shared" si="309"/>
        <v>42676.730231481481</v>
      </c>
      <c r="U2473">
        <f t="shared" si="310"/>
        <v>2016</v>
      </c>
      <c r="V2473" s="9" t="str">
        <f t="shared" si="311"/>
        <v>Oct</v>
      </c>
    </row>
    <row r="2474" spans="1:22" ht="45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>
        <f t="shared" si="304"/>
        <v>0.26666666666666666</v>
      </c>
      <c r="P2474">
        <f t="shared" si="307"/>
        <v>10</v>
      </c>
      <c r="Q2474" t="str">
        <f t="shared" si="305"/>
        <v>technology</v>
      </c>
      <c r="R2474" t="str">
        <f t="shared" si="306"/>
        <v>web</v>
      </c>
      <c r="S2474" s="9">
        <f t="shared" si="308"/>
        <v>42545.538599537038</v>
      </c>
      <c r="T2474" s="9">
        <f t="shared" si="309"/>
        <v>42582.500000000007</v>
      </c>
      <c r="U2474">
        <f t="shared" si="310"/>
        <v>2016</v>
      </c>
      <c r="V2474" s="9" t="str">
        <f t="shared" si="311"/>
        <v>Jun</v>
      </c>
    </row>
    <row r="2475" spans="1:22" ht="30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>
        <f t="shared" si="304"/>
        <v>34</v>
      </c>
      <c r="P2475">
        <f t="shared" si="307"/>
        <v>121.42857142857143</v>
      </c>
      <c r="Q2475" t="str">
        <f t="shared" si="305"/>
        <v>technology</v>
      </c>
      <c r="R2475" t="str">
        <f t="shared" si="306"/>
        <v>web</v>
      </c>
      <c r="S2475" s="9">
        <f t="shared" si="308"/>
        <v>41947.835428240745</v>
      </c>
      <c r="T2475" s="9">
        <f t="shared" si="309"/>
        <v>41977.835428240745</v>
      </c>
      <c r="U2475">
        <f t="shared" si="310"/>
        <v>2014</v>
      </c>
      <c r="V2475" s="9" t="str">
        <f t="shared" si="311"/>
        <v>Nov</v>
      </c>
    </row>
    <row r="2476" spans="1:22" ht="45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>
        <f t="shared" si="304"/>
        <v>6.2E-2</v>
      </c>
      <c r="P2476">
        <f t="shared" si="307"/>
        <v>15.5</v>
      </c>
      <c r="Q2476" t="str">
        <f t="shared" si="305"/>
        <v>technology</v>
      </c>
      <c r="R2476" t="str">
        <f t="shared" si="306"/>
        <v>web</v>
      </c>
      <c r="S2476" s="9">
        <f t="shared" si="308"/>
        <v>42047.645856481489</v>
      </c>
      <c r="T2476" s="9">
        <f t="shared" si="309"/>
        <v>42071.469444444447</v>
      </c>
      <c r="U2476">
        <f t="shared" si="310"/>
        <v>2015</v>
      </c>
      <c r="V2476" s="9" t="str">
        <f t="shared" si="311"/>
        <v>Feb</v>
      </c>
    </row>
    <row r="2477" spans="1:22" ht="45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>
        <f t="shared" si="304"/>
        <v>3.0579999999999998</v>
      </c>
      <c r="P2477">
        <f t="shared" si="307"/>
        <v>84.944444444444443</v>
      </c>
      <c r="Q2477" t="str">
        <f t="shared" si="305"/>
        <v>technology</v>
      </c>
      <c r="R2477" t="str">
        <f t="shared" si="306"/>
        <v>wearables</v>
      </c>
      <c r="S2477" s="9">
        <f t="shared" si="308"/>
        <v>41922.574988425928</v>
      </c>
      <c r="T2477" s="9">
        <f t="shared" si="309"/>
        <v>41952.616655092592</v>
      </c>
      <c r="U2477">
        <f t="shared" si="310"/>
        <v>2014</v>
      </c>
      <c r="V2477" s="9" t="str">
        <f t="shared" si="311"/>
        <v>Oct</v>
      </c>
    </row>
    <row r="2478" spans="1:22" ht="45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>
        <f t="shared" si="304"/>
        <v>0.95</v>
      </c>
      <c r="P2478">
        <f t="shared" si="307"/>
        <v>10.555555555555555</v>
      </c>
      <c r="Q2478" t="str">
        <f t="shared" si="305"/>
        <v>technology</v>
      </c>
      <c r="R2478" t="str">
        <f t="shared" si="306"/>
        <v>wearables</v>
      </c>
      <c r="S2478" s="9">
        <f t="shared" si="308"/>
        <v>42636.478692129633</v>
      </c>
      <c r="T2478" s="9">
        <f t="shared" si="309"/>
        <v>42666.478692129633</v>
      </c>
      <c r="U2478">
        <f t="shared" si="310"/>
        <v>2016</v>
      </c>
      <c r="V2478" s="9" t="str">
        <f t="shared" si="311"/>
        <v>Sep</v>
      </c>
    </row>
    <row r="2479" spans="1:22" ht="30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>
        <f t="shared" si="304"/>
        <v>0.4</v>
      </c>
      <c r="P2479">
        <f t="shared" si="307"/>
        <v>39</v>
      </c>
      <c r="Q2479" t="str">
        <f t="shared" si="305"/>
        <v>technology</v>
      </c>
      <c r="R2479" t="str">
        <f t="shared" si="306"/>
        <v>wearables</v>
      </c>
      <c r="S2479" s="9">
        <f t="shared" si="308"/>
        <v>41990.271377314821</v>
      </c>
      <c r="T2479" s="9">
        <f t="shared" si="309"/>
        <v>42020.271377314821</v>
      </c>
      <c r="U2479">
        <f t="shared" si="310"/>
        <v>2014</v>
      </c>
      <c r="V2479" s="9" t="str">
        <f t="shared" si="311"/>
        <v>Dec</v>
      </c>
    </row>
    <row r="2480" spans="1:22" ht="45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>
        <f t="shared" si="304"/>
        <v>0.35000000000000003</v>
      </c>
      <c r="P2480">
        <f t="shared" si="307"/>
        <v>100</v>
      </c>
      <c r="Q2480" t="str">
        <f t="shared" si="305"/>
        <v>technology</v>
      </c>
      <c r="R2480" t="str">
        <f t="shared" si="306"/>
        <v>wearables</v>
      </c>
      <c r="S2480" s="9">
        <f t="shared" si="308"/>
        <v>42173.676574074074</v>
      </c>
      <c r="T2480" s="9">
        <f t="shared" si="309"/>
        <v>42203.676574074074</v>
      </c>
      <c r="U2480">
        <f t="shared" si="310"/>
        <v>2015</v>
      </c>
      <c r="V2480" s="9" t="str">
        <f t="shared" si="311"/>
        <v>Jun</v>
      </c>
    </row>
    <row r="2481" spans="1:22" ht="45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>
        <f t="shared" si="304"/>
        <v>7.5333333333333332</v>
      </c>
      <c r="P2481">
        <f t="shared" si="307"/>
        <v>31.172413793103448</v>
      </c>
      <c r="Q2481" t="str">
        <f t="shared" si="305"/>
        <v>technology</v>
      </c>
      <c r="R2481" t="str">
        <f t="shared" si="306"/>
        <v>wearables</v>
      </c>
      <c r="S2481" s="9">
        <f t="shared" si="308"/>
        <v>42077.499710648153</v>
      </c>
      <c r="T2481" s="9">
        <f t="shared" si="309"/>
        <v>42107.499710648153</v>
      </c>
      <c r="U2481">
        <f t="shared" si="310"/>
        <v>2015</v>
      </c>
      <c r="V2481" s="9" t="str">
        <f t="shared" si="311"/>
        <v>Mar</v>
      </c>
    </row>
    <row r="2482" spans="1:22" ht="45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>
        <f t="shared" si="304"/>
        <v>18.64</v>
      </c>
      <c r="P2482">
        <f t="shared" si="307"/>
        <v>155.33333333333334</v>
      </c>
      <c r="Q2482" t="str">
        <f t="shared" si="305"/>
        <v>technology</v>
      </c>
      <c r="R2482" t="str">
        <f t="shared" si="306"/>
        <v>wearables</v>
      </c>
      <c r="S2482" s="9">
        <f t="shared" si="308"/>
        <v>42688.544687499998</v>
      </c>
      <c r="T2482" s="9">
        <f t="shared" si="309"/>
        <v>42748.544687499998</v>
      </c>
      <c r="U2482">
        <f t="shared" si="310"/>
        <v>2016</v>
      </c>
      <c r="V2482" s="9" t="str">
        <f t="shared" si="311"/>
        <v>Nov</v>
      </c>
    </row>
    <row r="2483" spans="1:22" ht="45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>
        <f t="shared" si="304"/>
        <v>4.0000000000000001E-3</v>
      </c>
      <c r="P2483">
        <f t="shared" si="307"/>
        <v>2</v>
      </c>
      <c r="Q2483" t="str">
        <f t="shared" si="305"/>
        <v>technology</v>
      </c>
      <c r="R2483" t="str">
        <f t="shared" si="306"/>
        <v>wearables</v>
      </c>
      <c r="S2483" s="9">
        <f t="shared" si="308"/>
        <v>41838.665486111109</v>
      </c>
      <c r="T2483" s="9">
        <f t="shared" si="309"/>
        <v>41868.665486111109</v>
      </c>
      <c r="U2483">
        <f t="shared" si="310"/>
        <v>2014</v>
      </c>
      <c r="V2483" s="9" t="str">
        <f t="shared" si="311"/>
        <v>Jul</v>
      </c>
    </row>
    <row r="2484" spans="1:22" ht="45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>
        <f t="shared" si="304"/>
        <v>10.02</v>
      </c>
      <c r="P2484">
        <f t="shared" si="307"/>
        <v>178.92857142857142</v>
      </c>
      <c r="Q2484" t="str">
        <f t="shared" si="305"/>
        <v>technology</v>
      </c>
      <c r="R2484" t="str">
        <f t="shared" si="306"/>
        <v>wearables</v>
      </c>
      <c r="S2484" s="9">
        <f t="shared" si="308"/>
        <v>42632.206747685188</v>
      </c>
      <c r="T2484" s="9">
        <f t="shared" si="309"/>
        <v>42672.206747685188</v>
      </c>
      <c r="U2484">
        <f t="shared" si="310"/>
        <v>2016</v>
      </c>
      <c r="V2484" s="9" t="str">
        <f t="shared" si="311"/>
        <v>Sep</v>
      </c>
    </row>
    <row r="2485" spans="1:22" ht="45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>
        <f t="shared" si="304"/>
        <v>4.5600000000000005</v>
      </c>
      <c r="P2485">
        <f t="shared" si="307"/>
        <v>27.36</v>
      </c>
      <c r="Q2485" t="str">
        <f t="shared" si="305"/>
        <v>technology</v>
      </c>
      <c r="R2485" t="str">
        <f t="shared" si="306"/>
        <v>wearables</v>
      </c>
      <c r="S2485" s="9">
        <f t="shared" si="308"/>
        <v>42090.664606481485</v>
      </c>
      <c r="T2485" s="9">
        <f t="shared" si="309"/>
        <v>42135.664606481485</v>
      </c>
      <c r="U2485">
        <f t="shared" si="310"/>
        <v>2015</v>
      </c>
      <c r="V2485" s="9" t="str">
        <f t="shared" si="311"/>
        <v>Mar</v>
      </c>
    </row>
    <row r="2486" spans="1:22" ht="60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>
        <f t="shared" si="304"/>
        <v>21.5075</v>
      </c>
      <c r="P2486">
        <f t="shared" si="307"/>
        <v>1536.25</v>
      </c>
      <c r="Q2486" t="str">
        <f t="shared" si="305"/>
        <v>technology</v>
      </c>
      <c r="R2486" t="str">
        <f t="shared" si="306"/>
        <v>wearables</v>
      </c>
      <c r="S2486" s="9">
        <f t="shared" si="308"/>
        <v>42527.459004629629</v>
      </c>
      <c r="T2486" s="9">
        <f t="shared" si="309"/>
        <v>42557.459004629629</v>
      </c>
      <c r="U2486">
        <f t="shared" si="310"/>
        <v>2016</v>
      </c>
      <c r="V2486" s="9" t="str">
        <f t="shared" si="311"/>
        <v>Jun</v>
      </c>
    </row>
    <row r="2487" spans="1:22" ht="45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>
        <f t="shared" si="304"/>
        <v>29.276666666666667</v>
      </c>
      <c r="P2487">
        <f t="shared" si="307"/>
        <v>84.99677419354839</v>
      </c>
      <c r="Q2487" t="str">
        <f t="shared" si="305"/>
        <v>technology</v>
      </c>
      <c r="R2487" t="str">
        <f t="shared" si="306"/>
        <v>wearables</v>
      </c>
      <c r="S2487" s="9">
        <f t="shared" si="308"/>
        <v>42506.543055555558</v>
      </c>
      <c r="T2487" s="9">
        <f t="shared" si="309"/>
        <v>42540.173611111117</v>
      </c>
      <c r="U2487">
        <f t="shared" si="310"/>
        <v>2016</v>
      </c>
      <c r="V2487" s="9" t="str">
        <f t="shared" si="311"/>
        <v>May</v>
      </c>
    </row>
    <row r="2488" spans="1:22" ht="45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>
        <f t="shared" si="304"/>
        <v>39.426666666666662</v>
      </c>
      <c r="P2488">
        <f t="shared" si="307"/>
        <v>788.5333333333333</v>
      </c>
      <c r="Q2488" t="str">
        <f t="shared" si="305"/>
        <v>technology</v>
      </c>
      <c r="R2488" t="str">
        <f t="shared" si="306"/>
        <v>wearables</v>
      </c>
      <c r="S2488" s="9">
        <f t="shared" si="308"/>
        <v>41984.526064814818</v>
      </c>
      <c r="T2488" s="9">
        <f t="shared" si="309"/>
        <v>42018.000000000007</v>
      </c>
      <c r="U2488">
        <f t="shared" si="310"/>
        <v>2014</v>
      </c>
      <c r="V2488" s="9" t="str">
        <f t="shared" si="311"/>
        <v>Dec</v>
      </c>
    </row>
    <row r="2489" spans="1:22" ht="45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>
        <f t="shared" si="304"/>
        <v>21.628</v>
      </c>
      <c r="P2489">
        <f t="shared" si="307"/>
        <v>50.29767441860465</v>
      </c>
      <c r="Q2489" t="str">
        <f t="shared" si="305"/>
        <v>technology</v>
      </c>
      <c r="R2489" t="str">
        <f t="shared" si="306"/>
        <v>wearables</v>
      </c>
      <c r="S2489" s="9">
        <f t="shared" si="308"/>
        <v>41974.052824074075</v>
      </c>
      <c r="T2489" s="9">
        <f t="shared" si="309"/>
        <v>42005.040972222225</v>
      </c>
      <c r="U2489">
        <f t="shared" si="310"/>
        <v>2014</v>
      </c>
      <c r="V2489" s="9" t="str">
        <f t="shared" si="311"/>
        <v>Dec</v>
      </c>
    </row>
    <row r="2490" spans="1:22" ht="45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>
        <f t="shared" si="304"/>
        <v>0.20500000000000002</v>
      </c>
      <c r="P2490">
        <f t="shared" si="307"/>
        <v>68.333333333333329</v>
      </c>
      <c r="Q2490" t="str">
        <f t="shared" si="305"/>
        <v>technology</v>
      </c>
      <c r="R2490" t="str">
        <f t="shared" si="306"/>
        <v>wearables</v>
      </c>
      <c r="S2490" s="9">
        <f t="shared" si="308"/>
        <v>41838.673807870371</v>
      </c>
      <c r="T2490" s="9">
        <f t="shared" si="309"/>
        <v>41883.673807870371</v>
      </c>
      <c r="U2490">
        <f t="shared" si="310"/>
        <v>2014</v>
      </c>
      <c r="V2490" s="9" t="str">
        <f t="shared" si="311"/>
        <v>Jul</v>
      </c>
    </row>
    <row r="2491" spans="1:22" ht="30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>
        <f t="shared" si="304"/>
        <v>0.03</v>
      </c>
      <c r="P2491">
        <f t="shared" si="307"/>
        <v>7.5</v>
      </c>
      <c r="Q2491" t="str">
        <f t="shared" si="305"/>
        <v>technology</v>
      </c>
      <c r="R2491" t="str">
        <f t="shared" si="306"/>
        <v>wearables</v>
      </c>
      <c r="S2491" s="9">
        <f t="shared" si="308"/>
        <v>41802.949386574073</v>
      </c>
      <c r="T2491" s="9">
        <f t="shared" si="309"/>
        <v>41862.949386574073</v>
      </c>
      <c r="U2491">
        <f t="shared" si="310"/>
        <v>2014</v>
      </c>
      <c r="V2491" s="9" t="str">
        <f t="shared" si="311"/>
        <v>Jun</v>
      </c>
    </row>
    <row r="2492" spans="1:22" ht="45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>
        <f t="shared" si="304"/>
        <v>14.85</v>
      </c>
      <c r="P2492">
        <f t="shared" si="307"/>
        <v>34.269230769230766</v>
      </c>
      <c r="Q2492" t="str">
        <f t="shared" si="305"/>
        <v>technology</v>
      </c>
      <c r="R2492" t="str">
        <f t="shared" si="306"/>
        <v>wearables</v>
      </c>
      <c r="S2492" s="9">
        <f t="shared" si="308"/>
        <v>41975.76393518519</v>
      </c>
      <c r="T2492" s="9">
        <f t="shared" si="309"/>
        <v>42005.124305555561</v>
      </c>
      <c r="U2492">
        <f t="shared" si="310"/>
        <v>2014</v>
      </c>
      <c r="V2492" s="9" t="str">
        <f t="shared" si="311"/>
        <v>Dec</v>
      </c>
    </row>
    <row r="2493" spans="1:22" ht="60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>
        <f t="shared" si="304"/>
        <v>1.4710000000000001</v>
      </c>
      <c r="P2493">
        <f t="shared" si="307"/>
        <v>61.291666666666664</v>
      </c>
      <c r="Q2493" t="str">
        <f t="shared" si="305"/>
        <v>technology</v>
      </c>
      <c r="R2493" t="str">
        <f t="shared" si="306"/>
        <v>wearables</v>
      </c>
      <c r="S2493" s="9">
        <f t="shared" si="308"/>
        <v>42012.601631944446</v>
      </c>
      <c r="T2493" s="9">
        <f t="shared" si="309"/>
        <v>42042.601631944446</v>
      </c>
      <c r="U2493">
        <f t="shared" si="310"/>
        <v>2015</v>
      </c>
      <c r="V2493" s="9" t="str">
        <f t="shared" si="311"/>
        <v>Jan</v>
      </c>
    </row>
    <row r="2494" spans="1:22" ht="45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>
        <f t="shared" si="304"/>
        <v>25.584</v>
      </c>
      <c r="P2494">
        <f t="shared" si="307"/>
        <v>133.25</v>
      </c>
      <c r="Q2494" t="str">
        <f t="shared" si="305"/>
        <v>technology</v>
      </c>
      <c r="R2494" t="str">
        <f t="shared" si="306"/>
        <v>wearables</v>
      </c>
      <c r="S2494" s="9">
        <f t="shared" si="308"/>
        <v>42504.237210648149</v>
      </c>
      <c r="T2494" s="9">
        <f t="shared" si="309"/>
        <v>42549.237210648149</v>
      </c>
      <c r="U2494">
        <f t="shared" si="310"/>
        <v>2016</v>
      </c>
      <c r="V2494" s="9" t="str">
        <f t="shared" si="311"/>
        <v>May</v>
      </c>
    </row>
    <row r="2495" spans="1:22" ht="45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>
        <f t="shared" si="304"/>
        <v>3.8206896551724134</v>
      </c>
      <c r="P2495">
        <f t="shared" si="307"/>
        <v>65.17647058823529</v>
      </c>
      <c r="Q2495" t="str">
        <f t="shared" si="305"/>
        <v>technology</v>
      </c>
      <c r="R2495" t="str">
        <f t="shared" si="306"/>
        <v>wearables</v>
      </c>
      <c r="S2495" s="9">
        <f t="shared" si="308"/>
        <v>42481.209930555553</v>
      </c>
      <c r="T2495" s="9">
        <f t="shared" si="309"/>
        <v>42511.209930555553</v>
      </c>
      <c r="U2495">
        <f t="shared" si="310"/>
        <v>2016</v>
      </c>
      <c r="V2495" s="9" t="str">
        <f t="shared" si="311"/>
        <v>Apr</v>
      </c>
    </row>
    <row r="2496" spans="1:22" ht="45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>
        <f t="shared" si="304"/>
        <v>15.485964912280703</v>
      </c>
      <c r="P2496">
        <f t="shared" si="307"/>
        <v>93.90425531914893</v>
      </c>
      <c r="Q2496" t="str">
        <f t="shared" si="305"/>
        <v>technology</v>
      </c>
      <c r="R2496" t="str">
        <f t="shared" si="306"/>
        <v>wearables</v>
      </c>
      <c r="S2496" s="9">
        <f t="shared" si="308"/>
        <v>42556.529039351859</v>
      </c>
      <c r="T2496" s="9">
        <f t="shared" si="309"/>
        <v>42616.529039351859</v>
      </c>
      <c r="U2496">
        <f t="shared" si="310"/>
        <v>2016</v>
      </c>
      <c r="V2496" s="9" t="str">
        <f t="shared" si="311"/>
        <v>Jul</v>
      </c>
    </row>
    <row r="2497" spans="1:22" ht="45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>
        <f t="shared" si="304"/>
        <v>25.912000000000003</v>
      </c>
      <c r="P2497">
        <f t="shared" si="307"/>
        <v>150.65116279069767</v>
      </c>
      <c r="Q2497" t="str">
        <f t="shared" si="305"/>
        <v>technology</v>
      </c>
      <c r="R2497" t="str">
        <f t="shared" si="306"/>
        <v>wearables</v>
      </c>
      <c r="S2497" s="9">
        <f t="shared" si="308"/>
        <v>41864.334849537037</v>
      </c>
      <c r="T2497" s="9">
        <f t="shared" si="309"/>
        <v>41899.334849537037</v>
      </c>
      <c r="U2497">
        <f t="shared" si="310"/>
        <v>2014</v>
      </c>
      <c r="V2497" s="9" t="str">
        <f t="shared" si="311"/>
        <v>Aug</v>
      </c>
    </row>
    <row r="2498" spans="1:22" ht="45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>
        <f t="shared" ref="O2498:O2561" si="312">(E2498/D2498)*100</f>
        <v>0.04</v>
      </c>
      <c r="P2498">
        <f t="shared" si="307"/>
        <v>1</v>
      </c>
      <c r="Q2498" t="str">
        <f t="shared" ref="Q2498:Q2561" si="313">LEFT(N2498,SEARCH("/",N2498,1)-1)</f>
        <v>technology</v>
      </c>
      <c r="R2498" t="str">
        <f t="shared" ref="R2498:R2561" si="314">RIGHT(N2498,LEN(N2498)-SEARCH("/",N2498,1))</f>
        <v>wearables</v>
      </c>
      <c r="S2498" s="9">
        <f t="shared" si="308"/>
        <v>42639.63893518519</v>
      </c>
      <c r="T2498" s="9">
        <f t="shared" si="309"/>
        <v>42669.63893518519</v>
      </c>
      <c r="U2498">
        <f t="shared" si="310"/>
        <v>2016</v>
      </c>
      <c r="V2498" s="9" t="str">
        <f t="shared" si="311"/>
        <v>Sep</v>
      </c>
    </row>
    <row r="2499" spans="1:22" ht="45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>
        <f t="shared" si="312"/>
        <v>0.106</v>
      </c>
      <c r="P2499">
        <f t="shared" ref="P2499:P2562" si="315">IFERROR(E2499/L2499, 0)</f>
        <v>13.25</v>
      </c>
      <c r="Q2499" t="str">
        <f t="shared" si="313"/>
        <v>technology</v>
      </c>
      <c r="R2499" t="str">
        <f t="shared" si="314"/>
        <v>wearables</v>
      </c>
      <c r="S2499" s="9">
        <f t="shared" ref="S2499:S2562" si="316">((J2499/86400)+25569+(-4/24))</f>
        <v>42778.598634259259</v>
      </c>
      <c r="T2499" s="9">
        <f t="shared" ref="T2499:T2562" si="317">((I2499/86400)+25569+(-4/24))</f>
        <v>42808.556967592594</v>
      </c>
      <c r="U2499">
        <f t="shared" ref="U2499:U2562" si="318">YEAR(S2499)</f>
        <v>2017</v>
      </c>
      <c r="V2499" s="9" t="str">
        <f t="shared" ref="V2499:V2562" si="319">TEXT(S2499, "mmm")</f>
        <v>Feb</v>
      </c>
    </row>
    <row r="2500" spans="1:22" ht="45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>
        <f t="shared" si="312"/>
        <v>0.85142857142857142</v>
      </c>
      <c r="P2500">
        <f t="shared" si="315"/>
        <v>99.333333333333329</v>
      </c>
      <c r="Q2500" t="str">
        <f t="shared" si="313"/>
        <v>technology</v>
      </c>
      <c r="R2500" t="str">
        <f t="shared" si="314"/>
        <v>wearables</v>
      </c>
      <c r="S2500" s="9">
        <f t="shared" si="316"/>
        <v>42634.733379629637</v>
      </c>
      <c r="T2500" s="9">
        <f t="shared" si="317"/>
        <v>42674.733379629637</v>
      </c>
      <c r="U2500">
        <f t="shared" si="318"/>
        <v>2016</v>
      </c>
      <c r="V2500" s="9" t="str">
        <f t="shared" si="319"/>
        <v>Sep</v>
      </c>
    </row>
    <row r="2501" spans="1:22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>
        <f t="shared" si="312"/>
        <v>7.4837500000000006</v>
      </c>
      <c r="P2501">
        <f t="shared" si="315"/>
        <v>177.39259259259259</v>
      </c>
      <c r="Q2501" t="str">
        <f t="shared" si="313"/>
        <v>technology</v>
      </c>
      <c r="R2501" t="str">
        <f t="shared" si="314"/>
        <v>wearables</v>
      </c>
      <c r="S2501" s="9">
        <f t="shared" si="316"/>
        <v>41809.306608796302</v>
      </c>
      <c r="T2501" s="9">
        <f t="shared" si="317"/>
        <v>41844.958333333336</v>
      </c>
      <c r="U2501">
        <f t="shared" si="318"/>
        <v>2014</v>
      </c>
      <c r="V2501" s="9" t="str">
        <f t="shared" si="319"/>
        <v>Jun</v>
      </c>
    </row>
    <row r="2502" spans="1:22" ht="45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>
        <f t="shared" si="312"/>
        <v>27.650000000000002</v>
      </c>
      <c r="P2502">
        <f t="shared" si="315"/>
        <v>55.3</v>
      </c>
      <c r="Q2502" t="str">
        <f t="shared" si="313"/>
        <v>technology</v>
      </c>
      <c r="R2502" t="str">
        <f t="shared" si="314"/>
        <v>wearables</v>
      </c>
      <c r="S2502" s="9">
        <f t="shared" si="316"/>
        <v>41971.699907407405</v>
      </c>
      <c r="T2502" s="9">
        <f t="shared" si="317"/>
        <v>42016.699907407405</v>
      </c>
      <c r="U2502">
        <f t="shared" si="318"/>
        <v>2014</v>
      </c>
      <c r="V2502" s="9" t="str">
        <f t="shared" si="319"/>
        <v>Nov</v>
      </c>
    </row>
    <row r="2503" spans="1:22" ht="60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>
        <f t="shared" si="312"/>
        <v>0</v>
      </c>
      <c r="P2503">
        <f t="shared" si="315"/>
        <v>0</v>
      </c>
      <c r="Q2503" t="str">
        <f t="shared" si="313"/>
        <v>technology</v>
      </c>
      <c r="R2503" t="str">
        <f t="shared" si="314"/>
        <v>wearables</v>
      </c>
      <c r="S2503" s="9">
        <f t="shared" si="316"/>
        <v>42189.506597222229</v>
      </c>
      <c r="T2503" s="9">
        <f t="shared" si="317"/>
        <v>42219.506597222229</v>
      </c>
      <c r="U2503">
        <f t="shared" si="318"/>
        <v>2015</v>
      </c>
      <c r="V2503" s="9" t="str">
        <f t="shared" si="319"/>
        <v>Jul</v>
      </c>
    </row>
    <row r="2504" spans="1:22" ht="45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>
        <f t="shared" si="312"/>
        <v>3.55</v>
      </c>
      <c r="P2504">
        <f t="shared" si="315"/>
        <v>591.66666666666663</v>
      </c>
      <c r="Q2504" t="str">
        <f t="shared" si="313"/>
        <v>technology</v>
      </c>
      <c r="R2504" t="str">
        <f t="shared" si="314"/>
        <v>wearables</v>
      </c>
      <c r="S2504" s="9">
        <f t="shared" si="316"/>
        <v>42711.583946759267</v>
      </c>
      <c r="T2504" s="9">
        <f t="shared" si="317"/>
        <v>42771.583946759267</v>
      </c>
      <c r="U2504">
        <f t="shared" si="318"/>
        <v>2016</v>
      </c>
      <c r="V2504" s="9" t="str">
        <f t="shared" si="319"/>
        <v>Dec</v>
      </c>
    </row>
    <row r="2505" spans="1:22" ht="45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>
        <f t="shared" si="312"/>
        <v>72.989999999999995</v>
      </c>
      <c r="P2505">
        <f t="shared" si="315"/>
        <v>405.5</v>
      </c>
      <c r="Q2505" t="str">
        <f t="shared" si="313"/>
        <v>technology</v>
      </c>
      <c r="R2505" t="str">
        <f t="shared" si="314"/>
        <v>wearables</v>
      </c>
      <c r="S2505" s="9">
        <f t="shared" si="316"/>
        <v>42261.938113425924</v>
      </c>
      <c r="T2505" s="9">
        <f t="shared" si="317"/>
        <v>42291.938113425924</v>
      </c>
      <c r="U2505">
        <f t="shared" si="318"/>
        <v>2015</v>
      </c>
      <c r="V2505" s="9" t="str">
        <f t="shared" si="319"/>
        <v>Sep</v>
      </c>
    </row>
    <row r="2506" spans="1:22" ht="45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>
        <f t="shared" si="312"/>
        <v>57.648750000000007</v>
      </c>
      <c r="P2506">
        <f t="shared" si="315"/>
        <v>343.14732142857144</v>
      </c>
      <c r="Q2506" t="str">
        <f t="shared" si="313"/>
        <v>technology</v>
      </c>
      <c r="R2506" t="str">
        <f t="shared" si="314"/>
        <v>wearables</v>
      </c>
      <c r="S2506" s="9">
        <f t="shared" si="316"/>
        <v>42675.501122685186</v>
      </c>
      <c r="T2506" s="9">
        <f t="shared" si="317"/>
        <v>42712.040972222225</v>
      </c>
      <c r="U2506">
        <f t="shared" si="318"/>
        <v>2016</v>
      </c>
      <c r="V2506" s="9" t="str">
        <f t="shared" si="319"/>
        <v>Nov</v>
      </c>
    </row>
    <row r="2507" spans="1:22" ht="30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>
        <f t="shared" si="312"/>
        <v>12.34</v>
      </c>
      <c r="P2507">
        <f t="shared" si="315"/>
        <v>72.588235294117652</v>
      </c>
      <c r="Q2507" t="str">
        <f t="shared" si="313"/>
        <v>technology</v>
      </c>
      <c r="R2507" t="str">
        <f t="shared" si="314"/>
        <v>wearables</v>
      </c>
      <c r="S2507" s="9">
        <f t="shared" si="316"/>
        <v>42579.46806712963</v>
      </c>
      <c r="T2507" s="9">
        <f t="shared" si="317"/>
        <v>42622.083333333336</v>
      </c>
      <c r="U2507">
        <f t="shared" si="318"/>
        <v>2016</v>
      </c>
      <c r="V2507" s="9" t="str">
        <f t="shared" si="319"/>
        <v>Jul</v>
      </c>
    </row>
    <row r="2508" spans="1:22" ht="45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>
        <f t="shared" si="312"/>
        <v>0.52</v>
      </c>
      <c r="P2508">
        <f t="shared" si="315"/>
        <v>26</v>
      </c>
      <c r="Q2508" t="str">
        <f t="shared" si="313"/>
        <v>technology</v>
      </c>
      <c r="R2508" t="str">
        <f t="shared" si="314"/>
        <v>wearables</v>
      </c>
      <c r="S2508" s="9">
        <f t="shared" si="316"/>
        <v>42157.861643518518</v>
      </c>
      <c r="T2508" s="9">
        <f t="shared" si="317"/>
        <v>42185.861643518518</v>
      </c>
      <c r="U2508">
        <f t="shared" si="318"/>
        <v>2015</v>
      </c>
      <c r="V2508" s="9" t="str">
        <f t="shared" si="319"/>
        <v>Jun</v>
      </c>
    </row>
    <row r="2509" spans="1:22" ht="45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>
        <f t="shared" si="312"/>
        <v>6.5299999999999994</v>
      </c>
      <c r="P2509">
        <f t="shared" si="315"/>
        <v>6.4975124378109452</v>
      </c>
      <c r="Q2509" t="str">
        <f t="shared" si="313"/>
        <v>technology</v>
      </c>
      <c r="R2509" t="str">
        <f t="shared" si="314"/>
        <v>wearables</v>
      </c>
      <c r="S2509" s="9">
        <f t="shared" si="316"/>
        <v>42696.209062500006</v>
      </c>
      <c r="T2509" s="9">
        <f t="shared" si="317"/>
        <v>42726.209062500006</v>
      </c>
      <c r="U2509">
        <f t="shared" si="318"/>
        <v>2016</v>
      </c>
      <c r="V2509" s="9" t="str">
        <f t="shared" si="319"/>
        <v>Nov</v>
      </c>
    </row>
    <row r="2510" spans="1:22" ht="30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>
        <f t="shared" si="312"/>
        <v>35.338000000000001</v>
      </c>
      <c r="P2510">
        <f t="shared" si="315"/>
        <v>119.38513513513513</v>
      </c>
      <c r="Q2510" t="str">
        <f t="shared" si="313"/>
        <v>technology</v>
      </c>
      <c r="R2510" t="str">
        <f t="shared" si="314"/>
        <v>wearables</v>
      </c>
      <c r="S2510" s="9">
        <f t="shared" si="316"/>
        <v>42094.641516203708</v>
      </c>
      <c r="T2510" s="9">
        <f t="shared" si="317"/>
        <v>42124.641516203708</v>
      </c>
      <c r="U2510">
        <f t="shared" si="318"/>
        <v>2015</v>
      </c>
      <c r="V2510" s="9" t="str">
        <f t="shared" si="319"/>
        <v>Mar</v>
      </c>
    </row>
    <row r="2511" spans="1:22" ht="45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>
        <f t="shared" si="312"/>
        <v>0.39333333333333331</v>
      </c>
      <c r="P2511">
        <f t="shared" si="315"/>
        <v>84.285714285714292</v>
      </c>
      <c r="Q2511" t="str">
        <f t="shared" si="313"/>
        <v>technology</v>
      </c>
      <c r="R2511" t="str">
        <f t="shared" si="314"/>
        <v>wearables</v>
      </c>
      <c r="S2511" s="9">
        <f t="shared" si="316"/>
        <v>42737.497210648151</v>
      </c>
      <c r="T2511" s="9">
        <f t="shared" si="317"/>
        <v>42767.497210648151</v>
      </c>
      <c r="U2511">
        <f t="shared" si="318"/>
        <v>2017</v>
      </c>
      <c r="V2511" s="9" t="str">
        <f t="shared" si="319"/>
        <v>Jan</v>
      </c>
    </row>
    <row r="2512" spans="1:22" ht="45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>
        <f t="shared" si="312"/>
        <v>1.06</v>
      </c>
      <c r="P2512">
        <f t="shared" si="315"/>
        <v>90.857142857142861</v>
      </c>
      <c r="Q2512" t="str">
        <f t="shared" si="313"/>
        <v>technology</v>
      </c>
      <c r="R2512" t="str">
        <f t="shared" si="314"/>
        <v>wearables</v>
      </c>
      <c r="S2512" s="9">
        <f t="shared" si="316"/>
        <v>41913.354398148149</v>
      </c>
      <c r="T2512" s="9">
        <f t="shared" si="317"/>
        <v>41943.354398148149</v>
      </c>
      <c r="U2512">
        <f t="shared" si="318"/>
        <v>2014</v>
      </c>
      <c r="V2512" s="9" t="str">
        <f t="shared" si="319"/>
        <v>Oct</v>
      </c>
    </row>
    <row r="2513" spans="1:22" ht="30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>
        <f t="shared" si="312"/>
        <v>5.7142857142857147E-4</v>
      </c>
      <c r="P2513">
        <f t="shared" si="315"/>
        <v>1</v>
      </c>
      <c r="Q2513" t="str">
        <f t="shared" si="313"/>
        <v>technology</v>
      </c>
      <c r="R2513" t="str">
        <f t="shared" si="314"/>
        <v>wearables</v>
      </c>
      <c r="S2513" s="9">
        <f t="shared" si="316"/>
        <v>41815.760439814818</v>
      </c>
      <c r="T2513" s="9">
        <f t="shared" si="317"/>
        <v>41845.760439814818</v>
      </c>
      <c r="U2513">
        <f t="shared" si="318"/>
        <v>2014</v>
      </c>
      <c r="V2513" s="9" t="str">
        <f t="shared" si="319"/>
        <v>Jun</v>
      </c>
    </row>
    <row r="2514" spans="1:22" ht="45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>
        <f t="shared" si="312"/>
        <v>46.379999999999995</v>
      </c>
      <c r="P2514">
        <f t="shared" si="315"/>
        <v>20.342105263157894</v>
      </c>
      <c r="Q2514" t="str">
        <f t="shared" si="313"/>
        <v>technology</v>
      </c>
      <c r="R2514" t="str">
        <f t="shared" si="314"/>
        <v>wearables</v>
      </c>
      <c r="S2514" s="9">
        <f t="shared" si="316"/>
        <v>42388.356354166674</v>
      </c>
      <c r="T2514" s="9">
        <f t="shared" si="317"/>
        <v>42403.356354166674</v>
      </c>
      <c r="U2514">
        <f t="shared" si="318"/>
        <v>2016</v>
      </c>
      <c r="V2514" s="9" t="str">
        <f t="shared" si="319"/>
        <v>Jan</v>
      </c>
    </row>
    <row r="2515" spans="1:22" ht="45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>
        <f t="shared" si="312"/>
        <v>15.39</v>
      </c>
      <c r="P2515">
        <f t="shared" si="315"/>
        <v>530.68965517241384</v>
      </c>
      <c r="Q2515" t="str">
        <f t="shared" si="313"/>
        <v>technology</v>
      </c>
      <c r="R2515" t="str">
        <f t="shared" si="314"/>
        <v>wearables</v>
      </c>
      <c r="S2515" s="9">
        <f t="shared" si="316"/>
        <v>41866.764409722229</v>
      </c>
      <c r="T2515" s="9">
        <f t="shared" si="317"/>
        <v>41899.916666666672</v>
      </c>
      <c r="U2515">
        <f t="shared" si="318"/>
        <v>2014</v>
      </c>
      <c r="V2515" s="9" t="str">
        <f t="shared" si="319"/>
        <v>Aug</v>
      </c>
    </row>
    <row r="2516" spans="1:22" ht="45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>
        <f t="shared" si="312"/>
        <v>82.422107692307705</v>
      </c>
      <c r="P2516">
        <f t="shared" si="315"/>
        <v>120.39184269662923</v>
      </c>
      <c r="Q2516" t="str">
        <f t="shared" si="313"/>
        <v>technology</v>
      </c>
      <c r="R2516" t="str">
        <f t="shared" si="314"/>
        <v>wearables</v>
      </c>
      <c r="S2516" s="9">
        <f t="shared" si="316"/>
        <v>41563.318842592598</v>
      </c>
      <c r="T2516" s="9">
        <f t="shared" si="317"/>
        <v>41600.5</v>
      </c>
      <c r="U2516">
        <f t="shared" si="318"/>
        <v>2013</v>
      </c>
      <c r="V2516" s="9" t="str">
        <f t="shared" si="319"/>
        <v>Oct</v>
      </c>
    </row>
    <row r="2517" spans="1:22" ht="45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>
        <f t="shared" si="312"/>
        <v>2.6866666666666665</v>
      </c>
      <c r="P2517">
        <f t="shared" si="315"/>
        <v>13</v>
      </c>
      <c r="Q2517" t="str">
        <f t="shared" si="313"/>
        <v>technology</v>
      </c>
      <c r="R2517" t="str">
        <f t="shared" si="314"/>
        <v>wearables</v>
      </c>
      <c r="S2517" s="9">
        <f t="shared" si="316"/>
        <v>42715.521770833337</v>
      </c>
      <c r="T2517" s="9">
        <f t="shared" si="317"/>
        <v>42745.521770833337</v>
      </c>
      <c r="U2517">
        <f t="shared" si="318"/>
        <v>2016</v>
      </c>
      <c r="V2517" s="9" t="str">
        <f t="shared" si="319"/>
        <v>Dec</v>
      </c>
    </row>
    <row r="2518" spans="1:22" ht="45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>
        <f t="shared" si="312"/>
        <v>26.6</v>
      </c>
      <c r="P2518">
        <f t="shared" si="315"/>
        <v>291.33333333333331</v>
      </c>
      <c r="Q2518" t="str">
        <f t="shared" si="313"/>
        <v>technology</v>
      </c>
      <c r="R2518" t="str">
        <f t="shared" si="314"/>
        <v>wearables</v>
      </c>
      <c r="S2518" s="9">
        <f t="shared" si="316"/>
        <v>41813.496296296296</v>
      </c>
      <c r="T2518" s="9">
        <f t="shared" si="317"/>
        <v>41843.496296296296</v>
      </c>
      <c r="U2518">
        <f t="shared" si="318"/>
        <v>2014</v>
      </c>
      <c r="V2518" s="9" t="str">
        <f t="shared" si="319"/>
        <v>Jun</v>
      </c>
    </row>
    <row r="2519" spans="1:22" ht="45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>
        <f t="shared" si="312"/>
        <v>30.813400000000001</v>
      </c>
      <c r="P2519">
        <f t="shared" si="315"/>
        <v>124.9191891891892</v>
      </c>
      <c r="Q2519" t="str">
        <f t="shared" si="313"/>
        <v>technology</v>
      </c>
      <c r="R2519" t="str">
        <f t="shared" si="314"/>
        <v>wearables</v>
      </c>
      <c r="S2519" s="9">
        <f t="shared" si="316"/>
        <v>42668.560034722228</v>
      </c>
      <c r="T2519" s="9">
        <f t="shared" si="317"/>
        <v>42698.601701388892</v>
      </c>
      <c r="U2519">
        <f t="shared" si="318"/>
        <v>2016</v>
      </c>
      <c r="V2519" s="9" t="str">
        <f t="shared" si="319"/>
        <v>Oct</v>
      </c>
    </row>
    <row r="2520" spans="1:22" ht="45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>
        <f t="shared" si="312"/>
        <v>5.58</v>
      </c>
      <c r="P2520">
        <f t="shared" si="315"/>
        <v>119.57142857142857</v>
      </c>
      <c r="Q2520" t="str">
        <f t="shared" si="313"/>
        <v>technology</v>
      </c>
      <c r="R2520" t="str">
        <f t="shared" si="314"/>
        <v>wearables</v>
      </c>
      <c r="S2520" s="9">
        <f t="shared" si="316"/>
        <v>42711.784131944449</v>
      </c>
      <c r="T2520" s="9">
        <f t="shared" si="317"/>
        <v>42766.813888888886</v>
      </c>
      <c r="U2520">
        <f t="shared" si="318"/>
        <v>2016</v>
      </c>
      <c r="V2520" s="9" t="str">
        <f t="shared" si="319"/>
        <v>Dec</v>
      </c>
    </row>
    <row r="2521" spans="1:22" ht="45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>
        <f t="shared" si="312"/>
        <v>0.87454545454545463</v>
      </c>
      <c r="P2521">
        <f t="shared" si="315"/>
        <v>120.25</v>
      </c>
      <c r="Q2521" t="str">
        <f t="shared" si="313"/>
        <v>technology</v>
      </c>
      <c r="R2521" t="str">
        <f t="shared" si="314"/>
        <v>wearables</v>
      </c>
      <c r="S2521" s="9">
        <f t="shared" si="316"/>
        <v>42726.026250000003</v>
      </c>
      <c r="T2521" s="9">
        <f t="shared" si="317"/>
        <v>42786.026250000003</v>
      </c>
      <c r="U2521">
        <f t="shared" si="318"/>
        <v>2016</v>
      </c>
      <c r="V2521" s="9" t="str">
        <f t="shared" si="319"/>
        <v>Dec</v>
      </c>
    </row>
    <row r="2522" spans="1:22" ht="30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>
        <f t="shared" si="312"/>
        <v>0.97699999999999987</v>
      </c>
      <c r="P2522">
        <f t="shared" si="315"/>
        <v>195.4</v>
      </c>
      <c r="Q2522" t="str">
        <f t="shared" si="313"/>
        <v>technology</v>
      </c>
      <c r="R2522" t="str">
        <f t="shared" si="314"/>
        <v>wearables</v>
      </c>
      <c r="S2522" s="9">
        <f t="shared" si="316"/>
        <v>42726.324976851851</v>
      </c>
      <c r="T2522" s="9">
        <f t="shared" si="317"/>
        <v>42756.324976851851</v>
      </c>
      <c r="U2522">
        <f t="shared" si="318"/>
        <v>2016</v>
      </c>
      <c r="V2522" s="9" t="str">
        <f t="shared" si="319"/>
        <v>Dec</v>
      </c>
    </row>
    <row r="2523" spans="1:22" ht="45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>
        <f t="shared" si="312"/>
        <v>0</v>
      </c>
      <c r="P2523">
        <f t="shared" si="315"/>
        <v>0</v>
      </c>
      <c r="Q2523" t="str">
        <f t="shared" si="313"/>
        <v>technology</v>
      </c>
      <c r="R2523" t="str">
        <f t="shared" si="314"/>
        <v>wearables</v>
      </c>
      <c r="S2523" s="9">
        <f t="shared" si="316"/>
        <v>42676.828506944446</v>
      </c>
      <c r="T2523" s="9">
        <f t="shared" si="317"/>
        <v>42718.61041666667</v>
      </c>
      <c r="U2523">
        <f t="shared" si="318"/>
        <v>2016</v>
      </c>
      <c r="V2523" s="9" t="str">
        <f t="shared" si="319"/>
        <v>Nov</v>
      </c>
    </row>
    <row r="2524" spans="1:22" ht="45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>
        <f t="shared" si="312"/>
        <v>78.927352941176466</v>
      </c>
      <c r="P2524">
        <f t="shared" si="315"/>
        <v>117.69868421052631</v>
      </c>
      <c r="Q2524" t="str">
        <f t="shared" si="313"/>
        <v>technology</v>
      </c>
      <c r="R2524" t="str">
        <f t="shared" si="314"/>
        <v>wearables</v>
      </c>
      <c r="S2524" s="9">
        <f t="shared" si="316"/>
        <v>42696.496840277781</v>
      </c>
      <c r="T2524" s="9">
        <f t="shared" si="317"/>
        <v>42736.496840277781</v>
      </c>
      <c r="U2524">
        <f t="shared" si="318"/>
        <v>2016</v>
      </c>
      <c r="V2524" s="9" t="str">
        <f t="shared" si="319"/>
        <v>Nov</v>
      </c>
    </row>
    <row r="2525" spans="1:22" ht="45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>
        <f t="shared" si="312"/>
        <v>22.092500000000001</v>
      </c>
      <c r="P2525">
        <f t="shared" si="315"/>
        <v>23.948509485094849</v>
      </c>
      <c r="Q2525" t="str">
        <f t="shared" si="313"/>
        <v>technology</v>
      </c>
      <c r="R2525" t="str">
        <f t="shared" si="314"/>
        <v>wearables</v>
      </c>
      <c r="S2525" s="9">
        <f t="shared" si="316"/>
        <v>41835.414351851854</v>
      </c>
      <c r="T2525" s="9">
        <f t="shared" si="317"/>
        <v>41895.414351851854</v>
      </c>
      <c r="U2525">
        <f t="shared" si="318"/>
        <v>2014</v>
      </c>
      <c r="V2525" s="9" t="str">
        <f t="shared" si="319"/>
        <v>Jul</v>
      </c>
    </row>
    <row r="2526" spans="1:22" ht="30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>
        <f t="shared" si="312"/>
        <v>0.40666666666666662</v>
      </c>
      <c r="P2526">
        <f t="shared" si="315"/>
        <v>30.5</v>
      </c>
      <c r="Q2526" t="str">
        <f t="shared" si="313"/>
        <v>technology</v>
      </c>
      <c r="R2526" t="str">
        <f t="shared" si="314"/>
        <v>wearables</v>
      </c>
      <c r="S2526" s="9">
        <f t="shared" si="316"/>
        <v>41947.874525462968</v>
      </c>
      <c r="T2526" s="9">
        <f t="shared" si="317"/>
        <v>41977.874525462968</v>
      </c>
      <c r="U2526">
        <f t="shared" si="318"/>
        <v>2014</v>
      </c>
      <c r="V2526" s="9" t="str">
        <f t="shared" si="319"/>
        <v>Nov</v>
      </c>
    </row>
    <row r="2527" spans="1:22" ht="30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>
        <f t="shared" si="312"/>
        <v>0</v>
      </c>
      <c r="P2527">
        <f t="shared" si="315"/>
        <v>0</v>
      </c>
      <c r="Q2527" t="str">
        <f t="shared" si="313"/>
        <v>technology</v>
      </c>
      <c r="R2527" t="str">
        <f t="shared" si="314"/>
        <v>wearables</v>
      </c>
      <c r="S2527" s="9">
        <f t="shared" si="316"/>
        <v>41837.81831018519</v>
      </c>
      <c r="T2527" s="9">
        <f t="shared" si="317"/>
        <v>41870.863888888889</v>
      </c>
      <c r="U2527">
        <f t="shared" si="318"/>
        <v>2014</v>
      </c>
      <c r="V2527" s="9" t="str">
        <f t="shared" si="319"/>
        <v>Jul</v>
      </c>
    </row>
    <row r="2528" spans="1:22" ht="45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>
        <f t="shared" si="312"/>
        <v>33.790999999999997</v>
      </c>
      <c r="P2528">
        <f t="shared" si="315"/>
        <v>99.973372781065095</v>
      </c>
      <c r="Q2528" t="str">
        <f t="shared" si="313"/>
        <v>technology</v>
      </c>
      <c r="R2528" t="str">
        <f t="shared" si="314"/>
        <v>wearables</v>
      </c>
      <c r="S2528" s="9">
        <f t="shared" si="316"/>
        <v>42678.292453703711</v>
      </c>
      <c r="T2528" s="9">
        <f t="shared" si="317"/>
        <v>42718.334120370368</v>
      </c>
      <c r="U2528">
        <f t="shared" si="318"/>
        <v>2016</v>
      </c>
      <c r="V2528" s="9" t="str">
        <f t="shared" si="319"/>
        <v>Nov</v>
      </c>
    </row>
    <row r="2529" spans="1:22" ht="45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>
        <f t="shared" si="312"/>
        <v>0.21649484536082475</v>
      </c>
      <c r="P2529">
        <f t="shared" si="315"/>
        <v>26.25</v>
      </c>
      <c r="Q2529" t="str">
        <f t="shared" si="313"/>
        <v>technology</v>
      </c>
      <c r="R2529" t="str">
        <f t="shared" si="314"/>
        <v>wearables</v>
      </c>
      <c r="S2529" s="9">
        <f t="shared" si="316"/>
        <v>42384.51425925926</v>
      </c>
      <c r="T2529" s="9">
        <f t="shared" si="317"/>
        <v>42414.51425925926</v>
      </c>
      <c r="U2529">
        <f t="shared" si="318"/>
        <v>2016</v>
      </c>
      <c r="V2529" s="9" t="str">
        <f t="shared" si="319"/>
        <v>Jan</v>
      </c>
    </row>
    <row r="2530" spans="1:22" ht="45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>
        <f t="shared" si="312"/>
        <v>0.79600000000000004</v>
      </c>
      <c r="P2530">
        <f t="shared" si="315"/>
        <v>199</v>
      </c>
      <c r="Q2530" t="str">
        <f t="shared" si="313"/>
        <v>technology</v>
      </c>
      <c r="R2530" t="str">
        <f t="shared" si="314"/>
        <v>wearables</v>
      </c>
      <c r="S2530" s="9">
        <f t="shared" si="316"/>
        <v>42496.362638888888</v>
      </c>
      <c r="T2530" s="9">
        <f t="shared" si="317"/>
        <v>42526.362638888888</v>
      </c>
      <c r="U2530">
        <f t="shared" si="318"/>
        <v>2016</v>
      </c>
      <c r="V2530" s="9" t="str">
        <f t="shared" si="319"/>
        <v>May</v>
      </c>
    </row>
    <row r="2531" spans="1:22" ht="45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>
        <f t="shared" si="312"/>
        <v>14.993333333333334</v>
      </c>
      <c r="P2531">
        <f t="shared" si="315"/>
        <v>80.321428571428569</v>
      </c>
      <c r="Q2531" t="str">
        <f t="shared" si="313"/>
        <v>technology</v>
      </c>
      <c r="R2531" t="str">
        <f t="shared" si="314"/>
        <v>wearables</v>
      </c>
      <c r="S2531" s="9">
        <f t="shared" si="316"/>
        <v>42734.62131944445</v>
      </c>
      <c r="T2531" s="9">
        <f t="shared" si="317"/>
        <v>42794.62131944445</v>
      </c>
      <c r="U2531">
        <f t="shared" si="318"/>
        <v>2016</v>
      </c>
      <c r="V2531" s="9" t="str">
        <f t="shared" si="319"/>
        <v>Dec</v>
      </c>
    </row>
    <row r="2532" spans="1:22" ht="45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>
        <f t="shared" si="312"/>
        <v>5.0509090909090908</v>
      </c>
      <c r="P2532">
        <f t="shared" si="315"/>
        <v>115.75</v>
      </c>
      <c r="Q2532" t="str">
        <f t="shared" si="313"/>
        <v>technology</v>
      </c>
      <c r="R2532" t="str">
        <f t="shared" si="314"/>
        <v>wearables</v>
      </c>
      <c r="S2532" s="9">
        <f t="shared" si="316"/>
        <v>42272.924074074072</v>
      </c>
      <c r="T2532" s="9">
        <f t="shared" si="317"/>
        <v>42312.965740740743</v>
      </c>
      <c r="U2532">
        <f t="shared" si="318"/>
        <v>2015</v>
      </c>
      <c r="V2532" s="9" t="str">
        <f t="shared" si="319"/>
        <v>Sep</v>
      </c>
    </row>
    <row r="2533" spans="1:22" ht="45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>
        <f t="shared" si="312"/>
        <v>10.214285714285715</v>
      </c>
      <c r="P2533">
        <f t="shared" si="315"/>
        <v>44.6875</v>
      </c>
      <c r="Q2533" t="str">
        <f t="shared" si="313"/>
        <v>technology</v>
      </c>
      <c r="R2533" t="str">
        <f t="shared" si="314"/>
        <v>wearables</v>
      </c>
      <c r="S2533" s="9">
        <f t="shared" si="316"/>
        <v>41940.491979166669</v>
      </c>
      <c r="T2533" s="9">
        <f t="shared" si="317"/>
        <v>41973.833333333336</v>
      </c>
      <c r="U2533">
        <f t="shared" si="318"/>
        <v>2014</v>
      </c>
      <c r="V2533" s="9" t="str">
        <f t="shared" si="319"/>
        <v>Oct</v>
      </c>
    </row>
    <row r="2534" spans="1:22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>
        <f t="shared" si="312"/>
        <v>0.30499999999999999</v>
      </c>
      <c r="P2534">
        <f t="shared" si="315"/>
        <v>76.25</v>
      </c>
      <c r="Q2534" t="str">
        <f t="shared" si="313"/>
        <v>technology</v>
      </c>
      <c r="R2534" t="str">
        <f t="shared" si="314"/>
        <v>wearables</v>
      </c>
      <c r="S2534" s="9">
        <f t="shared" si="316"/>
        <v>41857.687523148146</v>
      </c>
      <c r="T2534" s="9">
        <f t="shared" si="317"/>
        <v>41887.687523148146</v>
      </c>
      <c r="U2534">
        <f t="shared" si="318"/>
        <v>2014</v>
      </c>
      <c r="V2534" s="9" t="str">
        <f t="shared" si="319"/>
        <v>Aug</v>
      </c>
    </row>
    <row r="2535" spans="1:22" ht="45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>
        <f t="shared" si="312"/>
        <v>0.75</v>
      </c>
      <c r="P2535">
        <f t="shared" si="315"/>
        <v>22.5</v>
      </c>
      <c r="Q2535" t="str">
        <f t="shared" si="313"/>
        <v>technology</v>
      </c>
      <c r="R2535" t="str">
        <f t="shared" si="314"/>
        <v>wearables</v>
      </c>
      <c r="S2535" s="9">
        <f t="shared" si="316"/>
        <v>42752.678784722222</v>
      </c>
      <c r="T2535" s="9">
        <f t="shared" si="317"/>
        <v>42784.082638888889</v>
      </c>
      <c r="U2535">
        <f t="shared" si="318"/>
        <v>2017</v>
      </c>
      <c r="V2535" s="9" t="str">
        <f t="shared" si="319"/>
        <v>Jan</v>
      </c>
    </row>
    <row r="2536" spans="1:22" ht="45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>
        <f t="shared" si="312"/>
        <v>1.2933333333333332</v>
      </c>
      <c r="P2536">
        <f t="shared" si="315"/>
        <v>19.399999999999999</v>
      </c>
      <c r="Q2536" t="str">
        <f t="shared" si="313"/>
        <v>technology</v>
      </c>
      <c r="R2536" t="str">
        <f t="shared" si="314"/>
        <v>wearables</v>
      </c>
      <c r="S2536" s="9">
        <f t="shared" si="316"/>
        <v>42408.873564814821</v>
      </c>
      <c r="T2536" s="9">
        <f t="shared" si="317"/>
        <v>42422.873564814821</v>
      </c>
      <c r="U2536">
        <f t="shared" si="318"/>
        <v>2016</v>
      </c>
      <c r="V2536" s="9" t="str">
        <f t="shared" si="319"/>
        <v>Feb</v>
      </c>
    </row>
    <row r="2537" spans="1:22" ht="45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>
        <f t="shared" si="312"/>
        <v>0</v>
      </c>
      <c r="P2537">
        <f t="shared" si="315"/>
        <v>0</v>
      </c>
      <c r="Q2537" t="str">
        <f t="shared" si="313"/>
        <v>publishing</v>
      </c>
      <c r="R2537" t="str">
        <f t="shared" si="314"/>
        <v>fiction</v>
      </c>
      <c r="S2537" s="9">
        <f t="shared" si="316"/>
        <v>42670.597372685188</v>
      </c>
      <c r="T2537" s="9">
        <f t="shared" si="317"/>
        <v>42700.63903935186</v>
      </c>
      <c r="U2537">
        <f t="shared" si="318"/>
        <v>2016</v>
      </c>
      <c r="V2537" s="9" t="str">
        <f t="shared" si="319"/>
        <v>Oct</v>
      </c>
    </row>
    <row r="2538" spans="1:22" ht="45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>
        <f t="shared" si="312"/>
        <v>4.7</v>
      </c>
      <c r="P2538">
        <f t="shared" si="315"/>
        <v>39.166666666666664</v>
      </c>
      <c r="Q2538" t="str">
        <f t="shared" si="313"/>
        <v>publishing</v>
      </c>
      <c r="R2538" t="str">
        <f t="shared" si="314"/>
        <v>fiction</v>
      </c>
      <c r="S2538" s="9">
        <f t="shared" si="316"/>
        <v>41642.584791666668</v>
      </c>
      <c r="T2538" s="9">
        <f t="shared" si="317"/>
        <v>41672.584791666668</v>
      </c>
      <c r="U2538">
        <f t="shared" si="318"/>
        <v>2014</v>
      </c>
      <c r="V2538" s="9" t="str">
        <f t="shared" si="319"/>
        <v>Jan</v>
      </c>
    </row>
    <row r="2539" spans="1:22" ht="45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>
        <f t="shared" si="312"/>
        <v>0</v>
      </c>
      <c r="P2539">
        <f t="shared" si="315"/>
        <v>0</v>
      </c>
      <c r="Q2539" t="str">
        <f t="shared" si="313"/>
        <v>publishing</v>
      </c>
      <c r="R2539" t="str">
        <f t="shared" si="314"/>
        <v>fiction</v>
      </c>
      <c r="S2539" s="9">
        <f t="shared" si="316"/>
        <v>42690.691782407412</v>
      </c>
      <c r="T2539" s="9">
        <f t="shared" si="317"/>
        <v>42708.083333333336</v>
      </c>
      <c r="U2539">
        <f t="shared" si="318"/>
        <v>2016</v>
      </c>
      <c r="V2539" s="9" t="str">
        <f t="shared" si="319"/>
        <v>Nov</v>
      </c>
    </row>
    <row r="2540" spans="1:22" ht="45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>
        <f t="shared" si="312"/>
        <v>0.11655011655011654</v>
      </c>
      <c r="P2540">
        <f t="shared" si="315"/>
        <v>5</v>
      </c>
      <c r="Q2540" t="str">
        <f t="shared" si="313"/>
        <v>publishing</v>
      </c>
      <c r="R2540" t="str">
        <f t="shared" si="314"/>
        <v>fiction</v>
      </c>
      <c r="S2540" s="9">
        <f t="shared" si="316"/>
        <v>41471.280185185191</v>
      </c>
      <c r="T2540" s="9">
        <f t="shared" si="317"/>
        <v>41501.280185185191</v>
      </c>
      <c r="U2540">
        <f t="shared" si="318"/>
        <v>2013</v>
      </c>
      <c r="V2540" s="9" t="str">
        <f t="shared" si="319"/>
        <v>Jul</v>
      </c>
    </row>
    <row r="2541" spans="1:22" ht="45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>
        <f t="shared" si="312"/>
        <v>0</v>
      </c>
      <c r="P2541">
        <f t="shared" si="315"/>
        <v>0</v>
      </c>
      <c r="Q2541" t="str">
        <f t="shared" si="313"/>
        <v>publishing</v>
      </c>
      <c r="R2541" t="str">
        <f t="shared" si="314"/>
        <v>fiction</v>
      </c>
      <c r="S2541" s="9">
        <f t="shared" si="316"/>
        <v>42227.00649305556</v>
      </c>
      <c r="T2541" s="9">
        <f t="shared" si="317"/>
        <v>42257.00649305556</v>
      </c>
      <c r="U2541">
        <f t="shared" si="318"/>
        <v>2015</v>
      </c>
      <c r="V2541" s="9" t="str">
        <f t="shared" si="319"/>
        <v>Aug</v>
      </c>
    </row>
    <row r="2542" spans="1:22" ht="45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>
        <f t="shared" si="312"/>
        <v>36.014285714285712</v>
      </c>
      <c r="P2542">
        <f t="shared" si="315"/>
        <v>57.295454545454547</v>
      </c>
      <c r="Q2542" t="str">
        <f t="shared" si="313"/>
        <v>publishing</v>
      </c>
      <c r="R2542" t="str">
        <f t="shared" si="314"/>
        <v>fiction</v>
      </c>
      <c r="S2542" s="9">
        <f t="shared" si="316"/>
        <v>41901.375972222224</v>
      </c>
      <c r="T2542" s="9">
        <f t="shared" si="317"/>
        <v>41931.375972222224</v>
      </c>
      <c r="U2542">
        <f t="shared" si="318"/>
        <v>2014</v>
      </c>
      <c r="V2542" s="9" t="str">
        <f t="shared" si="319"/>
        <v>Sep</v>
      </c>
    </row>
    <row r="2543" spans="1:22" ht="45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>
        <f t="shared" si="312"/>
        <v>0</v>
      </c>
      <c r="P2543">
        <f t="shared" si="315"/>
        <v>0</v>
      </c>
      <c r="Q2543" t="str">
        <f t="shared" si="313"/>
        <v>publishing</v>
      </c>
      <c r="R2543" t="str">
        <f t="shared" si="314"/>
        <v>fiction</v>
      </c>
      <c r="S2543" s="9">
        <f t="shared" si="316"/>
        <v>42021.616701388892</v>
      </c>
      <c r="T2543" s="9">
        <f t="shared" si="317"/>
        <v>42051.616701388892</v>
      </c>
      <c r="U2543">
        <f t="shared" si="318"/>
        <v>2015</v>
      </c>
      <c r="V2543" s="9" t="str">
        <f t="shared" si="319"/>
        <v>Jan</v>
      </c>
    </row>
    <row r="2544" spans="1:22" ht="60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>
        <f t="shared" si="312"/>
        <v>3.54</v>
      </c>
      <c r="P2544">
        <f t="shared" si="315"/>
        <v>59</v>
      </c>
      <c r="Q2544" t="str">
        <f t="shared" si="313"/>
        <v>publishing</v>
      </c>
      <c r="R2544" t="str">
        <f t="shared" si="314"/>
        <v>fiction</v>
      </c>
      <c r="S2544" s="9">
        <f t="shared" si="316"/>
        <v>42114.9769675926</v>
      </c>
      <c r="T2544" s="9">
        <f t="shared" si="317"/>
        <v>42144.9769675926</v>
      </c>
      <c r="U2544">
        <f t="shared" si="318"/>
        <v>2015</v>
      </c>
      <c r="V2544" s="9" t="str">
        <f t="shared" si="319"/>
        <v>Apr</v>
      </c>
    </row>
    <row r="2545" spans="1:22" ht="45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>
        <f t="shared" si="312"/>
        <v>0</v>
      </c>
      <c r="P2545">
        <f t="shared" si="315"/>
        <v>0</v>
      </c>
      <c r="Q2545" t="str">
        <f t="shared" si="313"/>
        <v>publishing</v>
      </c>
      <c r="R2545" t="str">
        <f t="shared" si="314"/>
        <v>fiction</v>
      </c>
      <c r="S2545" s="9">
        <f t="shared" si="316"/>
        <v>41594.040393518524</v>
      </c>
      <c r="T2545" s="9">
        <f t="shared" si="317"/>
        <v>41624.040393518524</v>
      </c>
      <c r="U2545">
        <f t="shared" si="318"/>
        <v>2013</v>
      </c>
      <c r="V2545" s="9" t="str">
        <f t="shared" si="319"/>
        <v>Nov</v>
      </c>
    </row>
    <row r="2546" spans="1:22" ht="45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>
        <f t="shared" si="312"/>
        <v>41.4</v>
      </c>
      <c r="P2546">
        <f t="shared" si="315"/>
        <v>31.846153846153847</v>
      </c>
      <c r="Q2546" t="str">
        <f t="shared" si="313"/>
        <v>publishing</v>
      </c>
      <c r="R2546" t="str">
        <f t="shared" si="314"/>
        <v>fiction</v>
      </c>
      <c r="S2546" s="9">
        <f t="shared" si="316"/>
        <v>41604.829791666671</v>
      </c>
      <c r="T2546" s="9">
        <f t="shared" si="317"/>
        <v>41634.829791666671</v>
      </c>
      <c r="U2546">
        <f t="shared" si="318"/>
        <v>2013</v>
      </c>
      <c r="V2546" s="9" t="str">
        <f t="shared" si="319"/>
        <v>Nov</v>
      </c>
    </row>
    <row r="2547" spans="1:22" ht="45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>
        <f t="shared" si="312"/>
        <v>0</v>
      </c>
      <c r="P2547">
        <f t="shared" si="315"/>
        <v>0</v>
      </c>
      <c r="Q2547" t="str">
        <f t="shared" si="313"/>
        <v>publishing</v>
      </c>
      <c r="R2547" t="str">
        <f t="shared" si="314"/>
        <v>fiction</v>
      </c>
      <c r="S2547" s="9">
        <f t="shared" si="316"/>
        <v>41289.832974537036</v>
      </c>
      <c r="T2547" s="9">
        <f t="shared" si="317"/>
        <v>41329.832974537036</v>
      </c>
      <c r="U2547">
        <f t="shared" si="318"/>
        <v>2013</v>
      </c>
      <c r="V2547" s="9" t="str">
        <f t="shared" si="319"/>
        <v>Jan</v>
      </c>
    </row>
    <row r="2548" spans="1:22" ht="45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>
        <f t="shared" si="312"/>
        <v>2.6315789473684209E-2</v>
      </c>
      <c r="P2548">
        <f t="shared" si="315"/>
        <v>10</v>
      </c>
      <c r="Q2548" t="str">
        <f t="shared" si="313"/>
        <v>publishing</v>
      </c>
      <c r="R2548" t="str">
        <f t="shared" si="314"/>
        <v>fiction</v>
      </c>
      <c r="S2548" s="9">
        <f t="shared" si="316"/>
        <v>42349.657430555562</v>
      </c>
      <c r="T2548" s="9">
        <f t="shared" si="317"/>
        <v>42399.657430555562</v>
      </c>
      <c r="U2548">
        <f t="shared" si="318"/>
        <v>2015</v>
      </c>
      <c r="V2548" s="9" t="str">
        <f t="shared" si="319"/>
        <v>Dec</v>
      </c>
    </row>
    <row r="2549" spans="1:22" ht="60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>
        <f t="shared" si="312"/>
        <v>3.3333333333333335</v>
      </c>
      <c r="P2549">
        <f t="shared" si="315"/>
        <v>50</v>
      </c>
      <c r="Q2549" t="str">
        <f t="shared" si="313"/>
        <v>publishing</v>
      </c>
      <c r="R2549" t="str">
        <f t="shared" si="314"/>
        <v>fiction</v>
      </c>
      <c r="S2549" s="9">
        <f t="shared" si="316"/>
        <v>40067.890266203707</v>
      </c>
      <c r="T2549" s="9">
        <f t="shared" si="317"/>
        <v>40117.999305555561</v>
      </c>
      <c r="U2549">
        <f t="shared" si="318"/>
        <v>2009</v>
      </c>
      <c r="V2549" s="9" t="str">
        <f t="shared" si="319"/>
        <v>Sep</v>
      </c>
    </row>
    <row r="2550" spans="1:22" ht="45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>
        <f t="shared" si="312"/>
        <v>0.85129023676509719</v>
      </c>
      <c r="P2550">
        <f t="shared" si="315"/>
        <v>16</v>
      </c>
      <c r="Q2550" t="str">
        <f t="shared" si="313"/>
        <v>publishing</v>
      </c>
      <c r="R2550" t="str">
        <f t="shared" si="314"/>
        <v>fiction</v>
      </c>
      <c r="S2550" s="9">
        <f t="shared" si="316"/>
        <v>42100.569270833337</v>
      </c>
      <c r="T2550" s="9">
        <f t="shared" si="317"/>
        <v>42134.792361111111</v>
      </c>
      <c r="U2550">
        <f t="shared" si="318"/>
        <v>2015</v>
      </c>
      <c r="V2550" s="9" t="str">
        <f t="shared" si="319"/>
        <v>Apr</v>
      </c>
    </row>
    <row r="2551" spans="1:22" ht="45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>
        <f t="shared" si="312"/>
        <v>70.199999999999989</v>
      </c>
      <c r="P2551">
        <f t="shared" si="315"/>
        <v>39</v>
      </c>
      <c r="Q2551" t="str">
        <f t="shared" si="313"/>
        <v>publishing</v>
      </c>
      <c r="R2551" t="str">
        <f t="shared" si="314"/>
        <v>fiction</v>
      </c>
      <c r="S2551" s="9">
        <f t="shared" si="316"/>
        <v>41663.613634259258</v>
      </c>
      <c r="T2551" s="9">
        <f t="shared" si="317"/>
        <v>41693.613634259258</v>
      </c>
      <c r="U2551">
        <f t="shared" si="318"/>
        <v>2014</v>
      </c>
      <c r="V2551" s="9" t="str">
        <f t="shared" si="319"/>
        <v>Jan</v>
      </c>
    </row>
    <row r="2552" spans="1:22" ht="45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>
        <f t="shared" si="312"/>
        <v>1.7000000000000002</v>
      </c>
      <c r="P2552">
        <f t="shared" si="315"/>
        <v>34</v>
      </c>
      <c r="Q2552" t="str">
        <f t="shared" si="313"/>
        <v>publishing</v>
      </c>
      <c r="R2552" t="str">
        <f t="shared" si="314"/>
        <v>fiction</v>
      </c>
      <c r="S2552" s="9">
        <f t="shared" si="316"/>
        <v>40862.893460648149</v>
      </c>
      <c r="T2552" s="9">
        <f t="shared" si="317"/>
        <v>40892.893460648149</v>
      </c>
      <c r="U2552">
        <f t="shared" si="318"/>
        <v>2011</v>
      </c>
      <c r="V2552" s="9" t="str">
        <f t="shared" si="319"/>
        <v>Nov</v>
      </c>
    </row>
    <row r="2553" spans="1:22" ht="45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>
        <f t="shared" si="312"/>
        <v>51.4</v>
      </c>
      <c r="P2553">
        <f t="shared" si="315"/>
        <v>63.122807017543863</v>
      </c>
      <c r="Q2553" t="str">
        <f t="shared" si="313"/>
        <v>publishing</v>
      </c>
      <c r="R2553" t="str">
        <f t="shared" si="314"/>
        <v>fiction</v>
      </c>
      <c r="S2553" s="9">
        <f t="shared" si="316"/>
        <v>42250.51903935185</v>
      </c>
      <c r="T2553" s="9">
        <f t="shared" si="317"/>
        <v>42288.041666666664</v>
      </c>
      <c r="U2553">
        <f t="shared" si="318"/>
        <v>2015</v>
      </c>
      <c r="V2553" s="9" t="str">
        <f t="shared" si="319"/>
        <v>Sep</v>
      </c>
    </row>
    <row r="2554" spans="1:22" ht="45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>
        <f t="shared" si="312"/>
        <v>0.70000000000000007</v>
      </c>
      <c r="P2554">
        <f t="shared" si="315"/>
        <v>7</v>
      </c>
      <c r="Q2554" t="str">
        <f t="shared" si="313"/>
        <v>publishing</v>
      </c>
      <c r="R2554" t="str">
        <f t="shared" si="314"/>
        <v>fiction</v>
      </c>
      <c r="S2554" s="9">
        <f t="shared" si="316"/>
        <v>41456.81454861111</v>
      </c>
      <c r="T2554" s="9">
        <f t="shared" si="317"/>
        <v>41486.81454861111</v>
      </c>
      <c r="U2554">
        <f t="shared" si="318"/>
        <v>2013</v>
      </c>
      <c r="V2554" s="9" t="str">
        <f t="shared" si="319"/>
        <v>Jul</v>
      </c>
    </row>
    <row r="2555" spans="1:22" ht="45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>
        <f t="shared" si="312"/>
        <v>0.4</v>
      </c>
      <c r="P2555">
        <f t="shared" si="315"/>
        <v>2</v>
      </c>
      <c r="Q2555" t="str">
        <f t="shared" si="313"/>
        <v>publishing</v>
      </c>
      <c r="R2555" t="str">
        <f t="shared" si="314"/>
        <v>fiction</v>
      </c>
      <c r="S2555" s="9">
        <f t="shared" si="316"/>
        <v>41729.53564814815</v>
      </c>
      <c r="T2555" s="9">
        <f t="shared" si="317"/>
        <v>41759.53564814815</v>
      </c>
      <c r="U2555">
        <f t="shared" si="318"/>
        <v>2014</v>
      </c>
      <c r="V2555" s="9" t="str">
        <f t="shared" si="319"/>
        <v>Mar</v>
      </c>
    </row>
    <row r="2556" spans="1:22" ht="45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>
        <f t="shared" si="312"/>
        <v>2.666666666666667</v>
      </c>
      <c r="P2556">
        <f t="shared" si="315"/>
        <v>66.666666666666671</v>
      </c>
      <c r="Q2556" t="str">
        <f t="shared" si="313"/>
        <v>publishing</v>
      </c>
      <c r="R2556" t="str">
        <f t="shared" si="314"/>
        <v>fiction</v>
      </c>
      <c r="S2556" s="9">
        <f t="shared" si="316"/>
        <v>40436.517418981486</v>
      </c>
      <c r="T2556" s="9">
        <f t="shared" si="317"/>
        <v>40466</v>
      </c>
      <c r="U2556">
        <f t="shared" si="318"/>
        <v>2010</v>
      </c>
      <c r="V2556" s="9" t="str">
        <f t="shared" si="319"/>
        <v>Sep</v>
      </c>
    </row>
    <row r="2557" spans="1:22" ht="45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>
        <f t="shared" si="312"/>
        <v>18.142857142857142</v>
      </c>
      <c r="P2557">
        <f t="shared" si="315"/>
        <v>52.916666666666664</v>
      </c>
      <c r="Q2557" t="str">
        <f t="shared" si="313"/>
        <v>music</v>
      </c>
      <c r="R2557" t="str">
        <f t="shared" si="314"/>
        <v>jazz</v>
      </c>
      <c r="S2557" s="9">
        <f t="shared" si="316"/>
        <v>41570.316122685188</v>
      </c>
      <c r="T2557" s="9">
        <f t="shared" si="317"/>
        <v>41600.357789351852</v>
      </c>
      <c r="U2557">
        <f t="shared" si="318"/>
        <v>2013</v>
      </c>
      <c r="V2557" s="9" t="str">
        <f t="shared" si="319"/>
        <v>Oct</v>
      </c>
    </row>
    <row r="2558" spans="1:22" ht="45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>
        <f t="shared" si="312"/>
        <v>2.2444444444444445</v>
      </c>
      <c r="P2558">
        <f t="shared" si="315"/>
        <v>50.5</v>
      </c>
      <c r="Q2558" t="str">
        <f t="shared" si="313"/>
        <v>music</v>
      </c>
      <c r="R2558" t="str">
        <f t="shared" si="314"/>
        <v>jazz</v>
      </c>
      <c r="S2558" s="9">
        <f t="shared" si="316"/>
        <v>42599.798657407409</v>
      </c>
      <c r="T2558" s="9">
        <f t="shared" si="317"/>
        <v>42629.798657407409</v>
      </c>
      <c r="U2558">
        <f t="shared" si="318"/>
        <v>2016</v>
      </c>
      <c r="V2558" s="9" t="str">
        <f t="shared" si="319"/>
        <v>Aug</v>
      </c>
    </row>
    <row r="2559" spans="1:22" ht="45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>
        <f t="shared" si="312"/>
        <v>0.33999999999999997</v>
      </c>
      <c r="P2559">
        <f t="shared" si="315"/>
        <v>42.5</v>
      </c>
      <c r="Q2559" t="str">
        <f t="shared" si="313"/>
        <v>music</v>
      </c>
      <c r="R2559" t="str">
        <f t="shared" si="314"/>
        <v>jazz</v>
      </c>
      <c r="S2559" s="9">
        <f t="shared" si="316"/>
        <v>41559.388287037036</v>
      </c>
      <c r="T2559" s="9">
        <f t="shared" si="317"/>
        <v>41589.429953703708</v>
      </c>
      <c r="U2559">
        <f t="shared" si="318"/>
        <v>2013</v>
      </c>
      <c r="V2559" s="9" t="str">
        <f t="shared" si="319"/>
        <v>Oct</v>
      </c>
    </row>
    <row r="2560" spans="1:22" ht="30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>
        <f t="shared" si="312"/>
        <v>4.5</v>
      </c>
      <c r="P2560">
        <f t="shared" si="315"/>
        <v>18</v>
      </c>
      <c r="Q2560" t="str">
        <f t="shared" si="313"/>
        <v>music</v>
      </c>
      <c r="R2560" t="str">
        <f t="shared" si="314"/>
        <v>jazz</v>
      </c>
      <c r="S2560" s="9">
        <f t="shared" si="316"/>
        <v>40920.950995370375</v>
      </c>
      <c r="T2560" s="9">
        <f t="shared" si="317"/>
        <v>40950.950995370375</v>
      </c>
      <c r="U2560">
        <f t="shared" si="318"/>
        <v>2012</v>
      </c>
      <c r="V2560" s="9" t="str">
        <f t="shared" si="319"/>
        <v>Jan</v>
      </c>
    </row>
    <row r="2561" spans="1:22" ht="45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>
        <f t="shared" si="312"/>
        <v>41.53846153846154</v>
      </c>
      <c r="P2561">
        <f t="shared" si="315"/>
        <v>34.177215189873415</v>
      </c>
      <c r="Q2561" t="str">
        <f t="shared" si="313"/>
        <v>music</v>
      </c>
      <c r="R2561" t="str">
        <f t="shared" si="314"/>
        <v>jazz</v>
      </c>
      <c r="S2561" s="9">
        <f t="shared" si="316"/>
        <v>41540.940254629633</v>
      </c>
      <c r="T2561" s="9">
        <f t="shared" si="317"/>
        <v>41563.249305555561</v>
      </c>
      <c r="U2561">
        <f t="shared" si="318"/>
        <v>2013</v>
      </c>
      <c r="V2561" s="9" t="str">
        <f t="shared" si="319"/>
        <v>Sep</v>
      </c>
    </row>
    <row r="2562" spans="1:22" ht="45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>
        <f t="shared" ref="O2562:O2625" si="320">(E2562/D2562)*100</f>
        <v>2.0454545454545454</v>
      </c>
      <c r="P2562">
        <f t="shared" si="315"/>
        <v>22.5</v>
      </c>
      <c r="Q2562" t="str">
        <f t="shared" ref="Q2562:Q2625" si="321">LEFT(N2562,SEARCH("/",N2562,1)-1)</f>
        <v>music</v>
      </c>
      <c r="R2562" t="str">
        <f t="shared" ref="R2562:R2625" si="322">RIGHT(N2562,LEN(N2562)-SEARCH("/",N2562,1))</f>
        <v>jazz</v>
      </c>
      <c r="S2562" s="9">
        <f t="shared" si="316"/>
        <v>41230.606446759259</v>
      </c>
      <c r="T2562" s="9">
        <f t="shared" si="317"/>
        <v>41290.606446759259</v>
      </c>
      <c r="U2562">
        <f t="shared" si="318"/>
        <v>2012</v>
      </c>
      <c r="V2562" s="9" t="str">
        <f t="shared" si="319"/>
        <v>Nov</v>
      </c>
    </row>
    <row r="2563" spans="1:22" ht="45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>
        <f t="shared" si="320"/>
        <v>18.285714285714285</v>
      </c>
      <c r="P2563">
        <f t="shared" ref="P2563:P2626" si="323">IFERROR(E2563/L2563, 0)</f>
        <v>58.18181818181818</v>
      </c>
      <c r="Q2563" t="str">
        <f t="shared" si="321"/>
        <v>music</v>
      </c>
      <c r="R2563" t="str">
        <f t="shared" si="322"/>
        <v>jazz</v>
      </c>
      <c r="S2563" s="9">
        <f t="shared" ref="S2563:S2626" si="324">((J2563/86400)+25569+(-4/24))</f>
        <v>42025.471273148149</v>
      </c>
      <c r="T2563" s="9">
        <f t="shared" ref="T2563:T2626" si="325">((I2563/86400)+25569+(-4/24))</f>
        <v>42063.465277777781</v>
      </c>
      <c r="U2563">
        <f t="shared" ref="U2563:U2626" si="326">YEAR(S2563)</f>
        <v>2015</v>
      </c>
      <c r="V2563" s="9" t="str">
        <f t="shared" ref="V2563:V2626" si="327">TEXT(S2563, "mmm")</f>
        <v>Jan</v>
      </c>
    </row>
    <row r="2564" spans="1:22" ht="45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>
        <f t="shared" si="320"/>
        <v>24.02</v>
      </c>
      <c r="P2564">
        <f t="shared" si="323"/>
        <v>109.18181818181819</v>
      </c>
      <c r="Q2564" t="str">
        <f t="shared" si="321"/>
        <v>music</v>
      </c>
      <c r="R2564" t="str">
        <f t="shared" si="322"/>
        <v>jazz</v>
      </c>
      <c r="S2564" s="9">
        <f t="shared" si="324"/>
        <v>40087.938726851855</v>
      </c>
      <c r="T2564" s="9">
        <f t="shared" si="325"/>
        <v>40148.040972222225</v>
      </c>
      <c r="U2564">
        <f t="shared" si="326"/>
        <v>2009</v>
      </c>
      <c r="V2564" s="9" t="str">
        <f t="shared" si="327"/>
        <v>Oct</v>
      </c>
    </row>
    <row r="2565" spans="1:22" ht="60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>
        <f t="shared" si="320"/>
        <v>0.1111111111111111</v>
      </c>
      <c r="P2565">
        <f t="shared" si="323"/>
        <v>50</v>
      </c>
      <c r="Q2565" t="str">
        <f t="shared" si="321"/>
        <v>music</v>
      </c>
      <c r="R2565" t="str">
        <f t="shared" si="322"/>
        <v>jazz</v>
      </c>
      <c r="S2565" s="9">
        <f t="shared" si="324"/>
        <v>41615.861087962963</v>
      </c>
      <c r="T2565" s="9">
        <f t="shared" si="325"/>
        <v>41645.861087962963</v>
      </c>
      <c r="U2565">
        <f t="shared" si="326"/>
        <v>2013</v>
      </c>
      <c r="V2565" s="9" t="str">
        <f t="shared" si="327"/>
        <v>Dec</v>
      </c>
    </row>
    <row r="2566" spans="1:22" ht="45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>
        <f t="shared" si="320"/>
        <v>11.818181818181818</v>
      </c>
      <c r="P2566">
        <f t="shared" si="323"/>
        <v>346.66666666666669</v>
      </c>
      <c r="Q2566" t="str">
        <f t="shared" si="321"/>
        <v>music</v>
      </c>
      <c r="R2566" t="str">
        <f t="shared" si="322"/>
        <v>jazz</v>
      </c>
      <c r="S2566" s="9">
        <f t="shared" si="324"/>
        <v>41342.678900462961</v>
      </c>
      <c r="T2566" s="9">
        <f t="shared" si="325"/>
        <v>41372.637233796297</v>
      </c>
      <c r="U2566">
        <f t="shared" si="326"/>
        <v>2013</v>
      </c>
      <c r="V2566" s="9" t="str">
        <f t="shared" si="327"/>
        <v>Mar</v>
      </c>
    </row>
    <row r="2567" spans="1:22" ht="45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>
        <f t="shared" si="320"/>
        <v>0.31</v>
      </c>
      <c r="P2567">
        <f t="shared" si="323"/>
        <v>12.4</v>
      </c>
      <c r="Q2567" t="str">
        <f t="shared" si="321"/>
        <v>music</v>
      </c>
      <c r="R2567" t="str">
        <f t="shared" si="322"/>
        <v>jazz</v>
      </c>
      <c r="S2567" s="9">
        <f t="shared" si="324"/>
        <v>41487.855590277781</v>
      </c>
      <c r="T2567" s="9">
        <f t="shared" si="325"/>
        <v>41517.855590277781</v>
      </c>
      <c r="U2567">
        <f t="shared" si="326"/>
        <v>2013</v>
      </c>
      <c r="V2567" s="9" t="str">
        <f t="shared" si="327"/>
        <v>Aug</v>
      </c>
    </row>
    <row r="2568" spans="1:22" ht="45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>
        <f t="shared" si="320"/>
        <v>5.416666666666667</v>
      </c>
      <c r="P2568">
        <f t="shared" si="323"/>
        <v>27.083333333333332</v>
      </c>
      <c r="Q2568" t="str">
        <f t="shared" si="321"/>
        <v>music</v>
      </c>
      <c r="R2568" t="str">
        <f t="shared" si="322"/>
        <v>jazz</v>
      </c>
      <c r="S2568" s="9">
        <f t="shared" si="324"/>
        <v>41577.394618055558</v>
      </c>
      <c r="T2568" s="9">
        <f t="shared" si="325"/>
        <v>41607.436284722229</v>
      </c>
      <c r="U2568">
        <f t="shared" si="326"/>
        <v>2013</v>
      </c>
      <c r="V2568" s="9" t="str">
        <f t="shared" si="327"/>
        <v>Oct</v>
      </c>
    </row>
    <row r="2569" spans="1:22" ht="45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>
        <f t="shared" si="320"/>
        <v>0.8125</v>
      </c>
      <c r="P2569">
        <f t="shared" si="323"/>
        <v>32.5</v>
      </c>
      <c r="Q2569" t="str">
        <f t="shared" si="321"/>
        <v>music</v>
      </c>
      <c r="R2569" t="str">
        <f t="shared" si="322"/>
        <v>jazz</v>
      </c>
      <c r="S2569" s="9">
        <f t="shared" si="324"/>
        <v>40567.658877314818</v>
      </c>
      <c r="T2569" s="9">
        <f t="shared" si="325"/>
        <v>40612.658877314818</v>
      </c>
      <c r="U2569">
        <f t="shared" si="326"/>
        <v>2011</v>
      </c>
      <c r="V2569" s="9" t="str">
        <f t="shared" si="327"/>
        <v>Jan</v>
      </c>
    </row>
    <row r="2570" spans="1:22" ht="30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>
        <f t="shared" si="320"/>
        <v>1.2857142857142856</v>
      </c>
      <c r="P2570">
        <f t="shared" si="323"/>
        <v>9</v>
      </c>
      <c r="Q2570" t="str">
        <f t="shared" si="321"/>
        <v>music</v>
      </c>
      <c r="R2570" t="str">
        <f t="shared" si="322"/>
        <v>jazz</v>
      </c>
      <c r="S2570" s="9">
        <f t="shared" si="324"/>
        <v>41184.000462962962</v>
      </c>
      <c r="T2570" s="9">
        <f t="shared" si="325"/>
        <v>41224.042129629634</v>
      </c>
      <c r="U2570">
        <f t="shared" si="326"/>
        <v>2012</v>
      </c>
      <c r="V2570" s="9" t="str">
        <f t="shared" si="327"/>
        <v>Oct</v>
      </c>
    </row>
    <row r="2571" spans="1:22" ht="45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>
        <f t="shared" si="320"/>
        <v>24.333333333333336</v>
      </c>
      <c r="P2571">
        <f t="shared" si="323"/>
        <v>34.761904761904759</v>
      </c>
      <c r="Q2571" t="str">
        <f t="shared" si="321"/>
        <v>music</v>
      </c>
      <c r="R2571" t="str">
        <f t="shared" si="322"/>
        <v>jazz</v>
      </c>
      <c r="S2571" s="9">
        <f t="shared" si="324"/>
        <v>41368.417060185187</v>
      </c>
      <c r="T2571" s="9">
        <f t="shared" si="325"/>
        <v>41398.417060185187</v>
      </c>
      <c r="U2571">
        <f t="shared" si="326"/>
        <v>2013</v>
      </c>
      <c r="V2571" s="9" t="str">
        <f t="shared" si="327"/>
        <v>Apr</v>
      </c>
    </row>
    <row r="2572" spans="1:22" ht="45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>
        <f t="shared" si="320"/>
        <v>0</v>
      </c>
      <c r="P2572">
        <f t="shared" si="323"/>
        <v>0</v>
      </c>
      <c r="Q2572" t="str">
        <f t="shared" si="321"/>
        <v>music</v>
      </c>
      <c r="R2572" t="str">
        <f t="shared" si="322"/>
        <v>jazz</v>
      </c>
      <c r="S2572" s="9">
        <f t="shared" si="324"/>
        <v>42248.557071759256</v>
      </c>
      <c r="T2572" s="9">
        <f t="shared" si="325"/>
        <v>42268.557071759256</v>
      </c>
      <c r="U2572">
        <f t="shared" si="326"/>
        <v>2015</v>
      </c>
      <c r="V2572" s="9" t="str">
        <f t="shared" si="327"/>
        <v>Sep</v>
      </c>
    </row>
    <row r="2573" spans="1:22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>
        <f t="shared" si="320"/>
        <v>40.799492385786799</v>
      </c>
      <c r="P2573">
        <f t="shared" si="323"/>
        <v>28.577777777777779</v>
      </c>
      <c r="Q2573" t="str">
        <f t="shared" si="321"/>
        <v>music</v>
      </c>
      <c r="R2573" t="str">
        <f t="shared" si="322"/>
        <v>jazz</v>
      </c>
      <c r="S2573" s="9">
        <f t="shared" si="324"/>
        <v>41276.33017361111</v>
      </c>
      <c r="T2573" s="9">
        <f t="shared" si="325"/>
        <v>41309.33017361111</v>
      </c>
      <c r="U2573">
        <f t="shared" si="326"/>
        <v>2013</v>
      </c>
      <c r="V2573" s="9" t="str">
        <f t="shared" si="327"/>
        <v>Jan</v>
      </c>
    </row>
    <row r="2574" spans="1:22" ht="45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>
        <f t="shared" si="320"/>
        <v>67.55</v>
      </c>
      <c r="P2574">
        <f t="shared" si="323"/>
        <v>46.586206896551722</v>
      </c>
      <c r="Q2574" t="str">
        <f t="shared" si="321"/>
        <v>music</v>
      </c>
      <c r="R2574" t="str">
        <f t="shared" si="322"/>
        <v>jazz</v>
      </c>
      <c r="S2574" s="9">
        <f t="shared" si="324"/>
        <v>41597.62222222222</v>
      </c>
      <c r="T2574" s="9">
        <f t="shared" si="325"/>
        <v>41627.62222222222</v>
      </c>
      <c r="U2574">
        <f t="shared" si="326"/>
        <v>2013</v>
      </c>
      <c r="V2574" s="9" t="str">
        <f t="shared" si="327"/>
        <v>Nov</v>
      </c>
    </row>
    <row r="2575" spans="1:22" ht="45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>
        <f t="shared" si="320"/>
        <v>1.3</v>
      </c>
      <c r="P2575">
        <f t="shared" si="323"/>
        <v>32.5</v>
      </c>
      <c r="Q2575" t="str">
        <f t="shared" si="321"/>
        <v>music</v>
      </c>
      <c r="R2575" t="str">
        <f t="shared" si="322"/>
        <v>jazz</v>
      </c>
      <c r="S2575" s="9">
        <f t="shared" si="324"/>
        <v>40505.066250000003</v>
      </c>
      <c r="T2575" s="9">
        <f t="shared" si="325"/>
        <v>40535.066250000003</v>
      </c>
      <c r="U2575">
        <f t="shared" si="326"/>
        <v>2010</v>
      </c>
      <c r="V2575" s="9" t="str">
        <f t="shared" si="327"/>
        <v>Nov</v>
      </c>
    </row>
    <row r="2576" spans="1:22" ht="45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>
        <f t="shared" si="320"/>
        <v>30.666666666666664</v>
      </c>
      <c r="P2576">
        <f t="shared" si="323"/>
        <v>21.466666666666665</v>
      </c>
      <c r="Q2576" t="str">
        <f t="shared" si="321"/>
        <v>music</v>
      </c>
      <c r="R2576" t="str">
        <f t="shared" si="322"/>
        <v>jazz</v>
      </c>
      <c r="S2576" s="9">
        <f t="shared" si="324"/>
        <v>41037.663252314815</v>
      </c>
      <c r="T2576" s="9">
        <f t="shared" si="325"/>
        <v>41058.663252314815</v>
      </c>
      <c r="U2576">
        <f t="shared" si="326"/>
        <v>2012</v>
      </c>
      <c r="V2576" s="9" t="str">
        <f t="shared" si="327"/>
        <v>May</v>
      </c>
    </row>
    <row r="2577" spans="1:22" ht="45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>
        <f t="shared" si="320"/>
        <v>2.9894179894179893</v>
      </c>
      <c r="P2577">
        <f t="shared" si="323"/>
        <v>14.125</v>
      </c>
      <c r="Q2577" t="str">
        <f t="shared" si="321"/>
        <v>music</v>
      </c>
      <c r="R2577" t="str">
        <f t="shared" si="322"/>
        <v>indie rock</v>
      </c>
      <c r="S2577" s="9">
        <f t="shared" si="324"/>
        <v>41179.154375000006</v>
      </c>
      <c r="T2577" s="9">
        <f t="shared" si="325"/>
        <v>41212.154375000006</v>
      </c>
      <c r="U2577">
        <f t="shared" si="326"/>
        <v>2012</v>
      </c>
      <c r="V2577" s="9" t="str">
        <f t="shared" si="327"/>
        <v>Sep</v>
      </c>
    </row>
    <row r="2578" spans="1:22" ht="45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>
        <f t="shared" si="320"/>
        <v>0.8</v>
      </c>
      <c r="P2578">
        <f t="shared" si="323"/>
        <v>30</v>
      </c>
      <c r="Q2578" t="str">
        <f t="shared" si="321"/>
        <v>music</v>
      </c>
      <c r="R2578" t="str">
        <f t="shared" si="322"/>
        <v>indie rock</v>
      </c>
      <c r="S2578" s="9">
        <f t="shared" si="324"/>
        <v>40877.084328703706</v>
      </c>
      <c r="T2578" s="9">
        <f t="shared" si="325"/>
        <v>40922.084328703706</v>
      </c>
      <c r="U2578">
        <f t="shared" si="326"/>
        <v>2011</v>
      </c>
      <c r="V2578" s="9" t="str">
        <f t="shared" si="327"/>
        <v>Nov</v>
      </c>
    </row>
    <row r="2579" spans="1:22" ht="45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>
        <f t="shared" si="320"/>
        <v>20.133333333333333</v>
      </c>
      <c r="P2579">
        <f t="shared" si="323"/>
        <v>21.571428571428573</v>
      </c>
      <c r="Q2579" t="str">
        <f t="shared" si="321"/>
        <v>music</v>
      </c>
      <c r="R2579" t="str">
        <f t="shared" si="322"/>
        <v>indie rock</v>
      </c>
      <c r="S2579" s="9">
        <f t="shared" si="324"/>
        <v>40759.693865740745</v>
      </c>
      <c r="T2579" s="9">
        <f t="shared" si="325"/>
        <v>40792.693865740745</v>
      </c>
      <c r="U2579">
        <f t="shared" si="326"/>
        <v>2011</v>
      </c>
      <c r="V2579" s="9" t="str">
        <f t="shared" si="327"/>
        <v>Aug</v>
      </c>
    </row>
    <row r="2580" spans="1:22" ht="45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>
        <f t="shared" si="320"/>
        <v>40.020000000000003</v>
      </c>
      <c r="P2580">
        <f t="shared" si="323"/>
        <v>83.375</v>
      </c>
      <c r="Q2580" t="str">
        <f t="shared" si="321"/>
        <v>music</v>
      </c>
      <c r="R2580" t="str">
        <f t="shared" si="322"/>
        <v>indie rock</v>
      </c>
      <c r="S2580" s="9">
        <f t="shared" si="324"/>
        <v>42371.768923611111</v>
      </c>
      <c r="T2580" s="9">
        <f t="shared" si="325"/>
        <v>42431.768923611111</v>
      </c>
      <c r="U2580">
        <f t="shared" si="326"/>
        <v>2016</v>
      </c>
      <c r="V2580" s="9" t="str">
        <f t="shared" si="327"/>
        <v>Jan</v>
      </c>
    </row>
    <row r="2581" spans="1:22" ht="45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>
        <f t="shared" si="320"/>
        <v>1</v>
      </c>
      <c r="P2581">
        <f t="shared" si="323"/>
        <v>10</v>
      </c>
      <c r="Q2581" t="str">
        <f t="shared" si="321"/>
        <v>music</v>
      </c>
      <c r="R2581" t="str">
        <f t="shared" si="322"/>
        <v>indie rock</v>
      </c>
      <c r="S2581" s="9">
        <f t="shared" si="324"/>
        <v>40981.63594907408</v>
      </c>
      <c r="T2581" s="9">
        <f t="shared" si="325"/>
        <v>41040.938194444447</v>
      </c>
      <c r="U2581">
        <f t="shared" si="326"/>
        <v>2012</v>
      </c>
      <c r="V2581" s="9" t="str">
        <f t="shared" si="327"/>
        <v>Mar</v>
      </c>
    </row>
    <row r="2582" spans="1:22" ht="45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>
        <f t="shared" si="320"/>
        <v>75</v>
      </c>
      <c r="P2582">
        <f t="shared" si="323"/>
        <v>35.714285714285715</v>
      </c>
      <c r="Q2582" t="str">
        <f t="shared" si="321"/>
        <v>music</v>
      </c>
      <c r="R2582" t="str">
        <f t="shared" si="322"/>
        <v>indie rock</v>
      </c>
      <c r="S2582" s="9">
        <f t="shared" si="324"/>
        <v>42713.774432870377</v>
      </c>
      <c r="T2582" s="9">
        <f t="shared" si="325"/>
        <v>42734.774432870377</v>
      </c>
      <c r="U2582">
        <f t="shared" si="326"/>
        <v>2016</v>
      </c>
      <c r="V2582" s="9" t="str">
        <f t="shared" si="327"/>
        <v>Dec</v>
      </c>
    </row>
    <row r="2583" spans="1:22" ht="45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>
        <f t="shared" si="320"/>
        <v>41</v>
      </c>
      <c r="P2583">
        <f t="shared" si="323"/>
        <v>29.285714285714285</v>
      </c>
      <c r="Q2583" t="str">
        <f t="shared" si="321"/>
        <v>music</v>
      </c>
      <c r="R2583" t="str">
        <f t="shared" si="322"/>
        <v>indie rock</v>
      </c>
      <c r="S2583" s="9">
        <f t="shared" si="324"/>
        <v>42603.70385416667</v>
      </c>
      <c r="T2583" s="9">
        <f t="shared" si="325"/>
        <v>42628.70385416667</v>
      </c>
      <c r="U2583">
        <f t="shared" si="326"/>
        <v>2016</v>
      </c>
      <c r="V2583" s="9" t="str">
        <f t="shared" si="327"/>
        <v>Aug</v>
      </c>
    </row>
    <row r="2584" spans="1:22" ht="45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>
        <f t="shared" si="320"/>
        <v>0</v>
      </c>
      <c r="P2584">
        <f t="shared" si="323"/>
        <v>0</v>
      </c>
      <c r="Q2584" t="str">
        <f t="shared" si="321"/>
        <v>music</v>
      </c>
      <c r="R2584" t="str">
        <f t="shared" si="322"/>
        <v>indie rock</v>
      </c>
      <c r="S2584" s="9">
        <f t="shared" si="324"/>
        <v>41026.792303240742</v>
      </c>
      <c r="T2584" s="9">
        <f t="shared" si="325"/>
        <v>41056.792303240742</v>
      </c>
      <c r="U2584">
        <f t="shared" si="326"/>
        <v>2012</v>
      </c>
      <c r="V2584" s="9" t="str">
        <f t="shared" si="327"/>
        <v>Apr</v>
      </c>
    </row>
    <row r="2585" spans="1:22" ht="45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>
        <f t="shared" si="320"/>
        <v>7.1999999999999993</v>
      </c>
      <c r="P2585">
        <f t="shared" si="323"/>
        <v>18</v>
      </c>
      <c r="Q2585" t="str">
        <f t="shared" si="321"/>
        <v>music</v>
      </c>
      <c r="R2585" t="str">
        <f t="shared" si="322"/>
        <v>indie rock</v>
      </c>
      <c r="S2585" s="9">
        <f t="shared" si="324"/>
        <v>40751.586631944447</v>
      </c>
      <c r="T2585" s="9">
        <f t="shared" si="325"/>
        <v>40787.083333333336</v>
      </c>
      <c r="U2585">
        <f t="shared" si="326"/>
        <v>2011</v>
      </c>
      <c r="V2585" s="9" t="str">
        <f t="shared" si="327"/>
        <v>Jul</v>
      </c>
    </row>
    <row r="2586" spans="1:22" ht="45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>
        <f t="shared" si="320"/>
        <v>9.4412800000000008</v>
      </c>
      <c r="P2586">
        <f t="shared" si="323"/>
        <v>73.760000000000005</v>
      </c>
      <c r="Q2586" t="str">
        <f t="shared" si="321"/>
        <v>music</v>
      </c>
      <c r="R2586" t="str">
        <f t="shared" si="322"/>
        <v>indie rock</v>
      </c>
      <c r="S2586" s="9">
        <f t="shared" si="324"/>
        <v>41887.617395833338</v>
      </c>
      <c r="T2586" s="9">
        <f t="shared" si="325"/>
        <v>41917.617395833338</v>
      </c>
      <c r="U2586">
        <f t="shared" si="326"/>
        <v>2014</v>
      </c>
      <c r="V2586" s="9" t="str">
        <f t="shared" si="327"/>
        <v>Sep</v>
      </c>
    </row>
    <row r="2587" spans="1:22" ht="45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>
        <f t="shared" si="320"/>
        <v>4.1666666666666661</v>
      </c>
      <c r="P2587">
        <f t="shared" si="323"/>
        <v>31.25</v>
      </c>
      <c r="Q2587" t="str">
        <f t="shared" si="321"/>
        <v>music</v>
      </c>
      <c r="R2587" t="str">
        <f t="shared" si="322"/>
        <v>indie rock</v>
      </c>
      <c r="S2587" s="9">
        <f t="shared" si="324"/>
        <v>41569.532164351855</v>
      </c>
      <c r="T2587" s="9">
        <f t="shared" si="325"/>
        <v>41599.573831018519</v>
      </c>
      <c r="U2587">
        <f t="shared" si="326"/>
        <v>2013</v>
      </c>
      <c r="V2587" s="9" t="str">
        <f t="shared" si="327"/>
        <v>Oct</v>
      </c>
    </row>
    <row r="2588" spans="1:22" ht="45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>
        <f t="shared" si="320"/>
        <v>3.25</v>
      </c>
      <c r="P2588">
        <f t="shared" si="323"/>
        <v>28.888888888888889</v>
      </c>
      <c r="Q2588" t="str">
        <f t="shared" si="321"/>
        <v>music</v>
      </c>
      <c r="R2588" t="str">
        <f t="shared" si="322"/>
        <v>indie rock</v>
      </c>
      <c r="S2588" s="9">
        <f t="shared" si="324"/>
        <v>41841.864930555559</v>
      </c>
      <c r="T2588" s="9">
        <f t="shared" si="325"/>
        <v>41871.864930555559</v>
      </c>
      <c r="U2588">
        <f t="shared" si="326"/>
        <v>2014</v>
      </c>
      <c r="V2588" s="9" t="str">
        <f t="shared" si="327"/>
        <v>Jul</v>
      </c>
    </row>
    <row r="2589" spans="1:22" ht="45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>
        <f t="shared" si="320"/>
        <v>40.75</v>
      </c>
      <c r="P2589">
        <f t="shared" si="323"/>
        <v>143.8235294117647</v>
      </c>
      <c r="Q2589" t="str">
        <f t="shared" si="321"/>
        <v>music</v>
      </c>
      <c r="R2589" t="str">
        <f t="shared" si="322"/>
        <v>indie rock</v>
      </c>
      <c r="S2589" s="9">
        <f t="shared" si="324"/>
        <v>40304.033368055556</v>
      </c>
      <c r="T2589" s="9">
        <f t="shared" si="325"/>
        <v>40391</v>
      </c>
      <c r="U2589">
        <f t="shared" si="326"/>
        <v>2010</v>
      </c>
      <c r="V2589" s="9" t="str">
        <f t="shared" si="327"/>
        <v>May</v>
      </c>
    </row>
    <row r="2590" spans="1:22" ht="45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>
        <f t="shared" si="320"/>
        <v>10</v>
      </c>
      <c r="P2590">
        <f t="shared" si="323"/>
        <v>40</v>
      </c>
      <c r="Q2590" t="str">
        <f t="shared" si="321"/>
        <v>music</v>
      </c>
      <c r="R2590" t="str">
        <f t="shared" si="322"/>
        <v>indie rock</v>
      </c>
      <c r="S2590" s="9">
        <f t="shared" si="324"/>
        <v>42065.731053240743</v>
      </c>
      <c r="T2590" s="9">
        <f t="shared" si="325"/>
        <v>42095.689386574079</v>
      </c>
      <c r="U2590">
        <f t="shared" si="326"/>
        <v>2015</v>
      </c>
      <c r="V2590" s="9" t="str">
        <f t="shared" si="327"/>
        <v>Mar</v>
      </c>
    </row>
    <row r="2591" spans="1:22" ht="45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>
        <f t="shared" si="320"/>
        <v>39.17</v>
      </c>
      <c r="P2591">
        <f t="shared" si="323"/>
        <v>147.81132075471697</v>
      </c>
      <c r="Q2591" t="str">
        <f t="shared" si="321"/>
        <v>music</v>
      </c>
      <c r="R2591" t="str">
        <f t="shared" si="322"/>
        <v>indie rock</v>
      </c>
      <c r="S2591" s="9">
        <f t="shared" si="324"/>
        <v>42496.814930555556</v>
      </c>
      <c r="T2591" s="9">
        <f t="shared" si="325"/>
        <v>42526.814930555556</v>
      </c>
      <c r="U2591">
        <f t="shared" si="326"/>
        <v>2016</v>
      </c>
      <c r="V2591" s="9" t="str">
        <f t="shared" si="327"/>
        <v>May</v>
      </c>
    </row>
    <row r="2592" spans="1:22" ht="45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>
        <f t="shared" si="320"/>
        <v>2.4375</v>
      </c>
      <c r="P2592">
        <f t="shared" si="323"/>
        <v>27.857142857142858</v>
      </c>
      <c r="Q2592" t="str">
        <f t="shared" si="321"/>
        <v>music</v>
      </c>
      <c r="R2592" t="str">
        <f t="shared" si="322"/>
        <v>indie rock</v>
      </c>
      <c r="S2592" s="9">
        <f t="shared" si="324"/>
        <v>40430.9609837963</v>
      </c>
      <c r="T2592" s="9">
        <f t="shared" si="325"/>
        <v>40475.9609837963</v>
      </c>
      <c r="U2592">
        <f t="shared" si="326"/>
        <v>2010</v>
      </c>
      <c r="V2592" s="9" t="str">
        <f t="shared" si="327"/>
        <v>Sep</v>
      </c>
    </row>
    <row r="2593" spans="1:22" ht="45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>
        <f t="shared" si="320"/>
        <v>40</v>
      </c>
      <c r="P2593">
        <f t="shared" si="323"/>
        <v>44.444444444444443</v>
      </c>
      <c r="Q2593" t="str">
        <f t="shared" si="321"/>
        <v>music</v>
      </c>
      <c r="R2593" t="str">
        <f t="shared" si="322"/>
        <v>indie rock</v>
      </c>
      <c r="S2593" s="9">
        <f t="shared" si="324"/>
        <v>42218.706319444442</v>
      </c>
      <c r="T2593" s="9">
        <f t="shared" si="325"/>
        <v>42244.000000000007</v>
      </c>
      <c r="U2593">
        <f t="shared" si="326"/>
        <v>2015</v>
      </c>
      <c r="V2593" s="9" t="str">
        <f t="shared" si="327"/>
        <v>Aug</v>
      </c>
    </row>
    <row r="2594" spans="1:22" ht="45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>
        <f t="shared" si="320"/>
        <v>0</v>
      </c>
      <c r="P2594">
        <f t="shared" si="323"/>
        <v>0</v>
      </c>
      <c r="Q2594" t="str">
        <f t="shared" si="321"/>
        <v>music</v>
      </c>
      <c r="R2594" t="str">
        <f t="shared" si="322"/>
        <v>indie rock</v>
      </c>
      <c r="S2594" s="9">
        <f t="shared" si="324"/>
        <v>41211.522083333337</v>
      </c>
      <c r="T2594" s="9">
        <f t="shared" si="325"/>
        <v>41241.563750000001</v>
      </c>
      <c r="U2594">
        <f t="shared" si="326"/>
        <v>2012</v>
      </c>
      <c r="V2594" s="9" t="str">
        <f t="shared" si="327"/>
        <v>Oct</v>
      </c>
    </row>
    <row r="2595" spans="1:22" ht="45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>
        <f t="shared" si="320"/>
        <v>2.8000000000000003</v>
      </c>
      <c r="P2595">
        <f t="shared" si="323"/>
        <v>35</v>
      </c>
      <c r="Q2595" t="str">
        <f t="shared" si="321"/>
        <v>music</v>
      </c>
      <c r="R2595" t="str">
        <f t="shared" si="322"/>
        <v>indie rock</v>
      </c>
      <c r="S2595" s="9">
        <f t="shared" si="324"/>
        <v>40878.591550925928</v>
      </c>
      <c r="T2595" s="9">
        <f t="shared" si="325"/>
        <v>40923.591550925928</v>
      </c>
      <c r="U2595">
        <f t="shared" si="326"/>
        <v>2011</v>
      </c>
      <c r="V2595" s="9" t="str">
        <f t="shared" si="327"/>
        <v>Dec</v>
      </c>
    </row>
    <row r="2596" spans="1:22" ht="45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>
        <f t="shared" si="320"/>
        <v>37.333333333333336</v>
      </c>
      <c r="P2596">
        <f t="shared" si="323"/>
        <v>35</v>
      </c>
      <c r="Q2596" t="str">
        <f t="shared" si="321"/>
        <v>music</v>
      </c>
      <c r="R2596" t="str">
        <f t="shared" si="322"/>
        <v>indie rock</v>
      </c>
      <c r="S2596" s="9">
        <f t="shared" si="324"/>
        <v>40645.932430555556</v>
      </c>
      <c r="T2596" s="9">
        <f t="shared" si="325"/>
        <v>40690.932430555556</v>
      </c>
      <c r="U2596">
        <f t="shared" si="326"/>
        <v>2011</v>
      </c>
      <c r="V2596" s="9" t="str">
        <f t="shared" si="327"/>
        <v>Apr</v>
      </c>
    </row>
    <row r="2597" spans="1:22" ht="30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>
        <f t="shared" si="320"/>
        <v>0.42</v>
      </c>
      <c r="P2597">
        <f t="shared" si="323"/>
        <v>10.5</v>
      </c>
      <c r="Q2597" t="str">
        <f t="shared" si="321"/>
        <v>music</v>
      </c>
      <c r="R2597" t="str">
        <f t="shared" si="322"/>
        <v>jazz</v>
      </c>
      <c r="S2597" s="9">
        <f t="shared" si="324"/>
        <v>42429.682893518526</v>
      </c>
      <c r="T2597" s="9">
        <f t="shared" si="325"/>
        <v>42459.641226851854</v>
      </c>
      <c r="U2597">
        <f t="shared" si="326"/>
        <v>2016</v>
      </c>
      <c r="V2597" s="9" t="str">
        <f t="shared" si="327"/>
        <v>Feb</v>
      </c>
    </row>
    <row r="2598" spans="1:22" ht="60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>
        <f t="shared" si="320"/>
        <v>0</v>
      </c>
      <c r="P2598">
        <f t="shared" si="323"/>
        <v>0</v>
      </c>
      <c r="Q2598" t="str">
        <f t="shared" si="321"/>
        <v>music</v>
      </c>
      <c r="R2598" t="str">
        <f t="shared" si="322"/>
        <v>jazz</v>
      </c>
      <c r="S2598" s="9">
        <f t="shared" si="324"/>
        <v>40291.644837962966</v>
      </c>
      <c r="T2598" s="9">
        <f t="shared" si="325"/>
        <v>40337.632638888892</v>
      </c>
      <c r="U2598">
        <f t="shared" si="326"/>
        <v>2010</v>
      </c>
      <c r="V2598" s="9" t="str">
        <f t="shared" si="327"/>
        <v>Apr</v>
      </c>
    </row>
    <row r="2599" spans="1:22" ht="45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>
        <f t="shared" si="320"/>
        <v>0.3</v>
      </c>
      <c r="P2599">
        <f t="shared" si="323"/>
        <v>30</v>
      </c>
      <c r="Q2599" t="str">
        <f t="shared" si="321"/>
        <v>music</v>
      </c>
      <c r="R2599" t="str">
        <f t="shared" si="322"/>
        <v>jazz</v>
      </c>
      <c r="S2599" s="9">
        <f t="shared" si="324"/>
        <v>41829.79886574074</v>
      </c>
      <c r="T2599" s="9">
        <f t="shared" si="325"/>
        <v>41881.479166666672</v>
      </c>
      <c r="U2599">
        <f t="shared" si="326"/>
        <v>2014</v>
      </c>
      <c r="V2599" s="9" t="str">
        <f t="shared" si="327"/>
        <v>Jul</v>
      </c>
    </row>
    <row r="2600" spans="1:22" ht="45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>
        <f t="shared" si="320"/>
        <v>3.2</v>
      </c>
      <c r="P2600">
        <f t="shared" si="323"/>
        <v>40</v>
      </c>
      <c r="Q2600" t="str">
        <f t="shared" si="321"/>
        <v>music</v>
      </c>
      <c r="R2600" t="str">
        <f t="shared" si="322"/>
        <v>jazz</v>
      </c>
      <c r="S2600" s="9">
        <f t="shared" si="324"/>
        <v>41149.62939814815</v>
      </c>
      <c r="T2600" s="9">
        <f t="shared" si="325"/>
        <v>41174.934027777781</v>
      </c>
      <c r="U2600">
        <f t="shared" si="326"/>
        <v>2012</v>
      </c>
      <c r="V2600" s="9" t="str">
        <f t="shared" si="327"/>
        <v>Aug</v>
      </c>
    </row>
    <row r="2601" spans="1:22" ht="45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>
        <f t="shared" si="320"/>
        <v>0.30199999999999999</v>
      </c>
      <c r="P2601">
        <f t="shared" si="323"/>
        <v>50.333333333333336</v>
      </c>
      <c r="Q2601" t="str">
        <f t="shared" si="321"/>
        <v>music</v>
      </c>
      <c r="R2601" t="str">
        <f t="shared" si="322"/>
        <v>jazz</v>
      </c>
      <c r="S2601" s="9">
        <f t="shared" si="324"/>
        <v>42341.913622685192</v>
      </c>
      <c r="T2601" s="9">
        <f t="shared" si="325"/>
        <v>42371.913622685192</v>
      </c>
      <c r="U2601">
        <f t="shared" si="326"/>
        <v>2015</v>
      </c>
      <c r="V2601" s="9" t="str">
        <f t="shared" si="327"/>
        <v>Dec</v>
      </c>
    </row>
    <row r="2602" spans="1:22" ht="45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>
        <f t="shared" si="320"/>
        <v>3.0153846153846153</v>
      </c>
      <c r="P2602">
        <f t="shared" si="323"/>
        <v>32.666666666666664</v>
      </c>
      <c r="Q2602" t="str">
        <f t="shared" si="321"/>
        <v>music</v>
      </c>
      <c r="R2602" t="str">
        <f t="shared" si="322"/>
        <v>jazz</v>
      </c>
      <c r="S2602" s="9">
        <f t="shared" si="324"/>
        <v>40507.073217592595</v>
      </c>
      <c r="T2602" s="9">
        <f t="shared" si="325"/>
        <v>40567.073217592595</v>
      </c>
      <c r="U2602">
        <f t="shared" si="326"/>
        <v>2010</v>
      </c>
      <c r="V2602" s="9" t="str">
        <f t="shared" si="327"/>
        <v>Nov</v>
      </c>
    </row>
    <row r="2603" spans="1:22" ht="30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>
        <f t="shared" si="320"/>
        <v>0</v>
      </c>
      <c r="P2603">
        <f t="shared" si="323"/>
        <v>0</v>
      </c>
      <c r="Q2603" t="str">
        <f t="shared" si="321"/>
        <v>music</v>
      </c>
      <c r="R2603" t="str">
        <f t="shared" si="322"/>
        <v>jazz</v>
      </c>
      <c r="S2603" s="9">
        <f t="shared" si="324"/>
        <v>41681.023032407407</v>
      </c>
      <c r="T2603" s="9">
        <f t="shared" si="325"/>
        <v>41710.981365740743</v>
      </c>
      <c r="U2603">
        <f t="shared" si="326"/>
        <v>2014</v>
      </c>
      <c r="V2603" s="9" t="str">
        <f t="shared" si="327"/>
        <v>Feb</v>
      </c>
    </row>
    <row r="2604" spans="1:22" ht="30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>
        <f t="shared" si="320"/>
        <v>0</v>
      </c>
      <c r="P2604">
        <f t="shared" si="323"/>
        <v>0</v>
      </c>
      <c r="Q2604" t="str">
        <f t="shared" si="321"/>
        <v>music</v>
      </c>
      <c r="R2604" t="str">
        <f t="shared" si="322"/>
        <v>jazz</v>
      </c>
      <c r="S2604" s="9">
        <f t="shared" si="324"/>
        <v>40767.025729166671</v>
      </c>
      <c r="T2604" s="9">
        <f t="shared" si="325"/>
        <v>40797.025729166671</v>
      </c>
      <c r="U2604">
        <f t="shared" si="326"/>
        <v>2011</v>
      </c>
      <c r="V2604" s="9" t="str">
        <f t="shared" si="327"/>
        <v>Aug</v>
      </c>
    </row>
    <row r="2605" spans="1:22" ht="45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>
        <f t="shared" si="320"/>
        <v>0</v>
      </c>
      <c r="P2605">
        <f t="shared" si="323"/>
        <v>0</v>
      </c>
      <c r="Q2605" t="str">
        <f t="shared" si="321"/>
        <v>music</v>
      </c>
      <c r="R2605" t="str">
        <f t="shared" si="322"/>
        <v>jazz</v>
      </c>
      <c r="S2605" s="9">
        <f t="shared" si="324"/>
        <v>40340.634895833333</v>
      </c>
      <c r="T2605" s="9">
        <f t="shared" si="325"/>
        <v>40386.040972222225</v>
      </c>
      <c r="U2605">
        <f t="shared" si="326"/>
        <v>2010</v>
      </c>
      <c r="V2605" s="9" t="str">
        <f t="shared" si="327"/>
        <v>Jun</v>
      </c>
    </row>
    <row r="2606" spans="1:22" ht="45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>
        <f t="shared" si="320"/>
        <v>3.25</v>
      </c>
      <c r="P2606">
        <f t="shared" si="323"/>
        <v>65</v>
      </c>
      <c r="Q2606" t="str">
        <f t="shared" si="321"/>
        <v>music</v>
      </c>
      <c r="R2606" t="str">
        <f t="shared" si="322"/>
        <v>jazz</v>
      </c>
      <c r="S2606" s="9">
        <f t="shared" si="324"/>
        <v>41081.523611111115</v>
      </c>
      <c r="T2606" s="9">
        <f t="shared" si="325"/>
        <v>41113</v>
      </c>
      <c r="U2606">
        <f t="shared" si="326"/>
        <v>2012</v>
      </c>
      <c r="V2606" s="9" t="str">
        <f t="shared" si="327"/>
        <v>Jun</v>
      </c>
    </row>
    <row r="2607" spans="1:22" ht="45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>
        <f t="shared" si="320"/>
        <v>22.363636363636363</v>
      </c>
      <c r="P2607">
        <f t="shared" si="323"/>
        <v>24.6</v>
      </c>
      <c r="Q2607" t="str">
        <f t="shared" si="321"/>
        <v>music</v>
      </c>
      <c r="R2607" t="str">
        <f t="shared" si="322"/>
        <v>jazz</v>
      </c>
      <c r="S2607" s="9">
        <f t="shared" si="324"/>
        <v>42737.378692129634</v>
      </c>
      <c r="T2607" s="9">
        <f t="shared" si="325"/>
        <v>42797.378692129634</v>
      </c>
      <c r="U2607">
        <f t="shared" si="326"/>
        <v>2017</v>
      </c>
      <c r="V2607" s="9" t="str">
        <f t="shared" si="327"/>
        <v>Jan</v>
      </c>
    </row>
    <row r="2608" spans="1:22" ht="45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>
        <f t="shared" si="320"/>
        <v>0</v>
      </c>
      <c r="P2608">
        <f t="shared" si="323"/>
        <v>0</v>
      </c>
      <c r="Q2608" t="str">
        <f t="shared" si="321"/>
        <v>music</v>
      </c>
      <c r="R2608" t="str">
        <f t="shared" si="322"/>
        <v>jazz</v>
      </c>
      <c r="S2608" s="9">
        <f t="shared" si="324"/>
        <v>41641.838483796302</v>
      </c>
      <c r="T2608" s="9">
        <f t="shared" si="325"/>
        <v>41662.838483796302</v>
      </c>
      <c r="U2608">
        <f t="shared" si="326"/>
        <v>2014</v>
      </c>
      <c r="V2608" s="9" t="str">
        <f t="shared" si="327"/>
        <v>Jan</v>
      </c>
    </row>
    <row r="2609" spans="1:22" ht="45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>
        <f t="shared" si="320"/>
        <v>0.85714285714285721</v>
      </c>
      <c r="P2609">
        <f t="shared" si="323"/>
        <v>15</v>
      </c>
      <c r="Q2609" t="str">
        <f t="shared" si="321"/>
        <v>music</v>
      </c>
      <c r="R2609" t="str">
        <f t="shared" si="322"/>
        <v>jazz</v>
      </c>
      <c r="S2609" s="9">
        <f t="shared" si="324"/>
        <v>41193.942673611113</v>
      </c>
      <c r="T2609" s="9">
        <f t="shared" si="325"/>
        <v>41253.984340277784</v>
      </c>
      <c r="U2609">
        <f t="shared" si="326"/>
        <v>2012</v>
      </c>
      <c r="V2609" s="9" t="str">
        <f t="shared" si="327"/>
        <v>Oct</v>
      </c>
    </row>
    <row r="2610" spans="1:22" ht="45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>
        <f t="shared" si="320"/>
        <v>6.6066666666666665</v>
      </c>
      <c r="P2610">
        <f t="shared" si="323"/>
        <v>82.583333333333329</v>
      </c>
      <c r="Q2610" t="str">
        <f t="shared" si="321"/>
        <v>music</v>
      </c>
      <c r="R2610" t="str">
        <f t="shared" si="322"/>
        <v>jazz</v>
      </c>
      <c r="S2610" s="9">
        <f t="shared" si="324"/>
        <v>41003.972442129634</v>
      </c>
      <c r="T2610" s="9">
        <f t="shared" si="325"/>
        <v>41033.972442129634</v>
      </c>
      <c r="U2610">
        <f t="shared" si="326"/>
        <v>2012</v>
      </c>
      <c r="V2610" s="9" t="str">
        <f t="shared" si="327"/>
        <v>Apr</v>
      </c>
    </row>
    <row r="2611" spans="1:22" ht="45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>
        <f t="shared" si="320"/>
        <v>0</v>
      </c>
      <c r="P2611">
        <f t="shared" si="323"/>
        <v>0</v>
      </c>
      <c r="Q2611" t="str">
        <f t="shared" si="321"/>
        <v>music</v>
      </c>
      <c r="R2611" t="str">
        <f t="shared" si="322"/>
        <v>jazz</v>
      </c>
      <c r="S2611" s="9">
        <f t="shared" si="324"/>
        <v>41116.596608796295</v>
      </c>
      <c r="T2611" s="9">
        <f t="shared" si="325"/>
        <v>41146.596608796295</v>
      </c>
      <c r="U2611">
        <f t="shared" si="326"/>
        <v>2012</v>
      </c>
      <c r="V2611" s="9" t="str">
        <f t="shared" si="327"/>
        <v>Jul</v>
      </c>
    </row>
    <row r="2612" spans="1:22" ht="45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>
        <f t="shared" si="320"/>
        <v>5.7692307692307692</v>
      </c>
      <c r="P2612">
        <f t="shared" si="323"/>
        <v>41.666666666666664</v>
      </c>
      <c r="Q2612" t="str">
        <f t="shared" si="321"/>
        <v>music</v>
      </c>
      <c r="R2612" t="str">
        <f t="shared" si="322"/>
        <v>jazz</v>
      </c>
      <c r="S2612" s="9">
        <f t="shared" si="324"/>
        <v>40937.51289351852</v>
      </c>
      <c r="T2612" s="9">
        <f t="shared" si="325"/>
        <v>40969.040972222225</v>
      </c>
      <c r="U2612">
        <f t="shared" si="326"/>
        <v>2012</v>
      </c>
      <c r="V2612" s="9" t="str">
        <f t="shared" si="327"/>
        <v>Jan</v>
      </c>
    </row>
    <row r="2613" spans="1:22" ht="45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>
        <f t="shared" si="320"/>
        <v>0</v>
      </c>
      <c r="P2613">
        <f t="shared" si="323"/>
        <v>0</v>
      </c>
      <c r="Q2613" t="str">
        <f t="shared" si="321"/>
        <v>music</v>
      </c>
      <c r="R2613" t="str">
        <f t="shared" si="322"/>
        <v>jazz</v>
      </c>
      <c r="S2613" s="9">
        <f t="shared" si="324"/>
        <v>40434.686736111114</v>
      </c>
      <c r="T2613" s="9">
        <f t="shared" si="325"/>
        <v>40473.041666666672</v>
      </c>
      <c r="U2613">
        <f t="shared" si="326"/>
        <v>2010</v>
      </c>
      <c r="V2613" s="9" t="str">
        <f t="shared" si="327"/>
        <v>Sep</v>
      </c>
    </row>
    <row r="2614" spans="1:22" ht="45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>
        <f t="shared" si="320"/>
        <v>0.6</v>
      </c>
      <c r="P2614">
        <f t="shared" si="323"/>
        <v>30</v>
      </c>
      <c r="Q2614" t="str">
        <f t="shared" si="321"/>
        <v>music</v>
      </c>
      <c r="R2614" t="str">
        <f t="shared" si="322"/>
        <v>jazz</v>
      </c>
      <c r="S2614" s="9">
        <f t="shared" si="324"/>
        <v>41802.776967592596</v>
      </c>
      <c r="T2614" s="9">
        <f t="shared" si="325"/>
        <v>41833.9375</v>
      </c>
      <c r="U2614">
        <f t="shared" si="326"/>
        <v>2014</v>
      </c>
      <c r="V2614" s="9" t="str">
        <f t="shared" si="327"/>
        <v>Jun</v>
      </c>
    </row>
    <row r="2615" spans="1:22" ht="45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>
        <f t="shared" si="320"/>
        <v>5.0256410256410255</v>
      </c>
      <c r="P2615">
        <f t="shared" si="323"/>
        <v>19.600000000000001</v>
      </c>
      <c r="Q2615" t="str">
        <f t="shared" si="321"/>
        <v>music</v>
      </c>
      <c r="R2615" t="str">
        <f t="shared" si="322"/>
        <v>jazz</v>
      </c>
      <c r="S2615" s="9">
        <f t="shared" si="324"/>
        <v>41944.749548611115</v>
      </c>
      <c r="T2615" s="9">
        <f t="shared" si="325"/>
        <v>41974.791215277779</v>
      </c>
      <c r="U2615">
        <f t="shared" si="326"/>
        <v>2014</v>
      </c>
      <c r="V2615" s="9" t="str">
        <f t="shared" si="327"/>
        <v>Nov</v>
      </c>
    </row>
    <row r="2616" spans="1:22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>
        <f t="shared" si="320"/>
        <v>0.5</v>
      </c>
      <c r="P2616">
        <f t="shared" si="323"/>
        <v>100</v>
      </c>
      <c r="Q2616" t="str">
        <f t="shared" si="321"/>
        <v>music</v>
      </c>
      <c r="R2616" t="str">
        <f t="shared" si="322"/>
        <v>jazz</v>
      </c>
      <c r="S2616" s="9">
        <f t="shared" si="324"/>
        <v>41227.475057870375</v>
      </c>
      <c r="T2616" s="9">
        <f t="shared" si="325"/>
        <v>41262.475057870375</v>
      </c>
      <c r="U2616">
        <f t="shared" si="326"/>
        <v>2012</v>
      </c>
      <c r="V2616" s="9" t="str">
        <f t="shared" si="327"/>
        <v>Nov</v>
      </c>
    </row>
    <row r="2617" spans="1:22" ht="45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>
        <f t="shared" si="320"/>
        <v>0</v>
      </c>
      <c r="P2617">
        <f t="shared" si="323"/>
        <v>0</v>
      </c>
      <c r="Q2617" t="str">
        <f t="shared" si="321"/>
        <v>music</v>
      </c>
      <c r="R2617" t="str">
        <f t="shared" si="322"/>
        <v>jazz</v>
      </c>
      <c r="S2617" s="9">
        <f t="shared" si="324"/>
        <v>41562.504884259259</v>
      </c>
      <c r="T2617" s="9">
        <f t="shared" si="325"/>
        <v>41592.54655092593</v>
      </c>
      <c r="U2617">
        <f t="shared" si="326"/>
        <v>2013</v>
      </c>
      <c r="V2617" s="9" t="str">
        <f t="shared" si="327"/>
        <v>Oct</v>
      </c>
    </row>
    <row r="2618" spans="1:22" ht="45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>
        <f t="shared" si="320"/>
        <v>30.9</v>
      </c>
      <c r="P2618">
        <f t="shared" si="323"/>
        <v>231.75</v>
      </c>
      <c r="Q2618" t="str">
        <f t="shared" si="321"/>
        <v>music</v>
      </c>
      <c r="R2618" t="str">
        <f t="shared" si="322"/>
        <v>jazz</v>
      </c>
      <c r="S2618" s="9">
        <f t="shared" si="324"/>
        <v>40847.004351851858</v>
      </c>
      <c r="T2618" s="9">
        <f t="shared" si="325"/>
        <v>40889.046018518522</v>
      </c>
      <c r="U2618">
        <f t="shared" si="326"/>
        <v>2011</v>
      </c>
      <c r="V2618" s="9" t="str">
        <f t="shared" si="327"/>
        <v>Oct</v>
      </c>
    </row>
    <row r="2619" spans="1:22" ht="45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>
        <f t="shared" si="320"/>
        <v>21.037037037037038</v>
      </c>
      <c r="P2619">
        <f t="shared" si="323"/>
        <v>189.33333333333334</v>
      </c>
      <c r="Q2619" t="str">
        <f t="shared" si="321"/>
        <v>music</v>
      </c>
      <c r="R2619" t="str">
        <f t="shared" si="322"/>
        <v>jazz</v>
      </c>
      <c r="S2619" s="9">
        <f t="shared" si="324"/>
        <v>41878.363344907411</v>
      </c>
      <c r="T2619" s="9">
        <f t="shared" si="325"/>
        <v>41913.363344907411</v>
      </c>
      <c r="U2619">
        <f t="shared" si="326"/>
        <v>2014</v>
      </c>
      <c r="V2619" s="9" t="str">
        <f t="shared" si="327"/>
        <v>Aug</v>
      </c>
    </row>
    <row r="2620" spans="1:22" ht="45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>
        <f t="shared" si="320"/>
        <v>2.1999999999999997</v>
      </c>
      <c r="P2620">
        <f t="shared" si="323"/>
        <v>55</v>
      </c>
      <c r="Q2620" t="str">
        <f t="shared" si="321"/>
        <v>music</v>
      </c>
      <c r="R2620" t="str">
        <f t="shared" si="322"/>
        <v>jazz</v>
      </c>
      <c r="S2620" s="9">
        <f t="shared" si="324"/>
        <v>41934.793090277781</v>
      </c>
      <c r="T2620" s="9">
        <f t="shared" si="325"/>
        <v>41964.834756944452</v>
      </c>
      <c r="U2620">
        <f t="shared" si="326"/>
        <v>2014</v>
      </c>
      <c r="V2620" s="9" t="str">
        <f t="shared" si="327"/>
        <v>Oct</v>
      </c>
    </row>
    <row r="2621" spans="1:22" ht="45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>
        <f t="shared" si="320"/>
        <v>10.9</v>
      </c>
      <c r="P2621">
        <f t="shared" si="323"/>
        <v>21.8</v>
      </c>
      <c r="Q2621" t="str">
        <f t="shared" si="321"/>
        <v>music</v>
      </c>
      <c r="R2621" t="str">
        <f t="shared" si="322"/>
        <v>jazz</v>
      </c>
      <c r="S2621" s="9">
        <f t="shared" si="324"/>
        <v>41288.776261574072</v>
      </c>
      <c r="T2621" s="9">
        <f t="shared" si="325"/>
        <v>41318.776261574072</v>
      </c>
      <c r="U2621">
        <f t="shared" si="326"/>
        <v>2013</v>
      </c>
      <c r="V2621" s="9" t="str">
        <f t="shared" si="327"/>
        <v>Jan</v>
      </c>
    </row>
    <row r="2622" spans="1:22" ht="45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>
        <f t="shared" si="320"/>
        <v>2.666666666666667</v>
      </c>
      <c r="P2622">
        <f t="shared" si="323"/>
        <v>32</v>
      </c>
      <c r="Q2622" t="str">
        <f t="shared" si="321"/>
        <v>music</v>
      </c>
      <c r="R2622" t="str">
        <f t="shared" si="322"/>
        <v>jazz</v>
      </c>
      <c r="S2622" s="9">
        <f t="shared" si="324"/>
        <v>41575.714247685188</v>
      </c>
      <c r="T2622" s="9">
        <f t="shared" si="325"/>
        <v>41605.755914351852</v>
      </c>
      <c r="U2622">
        <f t="shared" si="326"/>
        <v>2013</v>
      </c>
      <c r="V2622" s="9" t="str">
        <f t="shared" si="327"/>
        <v>Oct</v>
      </c>
    </row>
    <row r="2623" spans="1:22" ht="45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>
        <f t="shared" si="320"/>
        <v>0</v>
      </c>
      <c r="P2623">
        <f t="shared" si="323"/>
        <v>0</v>
      </c>
      <c r="Q2623" t="str">
        <f t="shared" si="321"/>
        <v>music</v>
      </c>
      <c r="R2623" t="str">
        <f t="shared" si="322"/>
        <v>jazz</v>
      </c>
      <c r="S2623" s="9">
        <f t="shared" si="324"/>
        <v>40337.853356481486</v>
      </c>
      <c r="T2623" s="9">
        <f t="shared" si="325"/>
        <v>40367.777777777781</v>
      </c>
      <c r="U2623">
        <f t="shared" si="326"/>
        <v>2010</v>
      </c>
      <c r="V2623" s="9" t="str">
        <f t="shared" si="327"/>
        <v>Jun</v>
      </c>
    </row>
    <row r="2624" spans="1:22" ht="30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>
        <f t="shared" si="320"/>
        <v>0</v>
      </c>
      <c r="P2624">
        <f t="shared" si="323"/>
        <v>0</v>
      </c>
      <c r="Q2624" t="str">
        <f t="shared" si="321"/>
        <v>music</v>
      </c>
      <c r="R2624" t="str">
        <f t="shared" si="322"/>
        <v>jazz</v>
      </c>
      <c r="S2624" s="9">
        <f t="shared" si="324"/>
        <v>41013.656192129631</v>
      </c>
      <c r="T2624" s="9">
        <f t="shared" si="325"/>
        <v>41043.656192129631</v>
      </c>
      <c r="U2624">
        <f t="shared" si="326"/>
        <v>2012</v>
      </c>
      <c r="V2624" s="9" t="str">
        <f t="shared" si="327"/>
        <v>Apr</v>
      </c>
    </row>
    <row r="2625" spans="1:22" ht="45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>
        <f t="shared" si="320"/>
        <v>10.86206896551724</v>
      </c>
      <c r="P2625">
        <f t="shared" si="323"/>
        <v>56.25</v>
      </c>
      <c r="Q2625" t="str">
        <f t="shared" si="321"/>
        <v>music</v>
      </c>
      <c r="R2625" t="str">
        <f t="shared" si="322"/>
        <v>jazz</v>
      </c>
      <c r="S2625" s="9">
        <f t="shared" si="324"/>
        <v>41180.695752314816</v>
      </c>
      <c r="T2625" s="9">
        <f t="shared" si="325"/>
        <v>41230.833333333336</v>
      </c>
      <c r="U2625">
        <f t="shared" si="326"/>
        <v>2012</v>
      </c>
      <c r="V2625" s="9" t="str">
        <f t="shared" si="327"/>
        <v>Sep</v>
      </c>
    </row>
    <row r="2626" spans="1:22" ht="45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>
        <f t="shared" ref="O2626:O2689" si="328">(E2626/D2626)*100</f>
        <v>0</v>
      </c>
      <c r="P2626">
        <f t="shared" si="323"/>
        <v>0</v>
      </c>
      <c r="Q2626" t="str">
        <f t="shared" ref="Q2626:Q2689" si="329">LEFT(N2626,SEARCH("/",N2626,1)-1)</f>
        <v>music</v>
      </c>
      <c r="R2626" t="str">
        <f t="shared" ref="R2626:R2689" si="330">RIGHT(N2626,LEN(N2626)-SEARCH("/",N2626,1))</f>
        <v>jazz</v>
      </c>
      <c r="S2626" s="9">
        <f t="shared" si="324"/>
        <v>40978.071400462963</v>
      </c>
      <c r="T2626" s="9">
        <f t="shared" si="325"/>
        <v>41008.029733796298</v>
      </c>
      <c r="U2626">
        <f t="shared" si="326"/>
        <v>2012</v>
      </c>
      <c r="V2626" s="9" t="str">
        <f t="shared" si="327"/>
        <v>Mar</v>
      </c>
    </row>
    <row r="2627" spans="1:22" ht="45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>
        <f t="shared" si="328"/>
        <v>38.333333333333336</v>
      </c>
      <c r="P2627">
        <f t="shared" ref="P2627:P2690" si="331">IFERROR(E2627/L2627, 0)</f>
        <v>69</v>
      </c>
      <c r="Q2627" t="str">
        <f t="shared" si="329"/>
        <v>music</v>
      </c>
      <c r="R2627" t="str">
        <f t="shared" si="330"/>
        <v>jazz</v>
      </c>
      <c r="S2627" s="9">
        <f t="shared" ref="S2627:S2690" si="332">((J2627/86400)+25569+(-4/24))</f>
        <v>40312.748912037037</v>
      </c>
      <c r="T2627" s="9">
        <f t="shared" ref="T2627:T2690" si="333">((I2627/86400)+25569+(-4/24))</f>
        <v>40354.730555555558</v>
      </c>
      <c r="U2627">
        <f t="shared" ref="U2627:U2690" si="334">YEAR(S2627)</f>
        <v>2010</v>
      </c>
      <c r="V2627" s="9" t="str">
        <f t="shared" ref="V2627:V2690" si="335">TEXT(S2627, "mmm")</f>
        <v>May</v>
      </c>
    </row>
    <row r="2628" spans="1:22" ht="45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>
        <f t="shared" si="328"/>
        <v>6.5500000000000007</v>
      </c>
      <c r="P2628">
        <f t="shared" si="331"/>
        <v>18.714285714285715</v>
      </c>
      <c r="Q2628" t="str">
        <f t="shared" si="329"/>
        <v>music</v>
      </c>
      <c r="R2628" t="str">
        <f t="shared" si="330"/>
        <v>jazz</v>
      </c>
      <c r="S2628" s="9">
        <f t="shared" si="332"/>
        <v>41680.19331018519</v>
      </c>
      <c r="T2628" s="9">
        <f t="shared" si="333"/>
        <v>41714.75</v>
      </c>
      <c r="U2628">
        <f t="shared" si="334"/>
        <v>2014</v>
      </c>
      <c r="V2628" s="9" t="str">
        <f t="shared" si="335"/>
        <v>Feb</v>
      </c>
    </row>
    <row r="2629" spans="1:22" ht="30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>
        <f t="shared" si="328"/>
        <v>14.536842105263158</v>
      </c>
      <c r="P2629">
        <f t="shared" si="331"/>
        <v>46.033333333333331</v>
      </c>
      <c r="Q2629" t="str">
        <f t="shared" si="329"/>
        <v>music</v>
      </c>
      <c r="R2629" t="str">
        <f t="shared" si="330"/>
        <v>jazz</v>
      </c>
      <c r="S2629" s="9">
        <f t="shared" si="332"/>
        <v>41310.802604166667</v>
      </c>
      <c r="T2629" s="9">
        <f t="shared" si="333"/>
        <v>41355.760937500003</v>
      </c>
      <c r="U2629">
        <f t="shared" si="334"/>
        <v>2013</v>
      </c>
      <c r="V2629" s="9" t="str">
        <f t="shared" si="335"/>
        <v>Feb</v>
      </c>
    </row>
    <row r="2630" spans="1:22" ht="45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>
        <f t="shared" si="328"/>
        <v>6</v>
      </c>
      <c r="P2630">
        <f t="shared" si="331"/>
        <v>60</v>
      </c>
      <c r="Q2630" t="str">
        <f t="shared" si="329"/>
        <v>music</v>
      </c>
      <c r="R2630" t="str">
        <f t="shared" si="330"/>
        <v>jazz</v>
      </c>
      <c r="S2630" s="9">
        <f t="shared" si="332"/>
        <v>41711.002418981479</v>
      </c>
      <c r="T2630" s="9">
        <f t="shared" si="333"/>
        <v>41771.002418981479</v>
      </c>
      <c r="U2630">
        <f t="shared" si="334"/>
        <v>2014</v>
      </c>
      <c r="V2630" s="9" t="str">
        <f t="shared" si="335"/>
        <v>Mar</v>
      </c>
    </row>
    <row r="2631" spans="1:22" ht="45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>
        <f t="shared" si="328"/>
        <v>30.4</v>
      </c>
      <c r="P2631">
        <f t="shared" si="331"/>
        <v>50.666666666666664</v>
      </c>
      <c r="Q2631" t="str">
        <f t="shared" si="329"/>
        <v>music</v>
      </c>
      <c r="R2631" t="str">
        <f t="shared" si="330"/>
        <v>jazz</v>
      </c>
      <c r="S2631" s="9">
        <f t="shared" si="332"/>
        <v>41733.570416666669</v>
      </c>
      <c r="T2631" s="9">
        <f t="shared" si="333"/>
        <v>41763.083333333336</v>
      </c>
      <c r="U2631">
        <f t="shared" si="334"/>
        <v>2014</v>
      </c>
      <c r="V2631" s="9" t="str">
        <f t="shared" si="335"/>
        <v>Apr</v>
      </c>
    </row>
    <row r="2632" spans="1:22" ht="45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>
        <f t="shared" si="328"/>
        <v>1.4285714285714286</v>
      </c>
      <c r="P2632">
        <f t="shared" si="331"/>
        <v>25</v>
      </c>
      <c r="Q2632" t="str">
        <f t="shared" si="329"/>
        <v>music</v>
      </c>
      <c r="R2632" t="str">
        <f t="shared" si="330"/>
        <v>jazz</v>
      </c>
      <c r="S2632" s="9">
        <f t="shared" si="332"/>
        <v>42368.167002314818</v>
      </c>
      <c r="T2632" s="9">
        <f t="shared" si="333"/>
        <v>42398.167002314818</v>
      </c>
      <c r="U2632">
        <f t="shared" si="334"/>
        <v>2015</v>
      </c>
      <c r="V2632" s="9" t="str">
        <f t="shared" si="335"/>
        <v>Dec</v>
      </c>
    </row>
    <row r="2633" spans="1:22" ht="45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>
        <f t="shared" si="328"/>
        <v>0</v>
      </c>
      <c r="P2633">
        <f t="shared" si="331"/>
        <v>0</v>
      </c>
      <c r="Q2633" t="str">
        <f t="shared" si="329"/>
        <v>music</v>
      </c>
      <c r="R2633" t="str">
        <f t="shared" si="330"/>
        <v>jazz</v>
      </c>
      <c r="S2633" s="9">
        <f t="shared" si="332"/>
        <v>40882.857511574075</v>
      </c>
      <c r="T2633" s="9">
        <f t="shared" si="333"/>
        <v>40926.666666666672</v>
      </c>
      <c r="U2633">
        <f t="shared" si="334"/>
        <v>2011</v>
      </c>
      <c r="V2633" s="9" t="str">
        <f t="shared" si="335"/>
        <v>Dec</v>
      </c>
    </row>
    <row r="2634" spans="1:22" ht="45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>
        <f t="shared" si="328"/>
        <v>1.1428571428571428</v>
      </c>
      <c r="P2634">
        <f t="shared" si="331"/>
        <v>20</v>
      </c>
      <c r="Q2634" t="str">
        <f t="shared" si="329"/>
        <v>music</v>
      </c>
      <c r="R2634" t="str">
        <f t="shared" si="330"/>
        <v>jazz</v>
      </c>
      <c r="S2634" s="9">
        <f t="shared" si="332"/>
        <v>41551.63144675926</v>
      </c>
      <c r="T2634" s="9">
        <f t="shared" si="333"/>
        <v>41581.673113425924</v>
      </c>
      <c r="U2634">
        <f t="shared" si="334"/>
        <v>2013</v>
      </c>
      <c r="V2634" s="9" t="str">
        <f t="shared" si="335"/>
        <v>Oct</v>
      </c>
    </row>
    <row r="2635" spans="1:22" ht="45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>
        <f t="shared" si="328"/>
        <v>0.35714285714285715</v>
      </c>
      <c r="P2635">
        <f t="shared" si="331"/>
        <v>25</v>
      </c>
      <c r="Q2635" t="str">
        <f t="shared" si="329"/>
        <v>music</v>
      </c>
      <c r="R2635" t="str">
        <f t="shared" si="330"/>
        <v>jazz</v>
      </c>
      <c r="S2635" s="9">
        <f t="shared" si="332"/>
        <v>41124.313055555562</v>
      </c>
      <c r="T2635" s="9">
        <f t="shared" si="333"/>
        <v>41154.313055555562</v>
      </c>
      <c r="U2635">
        <f t="shared" si="334"/>
        <v>2012</v>
      </c>
      <c r="V2635" s="9" t="str">
        <f t="shared" si="335"/>
        <v>Aug</v>
      </c>
    </row>
    <row r="2636" spans="1:22" ht="45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>
        <f t="shared" si="328"/>
        <v>1.4545454545454546</v>
      </c>
      <c r="P2636">
        <f t="shared" si="331"/>
        <v>20</v>
      </c>
      <c r="Q2636" t="str">
        <f t="shared" si="329"/>
        <v>music</v>
      </c>
      <c r="R2636" t="str">
        <f t="shared" si="330"/>
        <v>jazz</v>
      </c>
      <c r="S2636" s="9">
        <f t="shared" si="332"/>
        <v>41416.596504629633</v>
      </c>
      <c r="T2636" s="9">
        <f t="shared" si="333"/>
        <v>41455.665277777778</v>
      </c>
      <c r="U2636">
        <f t="shared" si="334"/>
        <v>2013</v>
      </c>
      <c r="V2636" s="9" t="str">
        <f t="shared" si="335"/>
        <v>May</v>
      </c>
    </row>
    <row r="2637" spans="1:22" ht="45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>
        <f t="shared" si="328"/>
        <v>17.155555555555555</v>
      </c>
      <c r="P2637">
        <f t="shared" si="331"/>
        <v>110.28571428571429</v>
      </c>
      <c r="Q2637" t="str">
        <f t="shared" si="329"/>
        <v>technology</v>
      </c>
      <c r="R2637" t="str">
        <f t="shared" si="330"/>
        <v>wearables</v>
      </c>
      <c r="S2637" s="9">
        <f t="shared" si="332"/>
        <v>42181.841736111113</v>
      </c>
      <c r="T2637" s="9">
        <f t="shared" si="333"/>
        <v>42226.841736111113</v>
      </c>
      <c r="U2637">
        <f t="shared" si="334"/>
        <v>2015</v>
      </c>
      <c r="V2637" s="9" t="str">
        <f t="shared" si="335"/>
        <v>Jun</v>
      </c>
    </row>
    <row r="2638" spans="1:22" ht="45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>
        <f t="shared" si="328"/>
        <v>2.3220000000000001</v>
      </c>
      <c r="P2638">
        <f t="shared" si="331"/>
        <v>37.451612903225808</v>
      </c>
      <c r="Q2638" t="str">
        <f t="shared" si="329"/>
        <v>technology</v>
      </c>
      <c r="R2638" t="str">
        <f t="shared" si="330"/>
        <v>wearables</v>
      </c>
      <c r="S2638" s="9">
        <f t="shared" si="332"/>
        <v>42745.929918981485</v>
      </c>
      <c r="T2638" s="9">
        <f t="shared" si="333"/>
        <v>42775.929918981485</v>
      </c>
      <c r="U2638">
        <f t="shared" si="334"/>
        <v>2017</v>
      </c>
      <c r="V2638" s="9" t="str">
        <f t="shared" si="335"/>
        <v>Jan</v>
      </c>
    </row>
    <row r="2639" spans="1:22" ht="45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>
        <f t="shared" si="328"/>
        <v>8.9066666666666663</v>
      </c>
      <c r="P2639">
        <f t="shared" si="331"/>
        <v>41.75</v>
      </c>
      <c r="Q2639" t="str">
        <f t="shared" si="329"/>
        <v>technology</v>
      </c>
      <c r="R2639" t="str">
        <f t="shared" si="330"/>
        <v>wearables</v>
      </c>
      <c r="S2639" s="9">
        <f t="shared" si="332"/>
        <v>42382.676620370374</v>
      </c>
      <c r="T2639" s="9">
        <f t="shared" si="333"/>
        <v>42418.676620370374</v>
      </c>
      <c r="U2639">
        <f t="shared" si="334"/>
        <v>2016</v>
      </c>
      <c r="V2639" s="9" t="str">
        <f t="shared" si="335"/>
        <v>Jan</v>
      </c>
    </row>
    <row r="2640" spans="1:22" ht="30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>
        <f t="shared" si="328"/>
        <v>9.6333333333333346</v>
      </c>
      <c r="P2640">
        <f t="shared" si="331"/>
        <v>24.083333333333332</v>
      </c>
      <c r="Q2640" t="str">
        <f t="shared" si="329"/>
        <v>technology</v>
      </c>
      <c r="R2640" t="str">
        <f t="shared" si="330"/>
        <v>wearables</v>
      </c>
      <c r="S2640" s="9">
        <f t="shared" si="332"/>
        <v>42673.501215277785</v>
      </c>
      <c r="T2640" s="9">
        <f t="shared" si="333"/>
        <v>42703.542881944442</v>
      </c>
      <c r="U2640">
        <f t="shared" si="334"/>
        <v>2016</v>
      </c>
      <c r="V2640" s="9" t="str">
        <f t="shared" si="335"/>
        <v>Oct</v>
      </c>
    </row>
    <row r="2641" spans="1:22" ht="45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>
        <f t="shared" si="328"/>
        <v>13.325999999999999</v>
      </c>
      <c r="P2641">
        <f t="shared" si="331"/>
        <v>69.40625</v>
      </c>
      <c r="Q2641" t="str">
        <f t="shared" si="329"/>
        <v>technology</v>
      </c>
      <c r="R2641" t="str">
        <f t="shared" si="330"/>
        <v>wearables</v>
      </c>
      <c r="S2641" s="9">
        <f t="shared" si="332"/>
        <v>42444.417245370372</v>
      </c>
      <c r="T2641" s="9">
        <f t="shared" si="333"/>
        <v>42478.416666666664</v>
      </c>
      <c r="U2641">
        <f t="shared" si="334"/>
        <v>2016</v>
      </c>
      <c r="V2641" s="9" t="str">
        <f t="shared" si="335"/>
        <v>Mar</v>
      </c>
    </row>
    <row r="2642" spans="1:22" ht="45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>
        <f t="shared" si="328"/>
        <v>2.484</v>
      </c>
      <c r="P2642">
        <f t="shared" si="331"/>
        <v>155.25</v>
      </c>
      <c r="Q2642" t="str">
        <f t="shared" si="329"/>
        <v>technology</v>
      </c>
      <c r="R2642" t="str">
        <f t="shared" si="330"/>
        <v>wearables</v>
      </c>
      <c r="S2642" s="9">
        <f t="shared" si="332"/>
        <v>42732.706319444442</v>
      </c>
      <c r="T2642" s="9">
        <f t="shared" si="333"/>
        <v>42784.832638888889</v>
      </c>
      <c r="U2642">
        <f t="shared" si="334"/>
        <v>2016</v>
      </c>
      <c r="V2642" s="9" t="str">
        <f t="shared" si="335"/>
        <v>Dec</v>
      </c>
    </row>
    <row r="2643" spans="1:22" ht="30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>
        <f t="shared" si="328"/>
        <v>1.9066666666666665</v>
      </c>
      <c r="P2643">
        <f t="shared" si="331"/>
        <v>57.2</v>
      </c>
      <c r="Q2643" t="str">
        <f t="shared" si="329"/>
        <v>technology</v>
      </c>
      <c r="R2643" t="str">
        <f t="shared" si="330"/>
        <v>wearables</v>
      </c>
      <c r="S2643" s="9">
        <f t="shared" si="332"/>
        <v>42592.58388888889</v>
      </c>
      <c r="T2643" s="9">
        <f t="shared" si="333"/>
        <v>42622.58388888889</v>
      </c>
      <c r="U2643">
        <f t="shared" si="334"/>
        <v>2016</v>
      </c>
      <c r="V2643" s="9" t="str">
        <f t="shared" si="335"/>
        <v>Aug</v>
      </c>
    </row>
    <row r="2644" spans="1:22" ht="45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>
        <f t="shared" si="328"/>
        <v>0</v>
      </c>
      <c r="P2644">
        <f t="shared" si="331"/>
        <v>0</v>
      </c>
      <c r="Q2644" t="str">
        <f t="shared" si="329"/>
        <v>technology</v>
      </c>
      <c r="R2644" t="str">
        <f t="shared" si="330"/>
        <v>wearables</v>
      </c>
      <c r="S2644" s="9">
        <f t="shared" si="332"/>
        <v>42491.614652777782</v>
      </c>
      <c r="T2644" s="9">
        <f t="shared" si="333"/>
        <v>42551.614652777782</v>
      </c>
      <c r="U2644">
        <f t="shared" si="334"/>
        <v>2016</v>
      </c>
      <c r="V2644" s="9" t="str">
        <f t="shared" si="335"/>
        <v>May</v>
      </c>
    </row>
    <row r="2645" spans="1:22" ht="45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>
        <f t="shared" si="328"/>
        <v>12</v>
      </c>
      <c r="P2645">
        <f t="shared" si="331"/>
        <v>60</v>
      </c>
      <c r="Q2645" t="str">
        <f t="shared" si="329"/>
        <v>technology</v>
      </c>
      <c r="R2645" t="str">
        <f t="shared" si="330"/>
        <v>wearables</v>
      </c>
      <c r="S2645" s="9">
        <f t="shared" si="332"/>
        <v>42411.661620370374</v>
      </c>
      <c r="T2645" s="9">
        <f t="shared" si="333"/>
        <v>42441.661620370374</v>
      </c>
      <c r="U2645">
        <f t="shared" si="334"/>
        <v>2016</v>
      </c>
      <c r="V2645" s="9" t="str">
        <f t="shared" si="335"/>
        <v>Feb</v>
      </c>
    </row>
    <row r="2646" spans="1:22" ht="45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>
        <f t="shared" si="328"/>
        <v>1.365</v>
      </c>
      <c r="P2646">
        <f t="shared" si="331"/>
        <v>39</v>
      </c>
      <c r="Q2646" t="str">
        <f t="shared" si="329"/>
        <v>technology</v>
      </c>
      <c r="R2646" t="str">
        <f t="shared" si="330"/>
        <v>wearables</v>
      </c>
      <c r="S2646" s="9">
        <f t="shared" si="332"/>
        <v>42360.87703703704</v>
      </c>
      <c r="T2646" s="9">
        <f t="shared" si="333"/>
        <v>42420.87703703704</v>
      </c>
      <c r="U2646">
        <f t="shared" si="334"/>
        <v>2015</v>
      </c>
      <c r="V2646" s="9" t="str">
        <f t="shared" si="335"/>
        <v>Dec</v>
      </c>
    </row>
    <row r="2647" spans="1:22" ht="45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>
        <f t="shared" si="328"/>
        <v>28.04</v>
      </c>
      <c r="P2647">
        <f t="shared" si="331"/>
        <v>58.416666666666664</v>
      </c>
      <c r="Q2647" t="str">
        <f t="shared" si="329"/>
        <v>technology</v>
      </c>
      <c r="R2647" t="str">
        <f t="shared" si="330"/>
        <v>wearables</v>
      </c>
      <c r="S2647" s="9">
        <f t="shared" si="332"/>
        <v>42356.584039351852</v>
      </c>
      <c r="T2647" s="9">
        <f t="shared" si="333"/>
        <v>42386.584039351852</v>
      </c>
      <c r="U2647">
        <f t="shared" si="334"/>
        <v>2015</v>
      </c>
      <c r="V2647" s="9" t="str">
        <f t="shared" si="335"/>
        <v>Dec</v>
      </c>
    </row>
    <row r="2648" spans="1:22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>
        <f t="shared" si="328"/>
        <v>38.39</v>
      </c>
      <c r="P2648">
        <f t="shared" si="331"/>
        <v>158.63636363636363</v>
      </c>
      <c r="Q2648" t="str">
        <f t="shared" si="329"/>
        <v>technology</v>
      </c>
      <c r="R2648" t="str">
        <f t="shared" si="330"/>
        <v>wearables</v>
      </c>
      <c r="S2648" s="9">
        <f t="shared" si="332"/>
        <v>42480.486944444448</v>
      </c>
      <c r="T2648" s="9">
        <f t="shared" si="333"/>
        <v>42525.486944444448</v>
      </c>
      <c r="U2648">
        <f t="shared" si="334"/>
        <v>2016</v>
      </c>
      <c r="V2648" s="9" t="str">
        <f t="shared" si="335"/>
        <v>Apr</v>
      </c>
    </row>
    <row r="2649" spans="1:22" ht="30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>
        <f t="shared" si="328"/>
        <v>39.942857142857143</v>
      </c>
      <c r="P2649">
        <f t="shared" si="331"/>
        <v>99.857142857142861</v>
      </c>
      <c r="Q2649" t="str">
        <f t="shared" si="329"/>
        <v>technology</v>
      </c>
      <c r="R2649" t="str">
        <f t="shared" si="330"/>
        <v>wearables</v>
      </c>
      <c r="S2649" s="9">
        <f t="shared" si="332"/>
        <v>42662.446898148155</v>
      </c>
      <c r="T2649" s="9">
        <f t="shared" si="333"/>
        <v>42692.488564814812</v>
      </c>
      <c r="U2649">
        <f t="shared" si="334"/>
        <v>2016</v>
      </c>
      <c r="V2649" s="9" t="str">
        <f t="shared" si="335"/>
        <v>Oct</v>
      </c>
    </row>
    <row r="2650" spans="1:22" ht="45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>
        <f t="shared" si="328"/>
        <v>0.84</v>
      </c>
      <c r="P2650">
        <f t="shared" si="331"/>
        <v>25.2</v>
      </c>
      <c r="Q2650" t="str">
        <f t="shared" si="329"/>
        <v>technology</v>
      </c>
      <c r="R2650" t="str">
        <f t="shared" si="330"/>
        <v>wearables</v>
      </c>
      <c r="S2650" s="9">
        <f t="shared" si="332"/>
        <v>41998.997673611113</v>
      </c>
      <c r="T2650" s="9">
        <f t="shared" si="333"/>
        <v>42028.997673611113</v>
      </c>
      <c r="U2650">
        <f t="shared" si="334"/>
        <v>2014</v>
      </c>
      <c r="V2650" s="9" t="str">
        <f t="shared" si="335"/>
        <v>Dec</v>
      </c>
    </row>
    <row r="2651" spans="1:22" ht="45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>
        <f t="shared" si="328"/>
        <v>43.406666666666666</v>
      </c>
      <c r="P2651">
        <f t="shared" si="331"/>
        <v>89.191780821917803</v>
      </c>
      <c r="Q2651" t="str">
        <f t="shared" si="329"/>
        <v>technology</v>
      </c>
      <c r="R2651" t="str">
        <f t="shared" si="330"/>
        <v>wearables</v>
      </c>
      <c r="S2651" s="9">
        <f t="shared" si="332"/>
        <v>42194.667118055557</v>
      </c>
      <c r="T2651" s="9">
        <f t="shared" si="333"/>
        <v>42236.667118055557</v>
      </c>
      <c r="U2651">
        <f t="shared" si="334"/>
        <v>2015</v>
      </c>
      <c r="V2651" s="9" t="str">
        <f t="shared" si="335"/>
        <v>Jul</v>
      </c>
    </row>
    <row r="2652" spans="1:22" ht="45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>
        <f t="shared" si="328"/>
        <v>5.6613333333333333</v>
      </c>
      <c r="P2652">
        <f t="shared" si="331"/>
        <v>182.6236559139785</v>
      </c>
      <c r="Q2652" t="str">
        <f t="shared" si="329"/>
        <v>technology</v>
      </c>
      <c r="R2652" t="str">
        <f t="shared" si="330"/>
        <v>wearables</v>
      </c>
      <c r="S2652" s="9">
        <f t="shared" si="332"/>
        <v>42586.128472222226</v>
      </c>
      <c r="T2652" s="9">
        <f t="shared" si="333"/>
        <v>42626.128472222226</v>
      </c>
      <c r="U2652">
        <f t="shared" si="334"/>
        <v>2016</v>
      </c>
      <c r="V2652" s="9" t="str">
        <f t="shared" si="335"/>
        <v>Aug</v>
      </c>
    </row>
    <row r="2653" spans="1:22" ht="60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>
        <f t="shared" si="328"/>
        <v>1.722</v>
      </c>
      <c r="P2653">
        <f t="shared" si="331"/>
        <v>50.647058823529413</v>
      </c>
      <c r="Q2653" t="str">
        <f t="shared" si="329"/>
        <v>technology</v>
      </c>
      <c r="R2653" t="str">
        <f t="shared" si="330"/>
        <v>wearables</v>
      </c>
      <c r="S2653" s="9">
        <f t="shared" si="332"/>
        <v>42060.747210648151</v>
      </c>
      <c r="T2653" s="9">
        <f t="shared" si="333"/>
        <v>42120.705543981479</v>
      </c>
      <c r="U2653">
        <f t="shared" si="334"/>
        <v>2015</v>
      </c>
      <c r="V2653" s="9" t="str">
        <f t="shared" si="335"/>
        <v>Feb</v>
      </c>
    </row>
    <row r="2654" spans="1:22" ht="30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>
        <f t="shared" si="328"/>
        <v>1.9416666666666664</v>
      </c>
      <c r="P2654">
        <f t="shared" si="331"/>
        <v>33.285714285714285</v>
      </c>
      <c r="Q2654" t="str">
        <f t="shared" si="329"/>
        <v>technology</v>
      </c>
      <c r="R2654" t="str">
        <f t="shared" si="330"/>
        <v>wearables</v>
      </c>
      <c r="S2654" s="9">
        <f t="shared" si="332"/>
        <v>42660.385798611118</v>
      </c>
      <c r="T2654" s="9">
        <f t="shared" si="333"/>
        <v>42691.427465277775</v>
      </c>
      <c r="U2654">
        <f t="shared" si="334"/>
        <v>2016</v>
      </c>
      <c r="V2654" s="9" t="str">
        <f t="shared" si="335"/>
        <v>Oct</v>
      </c>
    </row>
    <row r="2655" spans="1:22" ht="45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>
        <f t="shared" si="328"/>
        <v>11.328275684711327</v>
      </c>
      <c r="P2655">
        <f t="shared" si="331"/>
        <v>51.823529411764703</v>
      </c>
      <c r="Q2655" t="str">
        <f t="shared" si="329"/>
        <v>technology</v>
      </c>
      <c r="R2655" t="str">
        <f t="shared" si="330"/>
        <v>wearables</v>
      </c>
      <c r="S2655" s="9">
        <f t="shared" si="332"/>
        <v>42082.636145833334</v>
      </c>
      <c r="T2655" s="9">
        <f t="shared" si="333"/>
        <v>42104.040972222225</v>
      </c>
      <c r="U2655">
        <f t="shared" si="334"/>
        <v>2015</v>
      </c>
      <c r="V2655" s="9" t="str">
        <f t="shared" si="335"/>
        <v>Mar</v>
      </c>
    </row>
    <row r="2656" spans="1:22" ht="45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>
        <f t="shared" si="328"/>
        <v>38.86</v>
      </c>
      <c r="P2656">
        <f t="shared" si="331"/>
        <v>113.62573099415205</v>
      </c>
      <c r="Q2656" t="str">
        <f t="shared" si="329"/>
        <v>technology</v>
      </c>
      <c r="R2656" t="str">
        <f t="shared" si="330"/>
        <v>wearables</v>
      </c>
      <c r="S2656" s="9">
        <f t="shared" si="332"/>
        <v>41993.007696759261</v>
      </c>
      <c r="T2656" s="9">
        <f t="shared" si="333"/>
        <v>42023.007696759261</v>
      </c>
      <c r="U2656">
        <f t="shared" si="334"/>
        <v>2014</v>
      </c>
      <c r="V2656" s="9" t="str">
        <f t="shared" si="335"/>
        <v>Dec</v>
      </c>
    </row>
    <row r="2657" spans="1:22" ht="45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>
        <f t="shared" si="328"/>
        <v>46.100628930817614</v>
      </c>
      <c r="P2657">
        <f t="shared" si="331"/>
        <v>136.46276595744681</v>
      </c>
      <c r="Q2657" t="str">
        <f t="shared" si="329"/>
        <v>technology</v>
      </c>
      <c r="R2657" t="str">
        <f t="shared" si="330"/>
        <v>wearables</v>
      </c>
      <c r="S2657" s="9">
        <f t="shared" si="332"/>
        <v>42766.460127314822</v>
      </c>
      <c r="T2657" s="9">
        <f t="shared" si="333"/>
        <v>42808.41846064815</v>
      </c>
      <c r="U2657">
        <f t="shared" si="334"/>
        <v>2017</v>
      </c>
      <c r="V2657" s="9" t="str">
        <f t="shared" si="335"/>
        <v>Jan</v>
      </c>
    </row>
    <row r="2658" spans="1:22" ht="30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>
        <f t="shared" si="328"/>
        <v>42.188421052631583</v>
      </c>
      <c r="P2658">
        <f t="shared" si="331"/>
        <v>364.35454545454547</v>
      </c>
      <c r="Q2658" t="str">
        <f t="shared" si="329"/>
        <v>technology</v>
      </c>
      <c r="R2658" t="str">
        <f t="shared" si="330"/>
        <v>wearables</v>
      </c>
      <c r="S2658" s="9">
        <f t="shared" si="332"/>
        <v>42740.527025462965</v>
      </c>
      <c r="T2658" s="9">
        <f t="shared" si="333"/>
        <v>42786.625000000007</v>
      </c>
      <c r="U2658">
        <f t="shared" si="334"/>
        <v>2017</v>
      </c>
      <c r="V2658" s="9" t="str">
        <f t="shared" si="335"/>
        <v>Jan</v>
      </c>
    </row>
    <row r="2659" spans="1:22" ht="45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>
        <f t="shared" si="328"/>
        <v>28.48</v>
      </c>
      <c r="P2659">
        <f t="shared" si="331"/>
        <v>19.243243243243242</v>
      </c>
      <c r="Q2659" t="str">
        <f t="shared" si="329"/>
        <v>technology</v>
      </c>
      <c r="R2659" t="str">
        <f t="shared" si="330"/>
        <v>wearables</v>
      </c>
      <c r="S2659" s="9">
        <f t="shared" si="332"/>
        <v>42373.545752314814</v>
      </c>
      <c r="T2659" s="9">
        <f t="shared" si="333"/>
        <v>42411.545752314814</v>
      </c>
      <c r="U2659">
        <f t="shared" si="334"/>
        <v>2016</v>
      </c>
      <c r="V2659" s="9" t="str">
        <f t="shared" si="335"/>
        <v>Jan</v>
      </c>
    </row>
    <row r="2660" spans="1:22" ht="30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>
        <f t="shared" si="328"/>
        <v>1.077142857142857</v>
      </c>
      <c r="P2660">
        <f t="shared" si="331"/>
        <v>41.888888888888886</v>
      </c>
      <c r="Q2660" t="str">
        <f t="shared" si="329"/>
        <v>technology</v>
      </c>
      <c r="R2660" t="str">
        <f t="shared" si="330"/>
        <v>wearables</v>
      </c>
      <c r="S2660" s="9">
        <f t="shared" si="332"/>
        <v>42625.468969907415</v>
      </c>
      <c r="T2660" s="9">
        <f t="shared" si="333"/>
        <v>42660.468969907415</v>
      </c>
      <c r="U2660">
        <f t="shared" si="334"/>
        <v>2016</v>
      </c>
      <c r="V2660" s="9" t="str">
        <f t="shared" si="335"/>
        <v>Sep</v>
      </c>
    </row>
    <row r="2661" spans="1:22" ht="45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>
        <f t="shared" si="328"/>
        <v>0.79909090909090907</v>
      </c>
      <c r="P2661">
        <f t="shared" si="331"/>
        <v>30.310344827586206</v>
      </c>
      <c r="Q2661" t="str">
        <f t="shared" si="329"/>
        <v>technology</v>
      </c>
      <c r="R2661" t="str">
        <f t="shared" si="330"/>
        <v>wearables</v>
      </c>
      <c r="S2661" s="9">
        <f t="shared" si="332"/>
        <v>42208.462025462963</v>
      </c>
      <c r="T2661" s="9">
        <f t="shared" si="333"/>
        <v>42248.462025462963</v>
      </c>
      <c r="U2661">
        <f t="shared" si="334"/>
        <v>2015</v>
      </c>
      <c r="V2661" s="9" t="str">
        <f t="shared" si="335"/>
        <v>Jul</v>
      </c>
    </row>
    <row r="2662" spans="1:22" ht="45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>
        <f t="shared" si="328"/>
        <v>1.1919999999999999</v>
      </c>
      <c r="P2662">
        <f t="shared" si="331"/>
        <v>49.666666666666664</v>
      </c>
      <c r="Q2662" t="str">
        <f t="shared" si="329"/>
        <v>technology</v>
      </c>
      <c r="R2662" t="str">
        <f t="shared" si="330"/>
        <v>wearables</v>
      </c>
      <c r="S2662" s="9">
        <f t="shared" si="332"/>
        <v>42636.850069444445</v>
      </c>
      <c r="T2662" s="9">
        <f t="shared" si="333"/>
        <v>42668.999305555561</v>
      </c>
      <c r="U2662">
        <f t="shared" si="334"/>
        <v>2016</v>
      </c>
      <c r="V2662" s="9" t="str">
        <f t="shared" si="335"/>
        <v>Sep</v>
      </c>
    </row>
    <row r="2663" spans="1:22" ht="45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>
        <f t="shared" si="328"/>
        <v>14.799999999999999</v>
      </c>
      <c r="P2663">
        <f t="shared" si="331"/>
        <v>59.2</v>
      </c>
      <c r="Q2663" t="str">
        <f t="shared" si="329"/>
        <v>technology</v>
      </c>
      <c r="R2663" t="str">
        <f t="shared" si="330"/>
        <v>wearables</v>
      </c>
      <c r="S2663" s="9">
        <f t="shared" si="332"/>
        <v>42619.469120370377</v>
      </c>
      <c r="T2663" s="9">
        <f t="shared" si="333"/>
        <v>42649.469120370377</v>
      </c>
      <c r="U2663">
        <f t="shared" si="334"/>
        <v>2016</v>
      </c>
      <c r="V2663" s="9" t="str">
        <f t="shared" si="335"/>
        <v>Sep</v>
      </c>
    </row>
    <row r="2664" spans="1:22" ht="45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>
        <f t="shared" si="328"/>
        <v>17.810000000000002</v>
      </c>
      <c r="P2664">
        <f t="shared" si="331"/>
        <v>43.97530864197531</v>
      </c>
      <c r="Q2664" t="str">
        <f t="shared" si="329"/>
        <v>technology</v>
      </c>
      <c r="R2664" t="str">
        <f t="shared" si="330"/>
        <v>wearables</v>
      </c>
      <c r="S2664" s="9">
        <f t="shared" si="332"/>
        <v>42422.08766203704</v>
      </c>
      <c r="T2664" s="9">
        <f t="shared" si="333"/>
        <v>42482.045995370376</v>
      </c>
      <c r="U2664">
        <f t="shared" si="334"/>
        <v>2016</v>
      </c>
      <c r="V2664" s="9" t="str">
        <f t="shared" si="335"/>
        <v>Feb</v>
      </c>
    </row>
    <row r="2665" spans="1:22" ht="45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>
        <f t="shared" si="328"/>
        <v>1.325</v>
      </c>
      <c r="P2665">
        <f t="shared" si="331"/>
        <v>26.5</v>
      </c>
      <c r="Q2665" t="str">
        <f t="shared" si="329"/>
        <v>technology</v>
      </c>
      <c r="R2665" t="str">
        <f t="shared" si="330"/>
        <v>wearables</v>
      </c>
      <c r="S2665" s="9">
        <f t="shared" si="332"/>
        <v>41836.680949074078</v>
      </c>
      <c r="T2665" s="9">
        <f t="shared" si="333"/>
        <v>41866.680949074078</v>
      </c>
      <c r="U2665">
        <f t="shared" si="334"/>
        <v>2014</v>
      </c>
      <c r="V2665" s="9" t="str">
        <f t="shared" si="335"/>
        <v>Jul</v>
      </c>
    </row>
    <row r="2666" spans="1:22" ht="30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>
        <f t="shared" si="328"/>
        <v>46.666666666666664</v>
      </c>
      <c r="P2666">
        <f t="shared" si="331"/>
        <v>1272.7272727272727</v>
      </c>
      <c r="Q2666" t="str">
        <f t="shared" si="329"/>
        <v>technology</v>
      </c>
      <c r="R2666" t="str">
        <f t="shared" si="330"/>
        <v>wearables</v>
      </c>
      <c r="S2666" s="9">
        <f t="shared" si="332"/>
        <v>42742.136655092596</v>
      </c>
      <c r="T2666" s="9">
        <f t="shared" si="333"/>
        <v>42775.136655092596</v>
      </c>
      <c r="U2666">
        <f t="shared" si="334"/>
        <v>2017</v>
      </c>
      <c r="V2666" s="9" t="str">
        <f t="shared" si="335"/>
        <v>Jan</v>
      </c>
    </row>
    <row r="2667" spans="1:22" ht="45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>
        <f t="shared" si="328"/>
        <v>45.92</v>
      </c>
      <c r="P2667">
        <f t="shared" si="331"/>
        <v>164</v>
      </c>
      <c r="Q2667" t="str">
        <f t="shared" si="329"/>
        <v>technology</v>
      </c>
      <c r="R2667" t="str">
        <f t="shared" si="330"/>
        <v>wearables</v>
      </c>
      <c r="S2667" s="9">
        <f t="shared" si="332"/>
        <v>42721.053854166668</v>
      </c>
      <c r="T2667" s="9">
        <f t="shared" si="333"/>
        <v>42758.040972222225</v>
      </c>
      <c r="U2667">
        <f t="shared" si="334"/>
        <v>2016</v>
      </c>
      <c r="V2667" s="9" t="str">
        <f t="shared" si="335"/>
        <v>Dec</v>
      </c>
    </row>
    <row r="2668" spans="1:22" ht="45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>
        <f t="shared" si="328"/>
        <v>0.22599999999999998</v>
      </c>
      <c r="P2668">
        <f t="shared" si="331"/>
        <v>45.2</v>
      </c>
      <c r="Q2668" t="str">
        <f t="shared" si="329"/>
        <v>technology</v>
      </c>
      <c r="R2668" t="str">
        <f t="shared" si="330"/>
        <v>wearables</v>
      </c>
      <c r="S2668" s="9">
        <f t="shared" si="332"/>
        <v>42111.542361111111</v>
      </c>
      <c r="T2668" s="9">
        <f t="shared" si="333"/>
        <v>42156.542361111111</v>
      </c>
      <c r="U2668">
        <f t="shared" si="334"/>
        <v>2015</v>
      </c>
      <c r="V2668" s="9" t="str">
        <f t="shared" si="335"/>
        <v>Apr</v>
      </c>
    </row>
    <row r="2669" spans="1:22" ht="45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>
        <f t="shared" si="328"/>
        <v>34.625</v>
      </c>
      <c r="P2669">
        <f t="shared" si="331"/>
        <v>153.88888888888889</v>
      </c>
      <c r="Q2669" t="str">
        <f t="shared" si="329"/>
        <v>technology</v>
      </c>
      <c r="R2669" t="str">
        <f t="shared" si="330"/>
        <v>wearables</v>
      </c>
      <c r="S2669" s="9">
        <f t="shared" si="332"/>
        <v>41856.699050925927</v>
      </c>
      <c r="T2669" s="9">
        <f t="shared" si="333"/>
        <v>41886.124305555561</v>
      </c>
      <c r="U2669">
        <f t="shared" si="334"/>
        <v>2014</v>
      </c>
      <c r="V2669" s="9" t="str">
        <f t="shared" si="335"/>
        <v>Aug</v>
      </c>
    </row>
    <row r="2670" spans="1:22" ht="45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>
        <f t="shared" si="328"/>
        <v>2.0549999999999997</v>
      </c>
      <c r="P2670">
        <f t="shared" si="331"/>
        <v>51.375</v>
      </c>
      <c r="Q2670" t="str">
        <f t="shared" si="329"/>
        <v>technology</v>
      </c>
      <c r="R2670" t="str">
        <f t="shared" si="330"/>
        <v>wearables</v>
      </c>
      <c r="S2670" s="9">
        <f t="shared" si="332"/>
        <v>42256.848298611112</v>
      </c>
      <c r="T2670" s="9">
        <f t="shared" si="333"/>
        <v>42316.889965277784</v>
      </c>
      <c r="U2670">
        <f t="shared" si="334"/>
        <v>2015</v>
      </c>
      <c r="V2670" s="9" t="str">
        <f t="shared" si="335"/>
        <v>Sep</v>
      </c>
    </row>
    <row r="2671" spans="1:22" ht="45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>
        <f t="shared" si="328"/>
        <v>0.55999999999999994</v>
      </c>
      <c r="P2671">
        <f t="shared" si="331"/>
        <v>93.333333333333329</v>
      </c>
      <c r="Q2671" t="str">
        <f t="shared" si="329"/>
        <v>technology</v>
      </c>
      <c r="R2671" t="str">
        <f t="shared" si="330"/>
        <v>wearables</v>
      </c>
      <c r="S2671" s="9">
        <f t="shared" si="332"/>
        <v>42424.582824074074</v>
      </c>
      <c r="T2671" s="9">
        <f t="shared" si="333"/>
        <v>42454.54115740741</v>
      </c>
      <c r="U2671">
        <f t="shared" si="334"/>
        <v>2016</v>
      </c>
      <c r="V2671" s="9" t="str">
        <f t="shared" si="335"/>
        <v>Feb</v>
      </c>
    </row>
    <row r="2672" spans="1:22" ht="45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>
        <f t="shared" si="328"/>
        <v>2.6069999999999998</v>
      </c>
      <c r="P2672">
        <f t="shared" si="331"/>
        <v>108.625</v>
      </c>
      <c r="Q2672" t="str">
        <f t="shared" si="329"/>
        <v>technology</v>
      </c>
      <c r="R2672" t="str">
        <f t="shared" si="330"/>
        <v>wearables</v>
      </c>
      <c r="S2672" s="9">
        <f t="shared" si="332"/>
        <v>42489.529918981483</v>
      </c>
      <c r="T2672" s="9">
        <f t="shared" si="333"/>
        <v>42549.529918981483</v>
      </c>
      <c r="U2672">
        <f t="shared" si="334"/>
        <v>2016</v>
      </c>
      <c r="V2672" s="9" t="str">
        <f t="shared" si="335"/>
        <v>Apr</v>
      </c>
    </row>
    <row r="2673" spans="1:22" ht="45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>
        <f t="shared" si="328"/>
        <v>1.9259999999999999</v>
      </c>
      <c r="P2673">
        <f t="shared" si="331"/>
        <v>160.5</v>
      </c>
      <c r="Q2673" t="str">
        <f t="shared" si="329"/>
        <v>technology</v>
      </c>
      <c r="R2673" t="str">
        <f t="shared" si="330"/>
        <v>wearables</v>
      </c>
      <c r="S2673" s="9">
        <f t="shared" si="332"/>
        <v>42184.892326388894</v>
      </c>
      <c r="T2673" s="9">
        <f t="shared" si="333"/>
        <v>42229.892326388894</v>
      </c>
      <c r="U2673">
        <f t="shared" si="334"/>
        <v>2015</v>
      </c>
      <c r="V2673" s="9" t="str">
        <f t="shared" si="335"/>
        <v>Jun</v>
      </c>
    </row>
    <row r="2674" spans="1:22" ht="45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>
        <f t="shared" si="328"/>
        <v>33.666666666666664</v>
      </c>
      <c r="P2674">
        <f t="shared" si="331"/>
        <v>75.75</v>
      </c>
      <c r="Q2674" t="str">
        <f t="shared" si="329"/>
        <v>technology</v>
      </c>
      <c r="R2674" t="str">
        <f t="shared" si="330"/>
        <v>wearables</v>
      </c>
      <c r="S2674" s="9">
        <f t="shared" si="332"/>
        <v>42391.775428240748</v>
      </c>
      <c r="T2674" s="9">
        <f t="shared" si="333"/>
        <v>42421.775428240748</v>
      </c>
      <c r="U2674">
        <f t="shared" si="334"/>
        <v>2016</v>
      </c>
      <c r="V2674" s="9" t="str">
        <f t="shared" si="335"/>
        <v>Jan</v>
      </c>
    </row>
    <row r="2675" spans="1:22" ht="45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>
        <f t="shared" si="328"/>
        <v>56.263267182990241</v>
      </c>
      <c r="P2675">
        <f t="shared" si="331"/>
        <v>790.83739837398377</v>
      </c>
      <c r="Q2675" t="str">
        <f t="shared" si="329"/>
        <v>technology</v>
      </c>
      <c r="R2675" t="str">
        <f t="shared" si="330"/>
        <v>wearables</v>
      </c>
      <c r="S2675" s="9">
        <f t="shared" si="332"/>
        <v>42395.142372685186</v>
      </c>
      <c r="T2675" s="9">
        <f t="shared" si="333"/>
        <v>42425.142372685186</v>
      </c>
      <c r="U2675">
        <f t="shared" si="334"/>
        <v>2016</v>
      </c>
      <c r="V2675" s="9" t="str">
        <f t="shared" si="335"/>
        <v>Jan</v>
      </c>
    </row>
    <row r="2676" spans="1:22" ht="45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>
        <f t="shared" si="328"/>
        <v>82.817599999999999</v>
      </c>
      <c r="P2676">
        <f t="shared" si="331"/>
        <v>301.93916666666667</v>
      </c>
      <c r="Q2676" t="str">
        <f t="shared" si="329"/>
        <v>technology</v>
      </c>
      <c r="R2676" t="str">
        <f t="shared" si="330"/>
        <v>wearables</v>
      </c>
      <c r="S2676" s="9">
        <f t="shared" si="332"/>
        <v>42506.250324074077</v>
      </c>
      <c r="T2676" s="9">
        <f t="shared" si="333"/>
        <v>42541.624305555561</v>
      </c>
      <c r="U2676">
        <f t="shared" si="334"/>
        <v>2016</v>
      </c>
      <c r="V2676" s="9" t="str">
        <f t="shared" si="335"/>
        <v>May</v>
      </c>
    </row>
    <row r="2677" spans="1:22" ht="45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>
        <f t="shared" si="328"/>
        <v>14.860000000000001</v>
      </c>
      <c r="P2677">
        <f t="shared" si="331"/>
        <v>47.935483870967744</v>
      </c>
      <c r="Q2677" t="str">
        <f t="shared" si="329"/>
        <v>technology</v>
      </c>
      <c r="R2677" t="str">
        <f t="shared" si="330"/>
        <v>wearables</v>
      </c>
      <c r="S2677" s="9">
        <f t="shared" si="332"/>
        <v>41928.737523148149</v>
      </c>
      <c r="T2677" s="9">
        <f t="shared" si="333"/>
        <v>41973.779189814821</v>
      </c>
      <c r="U2677">
        <f t="shared" si="334"/>
        <v>2014</v>
      </c>
      <c r="V2677" s="9" t="str">
        <f t="shared" si="335"/>
        <v>Oct</v>
      </c>
    </row>
    <row r="2678" spans="1:22" ht="45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>
        <f t="shared" si="328"/>
        <v>1.2375123751237513E-2</v>
      </c>
      <c r="P2678">
        <f t="shared" si="331"/>
        <v>2.75</v>
      </c>
      <c r="Q2678" t="str">
        <f t="shared" si="329"/>
        <v>technology</v>
      </c>
      <c r="R2678" t="str">
        <f t="shared" si="330"/>
        <v>wearables</v>
      </c>
      <c r="S2678" s="9">
        <f t="shared" si="332"/>
        <v>41830.780347222222</v>
      </c>
      <c r="T2678" s="9">
        <f t="shared" si="333"/>
        <v>41860.780347222222</v>
      </c>
      <c r="U2678">
        <f t="shared" si="334"/>
        <v>2014</v>
      </c>
      <c r="V2678" s="9" t="str">
        <f t="shared" si="335"/>
        <v>Jul</v>
      </c>
    </row>
    <row r="2679" spans="1:22" ht="30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>
        <f t="shared" si="328"/>
        <v>1.7142857142857144E-2</v>
      </c>
      <c r="P2679">
        <f t="shared" si="331"/>
        <v>1</v>
      </c>
      <c r="Q2679" t="str">
        <f t="shared" si="329"/>
        <v>technology</v>
      </c>
      <c r="R2679" t="str">
        <f t="shared" si="330"/>
        <v>wearables</v>
      </c>
      <c r="S2679" s="9">
        <f t="shared" si="332"/>
        <v>42615.586643518523</v>
      </c>
      <c r="T2679" s="9">
        <f t="shared" si="333"/>
        <v>42645.586643518523</v>
      </c>
      <c r="U2679">
        <f t="shared" si="334"/>
        <v>2016</v>
      </c>
      <c r="V2679" s="9" t="str">
        <f t="shared" si="335"/>
        <v>Sep</v>
      </c>
    </row>
    <row r="2680" spans="1:22" ht="45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>
        <f t="shared" si="328"/>
        <v>29.506136117214709</v>
      </c>
      <c r="P2680">
        <f t="shared" si="331"/>
        <v>171.79329608938548</v>
      </c>
      <c r="Q2680" t="str">
        <f t="shared" si="329"/>
        <v>technology</v>
      </c>
      <c r="R2680" t="str">
        <f t="shared" si="330"/>
        <v>wearables</v>
      </c>
      <c r="S2680" s="9">
        <f t="shared" si="332"/>
        <v>42574.500983796293</v>
      </c>
      <c r="T2680" s="9">
        <f t="shared" si="333"/>
        <v>42605.70416666667</v>
      </c>
      <c r="U2680">
        <f t="shared" si="334"/>
        <v>2016</v>
      </c>
      <c r="V2680" s="9" t="str">
        <f t="shared" si="335"/>
        <v>Jul</v>
      </c>
    </row>
    <row r="2681" spans="1:22" ht="75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>
        <f t="shared" si="328"/>
        <v>1.06</v>
      </c>
      <c r="P2681">
        <f t="shared" si="331"/>
        <v>35.333333333333336</v>
      </c>
      <c r="Q2681" t="str">
        <f t="shared" si="329"/>
        <v>technology</v>
      </c>
      <c r="R2681" t="str">
        <f t="shared" si="330"/>
        <v>wearables</v>
      </c>
      <c r="S2681" s="9">
        <f t="shared" si="332"/>
        <v>42060.949166666665</v>
      </c>
      <c r="T2681" s="9">
        <f t="shared" si="333"/>
        <v>42090.907500000001</v>
      </c>
      <c r="U2681">
        <f t="shared" si="334"/>
        <v>2015</v>
      </c>
      <c r="V2681" s="9" t="str">
        <f t="shared" si="335"/>
        <v>Feb</v>
      </c>
    </row>
    <row r="2682" spans="1:22" ht="45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>
        <f t="shared" si="328"/>
        <v>6.293333333333333</v>
      </c>
      <c r="P2682">
        <f t="shared" si="331"/>
        <v>82.086956521739125</v>
      </c>
      <c r="Q2682" t="str">
        <f t="shared" si="329"/>
        <v>technology</v>
      </c>
      <c r="R2682" t="str">
        <f t="shared" si="330"/>
        <v>wearables</v>
      </c>
      <c r="S2682" s="9">
        <f t="shared" si="332"/>
        <v>42339.801041666673</v>
      </c>
      <c r="T2682" s="9">
        <f t="shared" si="333"/>
        <v>42369.791666666664</v>
      </c>
      <c r="U2682">
        <f t="shared" si="334"/>
        <v>2015</v>
      </c>
      <c r="V2682" s="9" t="str">
        <f t="shared" si="335"/>
        <v>Dec</v>
      </c>
    </row>
    <row r="2683" spans="1:22" ht="45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>
        <f t="shared" si="328"/>
        <v>12.75</v>
      </c>
      <c r="P2683">
        <f t="shared" si="331"/>
        <v>110.8695652173913</v>
      </c>
      <c r="Q2683" t="str">
        <f t="shared" si="329"/>
        <v>technology</v>
      </c>
      <c r="R2683" t="str">
        <f t="shared" si="330"/>
        <v>wearables</v>
      </c>
      <c r="S2683" s="9">
        <f t="shared" si="332"/>
        <v>42324.600694444445</v>
      </c>
      <c r="T2683" s="9">
        <f t="shared" si="333"/>
        <v>42378.833333333336</v>
      </c>
      <c r="U2683">
        <f t="shared" si="334"/>
        <v>2015</v>
      </c>
      <c r="V2683" s="9" t="str">
        <f t="shared" si="335"/>
        <v>Nov</v>
      </c>
    </row>
    <row r="2684" spans="1:22" ht="45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>
        <f t="shared" si="328"/>
        <v>13.22</v>
      </c>
      <c r="P2684">
        <f t="shared" si="331"/>
        <v>161.21951219512195</v>
      </c>
      <c r="Q2684" t="str">
        <f t="shared" si="329"/>
        <v>technology</v>
      </c>
      <c r="R2684" t="str">
        <f t="shared" si="330"/>
        <v>wearables</v>
      </c>
      <c r="S2684" s="9">
        <f t="shared" si="332"/>
        <v>41773.127893518518</v>
      </c>
      <c r="T2684" s="9">
        <f t="shared" si="333"/>
        <v>41813.127893518518</v>
      </c>
      <c r="U2684">
        <f t="shared" si="334"/>
        <v>2014</v>
      </c>
      <c r="V2684" s="9" t="str">
        <f t="shared" si="335"/>
        <v>May</v>
      </c>
    </row>
    <row r="2685" spans="1:22" ht="45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>
        <f t="shared" si="328"/>
        <v>0</v>
      </c>
      <c r="P2685">
        <f t="shared" si="331"/>
        <v>0</v>
      </c>
      <c r="Q2685" t="str">
        <f t="shared" si="329"/>
        <v>technology</v>
      </c>
      <c r="R2685" t="str">
        <f t="shared" si="330"/>
        <v>wearables</v>
      </c>
      <c r="S2685" s="9">
        <f t="shared" si="332"/>
        <v>42614.190104166664</v>
      </c>
      <c r="T2685" s="9">
        <f t="shared" si="333"/>
        <v>42644.190104166664</v>
      </c>
      <c r="U2685">
        <f t="shared" si="334"/>
        <v>2016</v>
      </c>
      <c r="V2685" s="9" t="str">
        <f t="shared" si="335"/>
        <v>Sep</v>
      </c>
    </row>
    <row r="2686" spans="1:22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>
        <f t="shared" si="328"/>
        <v>16.77</v>
      </c>
      <c r="P2686">
        <f t="shared" si="331"/>
        <v>52.40625</v>
      </c>
      <c r="Q2686" t="str">
        <f t="shared" si="329"/>
        <v>technology</v>
      </c>
      <c r="R2686" t="str">
        <f t="shared" si="330"/>
        <v>wearables</v>
      </c>
      <c r="S2686" s="9">
        <f t="shared" si="332"/>
        <v>42611.76730324074</v>
      </c>
      <c r="T2686" s="9">
        <f t="shared" si="333"/>
        <v>42641.76730324074</v>
      </c>
      <c r="U2686">
        <f t="shared" si="334"/>
        <v>2016</v>
      </c>
      <c r="V2686" s="9" t="str">
        <f t="shared" si="335"/>
        <v>Aug</v>
      </c>
    </row>
    <row r="2687" spans="1:22" ht="45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>
        <f t="shared" si="328"/>
        <v>0.104</v>
      </c>
      <c r="P2687">
        <f t="shared" si="331"/>
        <v>13</v>
      </c>
      <c r="Q2687" t="str">
        <f t="shared" si="329"/>
        <v>technology</v>
      </c>
      <c r="R2687" t="str">
        <f t="shared" si="330"/>
        <v>wearables</v>
      </c>
      <c r="S2687" s="9">
        <f t="shared" si="332"/>
        <v>41855.617638888893</v>
      </c>
      <c r="T2687" s="9">
        <f t="shared" si="333"/>
        <v>41885.617638888893</v>
      </c>
      <c r="U2687">
        <f t="shared" si="334"/>
        <v>2014</v>
      </c>
      <c r="V2687" s="9" t="str">
        <f t="shared" si="335"/>
        <v>Aug</v>
      </c>
    </row>
    <row r="2688" spans="1:22" ht="75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>
        <f t="shared" si="328"/>
        <v>4.24</v>
      </c>
      <c r="P2688">
        <f t="shared" si="331"/>
        <v>30.285714285714285</v>
      </c>
      <c r="Q2688" t="str">
        <f t="shared" si="329"/>
        <v>technology</v>
      </c>
      <c r="R2688" t="str">
        <f t="shared" si="330"/>
        <v>wearables</v>
      </c>
      <c r="S2688" s="9">
        <f t="shared" si="332"/>
        <v>42538.590138888896</v>
      </c>
      <c r="T2688" s="9">
        <f t="shared" si="333"/>
        <v>42563.618750000001</v>
      </c>
      <c r="U2688">
        <f t="shared" si="334"/>
        <v>2016</v>
      </c>
      <c r="V2688" s="9" t="str">
        <f t="shared" si="335"/>
        <v>Jun</v>
      </c>
    </row>
    <row r="2689" spans="1:22" ht="45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>
        <f t="shared" si="328"/>
        <v>0.46699999999999997</v>
      </c>
      <c r="P2689">
        <f t="shared" si="331"/>
        <v>116.75</v>
      </c>
      <c r="Q2689" t="str">
        <f t="shared" si="329"/>
        <v>technology</v>
      </c>
      <c r="R2689" t="str">
        <f t="shared" si="330"/>
        <v>wearables</v>
      </c>
      <c r="S2689" s="9">
        <f t="shared" si="332"/>
        <v>42437.758321759262</v>
      </c>
      <c r="T2689" s="9">
        <f t="shared" si="333"/>
        <v>42497.716655092598</v>
      </c>
      <c r="U2689">
        <f t="shared" si="334"/>
        <v>2016</v>
      </c>
      <c r="V2689" s="9" t="str">
        <f t="shared" si="335"/>
        <v>Mar</v>
      </c>
    </row>
    <row r="2690" spans="1:22" ht="45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>
        <f t="shared" ref="O2690:O2753" si="336">(E2690/D2690)*100</f>
        <v>25.087142857142858</v>
      </c>
      <c r="P2690">
        <f t="shared" si="331"/>
        <v>89.59693877551021</v>
      </c>
      <c r="Q2690" t="str">
        <f t="shared" ref="Q2690:Q2753" si="337">LEFT(N2690,SEARCH("/",N2690,1)-1)</f>
        <v>technology</v>
      </c>
      <c r="R2690" t="str">
        <f t="shared" ref="R2690:R2753" si="338">RIGHT(N2690,LEN(N2690)-SEARCH("/",N2690,1))</f>
        <v>wearables</v>
      </c>
      <c r="S2690" s="9">
        <f t="shared" si="332"/>
        <v>42652.798240740747</v>
      </c>
      <c r="T2690" s="9">
        <f t="shared" si="333"/>
        <v>42686.041666666664</v>
      </c>
      <c r="U2690">
        <f t="shared" si="334"/>
        <v>2016</v>
      </c>
      <c r="V2690" s="9" t="str">
        <f t="shared" si="335"/>
        <v>Oct</v>
      </c>
    </row>
    <row r="2691" spans="1:22" ht="60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>
        <f t="shared" si="336"/>
        <v>2.3345000000000002</v>
      </c>
      <c r="P2691">
        <f t="shared" ref="P2691:P2754" si="339">IFERROR(E2691/L2691, 0)</f>
        <v>424.45454545454544</v>
      </c>
      <c r="Q2691" t="str">
        <f t="shared" si="337"/>
        <v>technology</v>
      </c>
      <c r="R2691" t="str">
        <f t="shared" si="338"/>
        <v>wearables</v>
      </c>
      <c r="S2691" s="9">
        <f t="shared" ref="S2691:S2754" si="340">((J2691/86400)+25569+(-4/24))</f>
        <v>41921.096412037041</v>
      </c>
      <c r="T2691" s="9">
        <f t="shared" ref="T2691:T2754" si="341">((I2691/86400)+25569+(-4/24))</f>
        <v>41973.790972222225</v>
      </c>
      <c r="U2691">
        <f t="shared" ref="U2691:U2754" si="342">YEAR(S2691)</f>
        <v>2014</v>
      </c>
      <c r="V2691" s="9" t="str">
        <f t="shared" ref="V2691:V2754" si="343">TEXT(S2691, "mmm")</f>
        <v>Oct</v>
      </c>
    </row>
    <row r="2692" spans="1:22" ht="45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>
        <f t="shared" si="336"/>
        <v>7.26</v>
      </c>
      <c r="P2692">
        <f t="shared" si="339"/>
        <v>80.666666666666671</v>
      </c>
      <c r="Q2692" t="str">
        <f t="shared" si="337"/>
        <v>technology</v>
      </c>
      <c r="R2692" t="str">
        <f t="shared" si="338"/>
        <v>wearables</v>
      </c>
      <c r="S2692" s="9">
        <f t="shared" si="340"/>
        <v>41947.774074074077</v>
      </c>
      <c r="T2692" s="9">
        <f t="shared" si="341"/>
        <v>41972.500000000007</v>
      </c>
      <c r="U2692">
        <f t="shared" si="342"/>
        <v>2014</v>
      </c>
      <c r="V2692" s="9" t="str">
        <f t="shared" si="343"/>
        <v>Nov</v>
      </c>
    </row>
    <row r="2693" spans="1:22" ht="30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>
        <f t="shared" si="336"/>
        <v>1.625</v>
      </c>
      <c r="P2693">
        <f t="shared" si="339"/>
        <v>13</v>
      </c>
      <c r="Q2693" t="str">
        <f t="shared" si="337"/>
        <v>technology</v>
      </c>
      <c r="R2693" t="str">
        <f t="shared" si="338"/>
        <v>wearables</v>
      </c>
      <c r="S2693" s="9">
        <f t="shared" si="340"/>
        <v>41817.69976851852</v>
      </c>
      <c r="T2693" s="9">
        <f t="shared" si="341"/>
        <v>41847.477083333339</v>
      </c>
      <c r="U2693">
        <f t="shared" si="342"/>
        <v>2014</v>
      </c>
      <c r="V2693" s="9" t="str">
        <f t="shared" si="343"/>
        <v>Jun</v>
      </c>
    </row>
    <row r="2694" spans="1:22" ht="30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>
        <f t="shared" si="336"/>
        <v>1.3</v>
      </c>
      <c r="P2694">
        <f t="shared" si="339"/>
        <v>8.125</v>
      </c>
      <c r="Q2694" t="str">
        <f t="shared" si="337"/>
        <v>technology</v>
      </c>
      <c r="R2694" t="str">
        <f t="shared" si="338"/>
        <v>wearables</v>
      </c>
      <c r="S2694" s="9">
        <f t="shared" si="340"/>
        <v>41940.936307870375</v>
      </c>
      <c r="T2694" s="9">
        <f t="shared" si="341"/>
        <v>41970.97797453704</v>
      </c>
      <c r="U2694">
        <f t="shared" si="342"/>
        <v>2014</v>
      </c>
      <c r="V2694" s="9" t="str">
        <f t="shared" si="343"/>
        <v>Oct</v>
      </c>
    </row>
    <row r="2695" spans="1:22" ht="30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>
        <f t="shared" si="336"/>
        <v>58.558333333333337</v>
      </c>
      <c r="P2695">
        <f t="shared" si="339"/>
        <v>153.42794759825327</v>
      </c>
      <c r="Q2695" t="str">
        <f t="shared" si="337"/>
        <v>technology</v>
      </c>
      <c r="R2695" t="str">
        <f t="shared" si="338"/>
        <v>wearables</v>
      </c>
      <c r="S2695" s="9">
        <f t="shared" si="340"/>
        <v>42282.002326388894</v>
      </c>
      <c r="T2695" s="9">
        <f t="shared" si="341"/>
        <v>42327.043993055559</v>
      </c>
      <c r="U2695">
        <f t="shared" si="342"/>
        <v>2015</v>
      </c>
      <c r="V2695" s="9" t="str">
        <f t="shared" si="343"/>
        <v>Oct</v>
      </c>
    </row>
    <row r="2696" spans="1:22" ht="45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>
        <f t="shared" si="336"/>
        <v>7.7886666666666677</v>
      </c>
      <c r="P2696">
        <f t="shared" si="339"/>
        <v>292.07499999999999</v>
      </c>
      <c r="Q2696" t="str">
        <f t="shared" si="337"/>
        <v>technology</v>
      </c>
      <c r="R2696" t="str">
        <f t="shared" si="338"/>
        <v>wearables</v>
      </c>
      <c r="S2696" s="9">
        <f t="shared" si="340"/>
        <v>41926.132986111115</v>
      </c>
      <c r="T2696" s="9">
        <f t="shared" si="341"/>
        <v>41956.168055555558</v>
      </c>
      <c r="U2696">
        <f t="shared" si="342"/>
        <v>2014</v>
      </c>
      <c r="V2696" s="9" t="str">
        <f t="shared" si="343"/>
        <v>Oct</v>
      </c>
    </row>
    <row r="2697" spans="1:22" ht="45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>
        <f t="shared" si="336"/>
        <v>8.974444444444444</v>
      </c>
      <c r="P2697">
        <f t="shared" si="339"/>
        <v>65.666666666666671</v>
      </c>
      <c r="Q2697" t="str">
        <f t="shared" si="337"/>
        <v>games</v>
      </c>
      <c r="R2697" t="str">
        <f t="shared" si="338"/>
        <v>video games</v>
      </c>
      <c r="S2697" s="9">
        <f t="shared" si="340"/>
        <v>41417.061377314814</v>
      </c>
      <c r="T2697" s="9">
        <f t="shared" si="341"/>
        <v>41462.061377314814</v>
      </c>
      <c r="U2697">
        <f t="shared" si="342"/>
        <v>2013</v>
      </c>
      <c r="V2697" s="9" t="str">
        <f t="shared" si="343"/>
        <v>May</v>
      </c>
    </row>
    <row r="2698" spans="1:22" ht="45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>
        <f t="shared" si="336"/>
        <v>2.7</v>
      </c>
      <c r="P2698">
        <f t="shared" si="339"/>
        <v>16.2</v>
      </c>
      <c r="Q2698" t="str">
        <f t="shared" si="337"/>
        <v>games</v>
      </c>
      <c r="R2698" t="str">
        <f t="shared" si="338"/>
        <v>video games</v>
      </c>
      <c r="S2698" s="9">
        <f t="shared" si="340"/>
        <v>41661.214375000003</v>
      </c>
      <c r="T2698" s="9">
        <f t="shared" si="341"/>
        <v>41689.214375000003</v>
      </c>
      <c r="U2698">
        <f t="shared" si="342"/>
        <v>2014</v>
      </c>
      <c r="V2698" s="9" t="str">
        <f t="shared" si="343"/>
        <v>Jan</v>
      </c>
    </row>
    <row r="2699" spans="1:22" ht="45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>
        <f t="shared" si="336"/>
        <v>3.3673333333333333</v>
      </c>
      <c r="P2699">
        <f t="shared" si="339"/>
        <v>34.128378378378379</v>
      </c>
      <c r="Q2699" t="str">
        <f t="shared" si="337"/>
        <v>games</v>
      </c>
      <c r="R2699" t="str">
        <f t="shared" si="338"/>
        <v>video games</v>
      </c>
      <c r="S2699" s="9">
        <f t="shared" si="340"/>
        <v>41445.796087962961</v>
      </c>
      <c r="T2699" s="9">
        <f t="shared" si="341"/>
        <v>41490.796087962961</v>
      </c>
      <c r="U2699">
        <f t="shared" si="342"/>
        <v>2013</v>
      </c>
      <c r="V2699" s="9" t="str">
        <f t="shared" si="343"/>
        <v>Jun</v>
      </c>
    </row>
    <row r="2700" spans="1:22" ht="45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>
        <f t="shared" si="336"/>
        <v>26</v>
      </c>
      <c r="P2700">
        <f t="shared" si="339"/>
        <v>13</v>
      </c>
      <c r="Q2700" t="str">
        <f t="shared" si="337"/>
        <v>games</v>
      </c>
      <c r="R2700" t="str">
        <f t="shared" si="338"/>
        <v>video games</v>
      </c>
      <c r="S2700" s="9">
        <f t="shared" si="340"/>
        <v>41599.689016203709</v>
      </c>
      <c r="T2700" s="9">
        <f t="shared" si="341"/>
        <v>41629.689016203709</v>
      </c>
      <c r="U2700">
        <f t="shared" si="342"/>
        <v>2013</v>
      </c>
      <c r="V2700" s="9" t="str">
        <f t="shared" si="343"/>
        <v>Nov</v>
      </c>
    </row>
    <row r="2701" spans="1:22" ht="45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>
        <f t="shared" si="336"/>
        <v>0.15</v>
      </c>
      <c r="P2701">
        <f t="shared" si="339"/>
        <v>11.25</v>
      </c>
      <c r="Q2701" t="str">
        <f t="shared" si="337"/>
        <v>games</v>
      </c>
      <c r="R2701" t="str">
        <f t="shared" si="338"/>
        <v>video games</v>
      </c>
      <c r="S2701" s="9">
        <f t="shared" si="340"/>
        <v>42440.204444444447</v>
      </c>
      <c r="T2701" s="9">
        <f t="shared" si="341"/>
        <v>42470.162777777783</v>
      </c>
      <c r="U2701">
        <f t="shared" si="342"/>
        <v>2016</v>
      </c>
      <c r="V2701" s="9" t="str">
        <f t="shared" si="343"/>
        <v>Mar</v>
      </c>
    </row>
    <row r="2702" spans="1:22" ht="45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>
        <f t="shared" si="336"/>
        <v>38.636363636363633</v>
      </c>
      <c r="P2702">
        <f t="shared" si="339"/>
        <v>40.476190476190474</v>
      </c>
      <c r="Q2702" t="str">
        <f t="shared" si="337"/>
        <v>games</v>
      </c>
      <c r="R2702" t="str">
        <f t="shared" si="338"/>
        <v>video games</v>
      </c>
      <c r="S2702" s="9">
        <f t="shared" si="340"/>
        <v>41572.06318287037</v>
      </c>
      <c r="T2702" s="9">
        <f t="shared" si="341"/>
        <v>41604.104849537041</v>
      </c>
      <c r="U2702">
        <f t="shared" si="342"/>
        <v>2013</v>
      </c>
      <c r="V2702" s="9" t="str">
        <f t="shared" si="343"/>
        <v>Oct</v>
      </c>
    </row>
    <row r="2703" spans="1:22" ht="45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>
        <f t="shared" si="336"/>
        <v>0.70000000000000007</v>
      </c>
      <c r="P2703">
        <f t="shared" si="339"/>
        <v>35</v>
      </c>
      <c r="Q2703" t="str">
        <f t="shared" si="337"/>
        <v>games</v>
      </c>
      <c r="R2703" t="str">
        <f t="shared" si="338"/>
        <v>video games</v>
      </c>
      <c r="S2703" s="9">
        <f t="shared" si="340"/>
        <v>41162.84516203704</v>
      </c>
      <c r="T2703" s="9">
        <f t="shared" si="341"/>
        <v>41182.84516203704</v>
      </c>
      <c r="U2703">
        <f t="shared" si="342"/>
        <v>2012</v>
      </c>
      <c r="V2703" s="9" t="str">
        <f t="shared" si="343"/>
        <v>Sep</v>
      </c>
    </row>
    <row r="2704" spans="1:22" ht="45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>
        <f t="shared" si="336"/>
        <v>0</v>
      </c>
      <c r="P2704">
        <f t="shared" si="339"/>
        <v>0</v>
      </c>
      <c r="Q2704" t="str">
        <f t="shared" si="337"/>
        <v>games</v>
      </c>
      <c r="R2704" t="str">
        <f t="shared" si="338"/>
        <v>video games</v>
      </c>
      <c r="S2704" s="9">
        <f t="shared" si="340"/>
        <v>42295.586724537039</v>
      </c>
      <c r="T2704" s="9">
        <f t="shared" si="341"/>
        <v>42325.628391203711</v>
      </c>
      <c r="U2704">
        <f t="shared" si="342"/>
        <v>2015</v>
      </c>
      <c r="V2704" s="9" t="str">
        <f t="shared" si="343"/>
        <v>Oct</v>
      </c>
    </row>
    <row r="2705" spans="1:22" ht="45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>
        <f t="shared" si="336"/>
        <v>6.8000000000000005E-2</v>
      </c>
      <c r="P2705">
        <f t="shared" si="339"/>
        <v>12.75</v>
      </c>
      <c r="Q2705" t="str">
        <f t="shared" si="337"/>
        <v>games</v>
      </c>
      <c r="R2705" t="str">
        <f t="shared" si="338"/>
        <v>video games</v>
      </c>
      <c r="S2705" s="9">
        <f t="shared" si="340"/>
        <v>41645.66547453704</v>
      </c>
      <c r="T2705" s="9">
        <f t="shared" si="341"/>
        <v>41675.66547453704</v>
      </c>
      <c r="U2705">
        <f t="shared" si="342"/>
        <v>2014</v>
      </c>
      <c r="V2705" s="9" t="str">
        <f t="shared" si="343"/>
        <v>Jan</v>
      </c>
    </row>
    <row r="2706" spans="1:22" ht="30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>
        <f t="shared" si="336"/>
        <v>1.3333333333333335</v>
      </c>
      <c r="P2706">
        <f t="shared" si="339"/>
        <v>10</v>
      </c>
      <c r="Q2706" t="str">
        <f t="shared" si="337"/>
        <v>games</v>
      </c>
      <c r="R2706" t="str">
        <f t="shared" si="338"/>
        <v>video games</v>
      </c>
      <c r="S2706" s="9">
        <f t="shared" si="340"/>
        <v>40802.79792824074</v>
      </c>
      <c r="T2706" s="9">
        <f t="shared" si="341"/>
        <v>40832.79792824074</v>
      </c>
      <c r="U2706">
        <f t="shared" si="342"/>
        <v>2011</v>
      </c>
      <c r="V2706" s="9" t="str">
        <f t="shared" si="343"/>
        <v>Sep</v>
      </c>
    </row>
    <row r="2707" spans="1:22" ht="45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>
        <f t="shared" si="336"/>
        <v>6.3092592592592585</v>
      </c>
      <c r="P2707">
        <f t="shared" si="339"/>
        <v>113.56666666666666</v>
      </c>
      <c r="Q2707" t="str">
        <f t="shared" si="337"/>
        <v>games</v>
      </c>
      <c r="R2707" t="str">
        <f t="shared" si="338"/>
        <v>video games</v>
      </c>
      <c r="S2707" s="9">
        <f t="shared" si="340"/>
        <v>41613.006307870375</v>
      </c>
      <c r="T2707" s="9">
        <f t="shared" si="341"/>
        <v>41643.006307870375</v>
      </c>
      <c r="U2707">
        <f t="shared" si="342"/>
        <v>2013</v>
      </c>
      <c r="V2707" s="9" t="str">
        <f t="shared" si="343"/>
        <v>Dec</v>
      </c>
    </row>
    <row r="2708" spans="1:22" ht="30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>
        <f t="shared" si="336"/>
        <v>4.5</v>
      </c>
      <c r="P2708">
        <f t="shared" si="339"/>
        <v>15</v>
      </c>
      <c r="Q2708" t="str">
        <f t="shared" si="337"/>
        <v>games</v>
      </c>
      <c r="R2708" t="str">
        <f t="shared" si="338"/>
        <v>video games</v>
      </c>
      <c r="S2708" s="9">
        <f t="shared" si="340"/>
        <v>41005.737453703703</v>
      </c>
      <c r="T2708" s="9">
        <f t="shared" si="341"/>
        <v>41035.737453703703</v>
      </c>
      <c r="U2708">
        <f t="shared" si="342"/>
        <v>2012</v>
      </c>
      <c r="V2708" s="9" t="str">
        <f t="shared" si="343"/>
        <v>Apr</v>
      </c>
    </row>
    <row r="2709" spans="1:22" ht="45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>
        <f t="shared" si="336"/>
        <v>62.765333333333331</v>
      </c>
      <c r="P2709">
        <f t="shared" si="339"/>
        <v>48.281025641025643</v>
      </c>
      <c r="Q2709" t="str">
        <f t="shared" si="337"/>
        <v>games</v>
      </c>
      <c r="R2709" t="str">
        <f t="shared" si="338"/>
        <v>video games</v>
      </c>
      <c r="S2709" s="9">
        <f t="shared" si="340"/>
        <v>41838.211226851854</v>
      </c>
      <c r="T2709" s="9">
        <f t="shared" si="341"/>
        <v>41893.211226851854</v>
      </c>
      <c r="U2709">
        <f t="shared" si="342"/>
        <v>2014</v>
      </c>
      <c r="V2709" s="9" t="str">
        <f t="shared" si="343"/>
        <v>Jul</v>
      </c>
    </row>
    <row r="2710" spans="1:22" ht="45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>
        <f t="shared" si="336"/>
        <v>29.376000000000001</v>
      </c>
      <c r="P2710">
        <f t="shared" si="339"/>
        <v>43.976047904191617</v>
      </c>
      <c r="Q2710" t="str">
        <f t="shared" si="337"/>
        <v>games</v>
      </c>
      <c r="R2710" t="str">
        <f t="shared" si="338"/>
        <v>video games</v>
      </c>
      <c r="S2710" s="9">
        <f t="shared" si="340"/>
        <v>42353.000127314815</v>
      </c>
      <c r="T2710" s="9">
        <f t="shared" si="341"/>
        <v>42383.000127314815</v>
      </c>
      <c r="U2710">
        <f t="shared" si="342"/>
        <v>2015</v>
      </c>
      <c r="V2710" s="9" t="str">
        <f t="shared" si="343"/>
        <v>Dec</v>
      </c>
    </row>
    <row r="2711" spans="1:22" ht="45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>
        <f t="shared" si="336"/>
        <v>7.5</v>
      </c>
      <c r="P2711">
        <f t="shared" si="339"/>
        <v>9</v>
      </c>
      <c r="Q2711" t="str">
        <f t="shared" si="337"/>
        <v>games</v>
      </c>
      <c r="R2711" t="str">
        <f t="shared" si="338"/>
        <v>video games</v>
      </c>
      <c r="S2711" s="9">
        <f t="shared" si="340"/>
        <v>40701.029178240744</v>
      </c>
      <c r="T2711" s="9">
        <f t="shared" si="341"/>
        <v>40746.029178240744</v>
      </c>
      <c r="U2711">
        <f t="shared" si="342"/>
        <v>2011</v>
      </c>
      <c r="V2711" s="9" t="str">
        <f t="shared" si="343"/>
        <v>Jun</v>
      </c>
    </row>
    <row r="2712" spans="1:22" ht="45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>
        <f t="shared" si="336"/>
        <v>2.6076923076923078</v>
      </c>
      <c r="P2712">
        <f t="shared" si="339"/>
        <v>37.666666666666664</v>
      </c>
      <c r="Q2712" t="str">
        <f t="shared" si="337"/>
        <v>games</v>
      </c>
      <c r="R2712" t="str">
        <f t="shared" si="338"/>
        <v>video games</v>
      </c>
      <c r="S2712" s="9">
        <f t="shared" si="340"/>
        <v>42479.399722222224</v>
      </c>
      <c r="T2712" s="9">
        <f t="shared" si="341"/>
        <v>42504.399722222224</v>
      </c>
      <c r="U2712">
        <f t="shared" si="342"/>
        <v>2016</v>
      </c>
      <c r="V2712" s="9" t="str">
        <f t="shared" si="343"/>
        <v>Apr</v>
      </c>
    </row>
    <row r="2713" spans="1:22" ht="30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>
        <f t="shared" si="336"/>
        <v>9.1050000000000004</v>
      </c>
      <c r="P2713">
        <f t="shared" si="339"/>
        <v>18.581632653061224</v>
      </c>
      <c r="Q2713" t="str">
        <f t="shared" si="337"/>
        <v>games</v>
      </c>
      <c r="R2713" t="str">
        <f t="shared" si="338"/>
        <v>video games</v>
      </c>
      <c r="S2713" s="9">
        <f t="shared" si="340"/>
        <v>41739.971446759264</v>
      </c>
      <c r="T2713" s="9">
        <f t="shared" si="341"/>
        <v>41769.971446759264</v>
      </c>
      <c r="U2713">
        <f t="shared" si="342"/>
        <v>2014</v>
      </c>
      <c r="V2713" s="9" t="str">
        <f t="shared" si="343"/>
        <v>Apr</v>
      </c>
    </row>
    <row r="2714" spans="1:22" ht="45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>
        <f t="shared" si="336"/>
        <v>1.7647058823529412E-2</v>
      </c>
      <c r="P2714">
        <f t="shared" si="339"/>
        <v>3</v>
      </c>
      <c r="Q2714" t="str">
        <f t="shared" si="337"/>
        <v>games</v>
      </c>
      <c r="R2714" t="str">
        <f t="shared" si="338"/>
        <v>video games</v>
      </c>
      <c r="S2714" s="9">
        <f t="shared" si="340"/>
        <v>42002.760324074079</v>
      </c>
      <c r="T2714" s="9">
        <f t="shared" si="341"/>
        <v>42032.760324074079</v>
      </c>
      <c r="U2714">
        <f t="shared" si="342"/>
        <v>2014</v>
      </c>
      <c r="V2714" s="9" t="str">
        <f t="shared" si="343"/>
        <v>Dec</v>
      </c>
    </row>
    <row r="2715" spans="1:22" ht="30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>
        <f t="shared" si="336"/>
        <v>0.55999999999999994</v>
      </c>
      <c r="P2715">
        <f t="shared" si="339"/>
        <v>18.666666666666668</v>
      </c>
      <c r="Q2715" t="str">
        <f t="shared" si="337"/>
        <v>games</v>
      </c>
      <c r="R2715" t="str">
        <f t="shared" si="338"/>
        <v>video games</v>
      </c>
      <c r="S2715" s="9">
        <f t="shared" si="340"/>
        <v>41101.739444444444</v>
      </c>
      <c r="T2715" s="9">
        <f t="shared" si="341"/>
        <v>41131.739444444444</v>
      </c>
      <c r="U2715">
        <f t="shared" si="342"/>
        <v>2012</v>
      </c>
      <c r="V2715" s="9" t="str">
        <f t="shared" si="343"/>
        <v>Jul</v>
      </c>
    </row>
    <row r="2716" spans="1:22" ht="45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>
        <f t="shared" si="336"/>
        <v>0.82000000000000006</v>
      </c>
      <c r="P2716">
        <f t="shared" si="339"/>
        <v>410</v>
      </c>
      <c r="Q2716" t="str">
        <f t="shared" si="337"/>
        <v>games</v>
      </c>
      <c r="R2716" t="str">
        <f t="shared" si="338"/>
        <v>video games</v>
      </c>
      <c r="S2716" s="9">
        <f t="shared" si="340"/>
        <v>41793.4928587963</v>
      </c>
      <c r="T2716" s="9">
        <f t="shared" si="341"/>
        <v>41853.4928587963</v>
      </c>
      <c r="U2716">
        <f t="shared" si="342"/>
        <v>2014</v>
      </c>
      <c r="V2716" s="9" t="str">
        <f t="shared" si="343"/>
        <v>Jun</v>
      </c>
    </row>
    <row r="2717" spans="1:22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>
        <f t="shared" si="336"/>
        <v>0</v>
      </c>
      <c r="P2717">
        <f t="shared" si="339"/>
        <v>0</v>
      </c>
      <c r="Q2717" t="str">
        <f t="shared" si="337"/>
        <v>games</v>
      </c>
      <c r="R2717" t="str">
        <f t="shared" si="338"/>
        <v>video games</v>
      </c>
      <c r="S2717" s="9">
        <f t="shared" si="340"/>
        <v>41829.745416666665</v>
      </c>
      <c r="T2717" s="9">
        <f t="shared" si="341"/>
        <v>41859.745416666665</v>
      </c>
      <c r="U2717">
        <f t="shared" si="342"/>
        <v>2014</v>
      </c>
      <c r="V2717" s="9" t="str">
        <f t="shared" si="343"/>
        <v>Jul</v>
      </c>
    </row>
    <row r="2718" spans="1:22" ht="30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>
        <f t="shared" si="336"/>
        <v>3.42</v>
      </c>
      <c r="P2718">
        <f t="shared" si="339"/>
        <v>114</v>
      </c>
      <c r="Q2718" t="str">
        <f t="shared" si="337"/>
        <v>games</v>
      </c>
      <c r="R2718" t="str">
        <f t="shared" si="338"/>
        <v>video games</v>
      </c>
      <c r="S2718" s="9">
        <f t="shared" si="340"/>
        <v>42413.504340277781</v>
      </c>
      <c r="T2718" s="9">
        <f t="shared" si="341"/>
        <v>42443.462673611117</v>
      </c>
      <c r="U2718">
        <f t="shared" si="342"/>
        <v>2016</v>
      </c>
      <c r="V2718" s="9" t="str">
        <f t="shared" si="343"/>
        <v>Feb</v>
      </c>
    </row>
    <row r="2719" spans="1:22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>
        <f t="shared" si="336"/>
        <v>8.3333333333333343E-2</v>
      </c>
      <c r="P2719">
        <f t="shared" si="339"/>
        <v>7.5</v>
      </c>
      <c r="Q2719" t="str">
        <f t="shared" si="337"/>
        <v>games</v>
      </c>
      <c r="R2719" t="str">
        <f t="shared" si="338"/>
        <v>video games</v>
      </c>
      <c r="S2719" s="9">
        <f t="shared" si="340"/>
        <v>41845.70012731482</v>
      </c>
      <c r="T2719" s="9">
        <f t="shared" si="341"/>
        <v>41875.70012731482</v>
      </c>
      <c r="U2719">
        <f t="shared" si="342"/>
        <v>2014</v>
      </c>
      <c r="V2719" s="9" t="str">
        <f t="shared" si="343"/>
        <v>Jul</v>
      </c>
    </row>
    <row r="2720" spans="1:22" ht="45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>
        <f t="shared" si="336"/>
        <v>0</v>
      </c>
      <c r="P2720">
        <f t="shared" si="339"/>
        <v>0</v>
      </c>
      <c r="Q2720" t="str">
        <f t="shared" si="337"/>
        <v>games</v>
      </c>
      <c r="R2720" t="str">
        <f t="shared" si="338"/>
        <v>video games</v>
      </c>
      <c r="S2720" s="9">
        <f t="shared" si="340"/>
        <v>41775.547303240739</v>
      </c>
      <c r="T2720" s="9">
        <f t="shared" si="341"/>
        <v>41805.547303240739</v>
      </c>
      <c r="U2720">
        <f t="shared" si="342"/>
        <v>2014</v>
      </c>
      <c r="V2720" s="9" t="str">
        <f t="shared" si="343"/>
        <v>May</v>
      </c>
    </row>
    <row r="2721" spans="1:22" ht="30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>
        <f t="shared" si="336"/>
        <v>14.182977777777777</v>
      </c>
      <c r="P2721">
        <f t="shared" si="339"/>
        <v>43.41727891156463</v>
      </c>
      <c r="Q2721" t="str">
        <f t="shared" si="337"/>
        <v>games</v>
      </c>
      <c r="R2721" t="str">
        <f t="shared" si="338"/>
        <v>video games</v>
      </c>
      <c r="S2721" s="9">
        <f t="shared" si="340"/>
        <v>41723.632719907408</v>
      </c>
      <c r="T2721" s="9">
        <f t="shared" si="341"/>
        <v>41753.632719907408</v>
      </c>
      <c r="U2721">
        <f t="shared" si="342"/>
        <v>2014</v>
      </c>
      <c r="V2721" s="9" t="str">
        <f t="shared" si="343"/>
        <v>Mar</v>
      </c>
    </row>
    <row r="2722" spans="1:22" ht="30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>
        <f t="shared" si="336"/>
        <v>7.8266666666666662</v>
      </c>
      <c r="P2722">
        <f t="shared" si="339"/>
        <v>23.959183673469386</v>
      </c>
      <c r="Q2722" t="str">
        <f t="shared" si="337"/>
        <v>games</v>
      </c>
      <c r="R2722" t="str">
        <f t="shared" si="338"/>
        <v>video games</v>
      </c>
      <c r="S2722" s="9">
        <f t="shared" si="340"/>
        <v>42151.022858796299</v>
      </c>
      <c r="T2722" s="9">
        <f t="shared" si="341"/>
        <v>42181.022858796299</v>
      </c>
      <c r="U2722">
        <f t="shared" si="342"/>
        <v>2015</v>
      </c>
      <c r="V2722" s="9" t="str">
        <f t="shared" si="343"/>
        <v>May</v>
      </c>
    </row>
    <row r="2723" spans="1:22" ht="45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>
        <f t="shared" si="336"/>
        <v>3.8464497269020695E-2</v>
      </c>
      <c r="P2723">
        <f t="shared" si="339"/>
        <v>5</v>
      </c>
      <c r="Q2723" t="str">
        <f t="shared" si="337"/>
        <v>games</v>
      </c>
      <c r="R2723" t="str">
        <f t="shared" si="338"/>
        <v>video games</v>
      </c>
      <c r="S2723" s="9">
        <f t="shared" si="340"/>
        <v>42123.019131944449</v>
      </c>
      <c r="T2723" s="9">
        <f t="shared" si="341"/>
        <v>42153.019131944449</v>
      </c>
      <c r="U2723">
        <f t="shared" si="342"/>
        <v>2015</v>
      </c>
      <c r="V2723" s="9" t="str">
        <f t="shared" si="343"/>
        <v>Apr</v>
      </c>
    </row>
    <row r="2724" spans="1:22" ht="45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>
        <f t="shared" si="336"/>
        <v>12.5</v>
      </c>
      <c r="P2724">
        <f t="shared" si="339"/>
        <v>12.5</v>
      </c>
      <c r="Q2724" t="str">
        <f t="shared" si="337"/>
        <v>games</v>
      </c>
      <c r="R2724" t="str">
        <f t="shared" si="338"/>
        <v>video games</v>
      </c>
      <c r="S2724" s="9">
        <f t="shared" si="340"/>
        <v>42440.653611111113</v>
      </c>
      <c r="T2724" s="9">
        <f t="shared" si="341"/>
        <v>42470.611944444448</v>
      </c>
      <c r="U2724">
        <f t="shared" si="342"/>
        <v>2016</v>
      </c>
      <c r="V2724" s="9" t="str">
        <f t="shared" si="343"/>
        <v>Mar</v>
      </c>
    </row>
    <row r="2725" spans="1:22" ht="45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>
        <f t="shared" si="336"/>
        <v>1.05</v>
      </c>
      <c r="P2725">
        <f t="shared" si="339"/>
        <v>3</v>
      </c>
      <c r="Q2725" t="str">
        <f t="shared" si="337"/>
        <v>games</v>
      </c>
      <c r="R2725" t="str">
        <f t="shared" si="338"/>
        <v>video games</v>
      </c>
      <c r="S2725" s="9">
        <f t="shared" si="340"/>
        <v>41249.859236111115</v>
      </c>
      <c r="T2725" s="9">
        <f t="shared" si="341"/>
        <v>41279.859236111115</v>
      </c>
      <c r="U2725">
        <f t="shared" si="342"/>
        <v>2012</v>
      </c>
      <c r="V2725" s="9" t="str">
        <f t="shared" si="343"/>
        <v>Dec</v>
      </c>
    </row>
    <row r="2726" spans="1:22" ht="45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>
        <f t="shared" si="336"/>
        <v>14.083333333333334</v>
      </c>
      <c r="P2726">
        <f t="shared" si="339"/>
        <v>10.5625</v>
      </c>
      <c r="Q2726" t="str">
        <f t="shared" si="337"/>
        <v>games</v>
      </c>
      <c r="R2726" t="str">
        <f t="shared" si="338"/>
        <v>video games</v>
      </c>
      <c r="S2726" s="9">
        <f t="shared" si="340"/>
        <v>42396.807141203702</v>
      </c>
      <c r="T2726" s="9">
        <f t="shared" si="341"/>
        <v>42411.807141203702</v>
      </c>
      <c r="U2726">
        <f t="shared" si="342"/>
        <v>2016</v>
      </c>
      <c r="V2726" s="9" t="str">
        <f t="shared" si="343"/>
        <v>Jan</v>
      </c>
    </row>
    <row r="2727" spans="1:22" ht="45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>
        <f t="shared" si="336"/>
        <v>18.300055555555556</v>
      </c>
      <c r="P2727">
        <f t="shared" si="339"/>
        <v>122.00037037037038</v>
      </c>
      <c r="Q2727" t="str">
        <f t="shared" si="337"/>
        <v>games</v>
      </c>
      <c r="R2727" t="str">
        <f t="shared" si="338"/>
        <v>video games</v>
      </c>
      <c r="S2727" s="9">
        <f t="shared" si="340"/>
        <v>40795.546678240746</v>
      </c>
      <c r="T2727" s="9">
        <f t="shared" si="341"/>
        <v>40825.546678240746</v>
      </c>
      <c r="U2727">
        <f t="shared" si="342"/>
        <v>2011</v>
      </c>
      <c r="V2727" s="9" t="str">
        <f t="shared" si="343"/>
        <v>Sep</v>
      </c>
    </row>
    <row r="2728" spans="1:22" ht="45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>
        <f t="shared" si="336"/>
        <v>5.0347999999999997</v>
      </c>
      <c r="P2728">
        <f t="shared" si="339"/>
        <v>267.80851063829789</v>
      </c>
      <c r="Q2728" t="str">
        <f t="shared" si="337"/>
        <v>games</v>
      </c>
      <c r="R2728" t="str">
        <f t="shared" si="338"/>
        <v>video games</v>
      </c>
      <c r="S2728" s="9">
        <f t="shared" si="340"/>
        <v>41486.370601851857</v>
      </c>
      <c r="T2728" s="9">
        <f t="shared" si="341"/>
        <v>41516.370601851857</v>
      </c>
      <c r="U2728">
        <f t="shared" si="342"/>
        <v>2013</v>
      </c>
      <c r="V2728" s="9" t="str">
        <f t="shared" si="343"/>
        <v>Jul</v>
      </c>
    </row>
    <row r="2729" spans="1:22" ht="45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>
        <f t="shared" si="336"/>
        <v>17.933333333333334</v>
      </c>
      <c r="P2729">
        <f t="shared" si="339"/>
        <v>74.206896551724142</v>
      </c>
      <c r="Q2729" t="str">
        <f t="shared" si="337"/>
        <v>games</v>
      </c>
      <c r="R2729" t="str">
        <f t="shared" si="338"/>
        <v>video games</v>
      </c>
      <c r="S2729" s="9">
        <f t="shared" si="340"/>
        <v>41885.351319444446</v>
      </c>
      <c r="T2729" s="9">
        <f t="shared" si="341"/>
        <v>41915.979166666672</v>
      </c>
      <c r="U2729">
        <f t="shared" si="342"/>
        <v>2014</v>
      </c>
      <c r="V2729" s="9" t="str">
        <f t="shared" si="343"/>
        <v>Sep</v>
      </c>
    </row>
    <row r="2730" spans="1:22" ht="45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>
        <f t="shared" si="336"/>
        <v>4.7E-2</v>
      </c>
      <c r="P2730">
        <f t="shared" si="339"/>
        <v>6.7142857142857144</v>
      </c>
      <c r="Q2730" t="str">
        <f t="shared" si="337"/>
        <v>games</v>
      </c>
      <c r="R2730" t="str">
        <f t="shared" si="338"/>
        <v>video games</v>
      </c>
      <c r="S2730" s="9">
        <f t="shared" si="340"/>
        <v>41660.625891203708</v>
      </c>
      <c r="T2730" s="9">
        <f t="shared" si="341"/>
        <v>41700.625891203708</v>
      </c>
      <c r="U2730">
        <f t="shared" si="342"/>
        <v>2014</v>
      </c>
      <c r="V2730" s="9" t="str">
        <f t="shared" si="343"/>
        <v>Jan</v>
      </c>
    </row>
    <row r="2731" spans="1:22" ht="30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>
        <f t="shared" si="336"/>
        <v>7.2120000000000006</v>
      </c>
      <c r="P2731">
        <f t="shared" si="339"/>
        <v>81.954545454545453</v>
      </c>
      <c r="Q2731" t="str">
        <f t="shared" si="337"/>
        <v>games</v>
      </c>
      <c r="R2731" t="str">
        <f t="shared" si="338"/>
        <v>video games</v>
      </c>
      <c r="S2731" s="9">
        <f t="shared" si="340"/>
        <v>41712.596006944448</v>
      </c>
      <c r="T2731" s="9">
        <f t="shared" si="341"/>
        <v>41742.596006944448</v>
      </c>
      <c r="U2731">
        <f t="shared" si="342"/>
        <v>2014</v>
      </c>
      <c r="V2731" s="9" t="str">
        <f t="shared" si="343"/>
        <v>Mar</v>
      </c>
    </row>
    <row r="2732" spans="1:22" ht="45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>
        <f t="shared" si="336"/>
        <v>0.5</v>
      </c>
      <c r="P2732">
        <f t="shared" si="339"/>
        <v>25</v>
      </c>
      <c r="Q2732" t="str">
        <f t="shared" si="337"/>
        <v>games</v>
      </c>
      <c r="R2732" t="str">
        <f t="shared" si="338"/>
        <v>video games</v>
      </c>
      <c r="S2732" s="9">
        <f t="shared" si="340"/>
        <v>42107.669768518521</v>
      </c>
      <c r="T2732" s="9">
        <f t="shared" si="341"/>
        <v>42137.669768518521</v>
      </c>
      <c r="U2732">
        <f t="shared" si="342"/>
        <v>2015</v>
      </c>
      <c r="V2732" s="9" t="str">
        <f t="shared" si="343"/>
        <v>Apr</v>
      </c>
    </row>
    <row r="2733" spans="1:22" ht="45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>
        <f t="shared" si="336"/>
        <v>2.5</v>
      </c>
      <c r="P2733">
        <f t="shared" si="339"/>
        <v>10</v>
      </c>
      <c r="Q2733" t="str">
        <f t="shared" si="337"/>
        <v>games</v>
      </c>
      <c r="R2733" t="str">
        <f t="shared" si="338"/>
        <v>video games</v>
      </c>
      <c r="S2733" s="9">
        <f t="shared" si="340"/>
        <v>42383.944108796299</v>
      </c>
      <c r="T2733" s="9">
        <f t="shared" si="341"/>
        <v>42413.944108796299</v>
      </c>
      <c r="U2733">
        <f t="shared" si="342"/>
        <v>2016</v>
      </c>
      <c r="V2733" s="9" t="str">
        <f t="shared" si="343"/>
        <v>Jan</v>
      </c>
    </row>
    <row r="2734" spans="1:22" ht="30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>
        <f t="shared" si="336"/>
        <v>4.1000000000000002E-2</v>
      </c>
      <c r="P2734">
        <f t="shared" si="339"/>
        <v>6.833333333333333</v>
      </c>
      <c r="Q2734" t="str">
        <f t="shared" si="337"/>
        <v>games</v>
      </c>
      <c r="R2734" t="str">
        <f t="shared" si="338"/>
        <v>video games</v>
      </c>
      <c r="S2734" s="9">
        <f t="shared" si="340"/>
        <v>42538.605763888896</v>
      </c>
      <c r="T2734" s="9">
        <f t="shared" si="341"/>
        <v>42565.591666666667</v>
      </c>
      <c r="U2734">
        <f t="shared" si="342"/>
        <v>2016</v>
      </c>
      <c r="V2734" s="9" t="str">
        <f t="shared" si="343"/>
        <v>Jun</v>
      </c>
    </row>
    <row r="2735" spans="1:22" ht="45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>
        <f t="shared" si="336"/>
        <v>5.3125</v>
      </c>
      <c r="P2735">
        <f t="shared" si="339"/>
        <v>17.708333333333332</v>
      </c>
      <c r="Q2735" t="str">
        <f t="shared" si="337"/>
        <v>games</v>
      </c>
      <c r="R2735" t="str">
        <f t="shared" si="338"/>
        <v>video games</v>
      </c>
      <c r="S2735" s="9">
        <f t="shared" si="340"/>
        <v>41576.87876157408</v>
      </c>
      <c r="T2735" s="9">
        <f t="shared" si="341"/>
        <v>41617.082638888889</v>
      </c>
      <c r="U2735">
        <f t="shared" si="342"/>
        <v>2013</v>
      </c>
      <c r="V2735" s="9" t="str">
        <f t="shared" si="343"/>
        <v>Oct</v>
      </c>
    </row>
    <row r="2736" spans="1:22" ht="45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>
        <f t="shared" si="336"/>
        <v>1.6199999999999999</v>
      </c>
      <c r="P2736">
        <f t="shared" si="339"/>
        <v>16.2</v>
      </c>
      <c r="Q2736" t="str">
        <f t="shared" si="337"/>
        <v>games</v>
      </c>
      <c r="R2736" t="str">
        <f t="shared" si="338"/>
        <v>video games</v>
      </c>
      <c r="S2736" s="9">
        <f t="shared" si="340"/>
        <v>42479.055439814816</v>
      </c>
      <c r="T2736" s="9">
        <f t="shared" si="341"/>
        <v>42539.055439814816</v>
      </c>
      <c r="U2736">
        <f t="shared" si="342"/>
        <v>2016</v>
      </c>
      <c r="V2736" s="9" t="str">
        <f t="shared" si="343"/>
        <v>Apr</v>
      </c>
    </row>
    <row r="2737" spans="1:22" ht="45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>
        <f t="shared" si="336"/>
        <v>4.9516666666666671</v>
      </c>
      <c r="P2737">
        <f t="shared" si="339"/>
        <v>80.297297297297291</v>
      </c>
      <c r="Q2737" t="str">
        <f t="shared" si="337"/>
        <v>games</v>
      </c>
      <c r="R2737" t="str">
        <f t="shared" si="338"/>
        <v>video games</v>
      </c>
      <c r="S2737" s="9">
        <f t="shared" si="340"/>
        <v>41771.243298611116</v>
      </c>
      <c r="T2737" s="9">
        <f t="shared" si="341"/>
        <v>41801.243298611116</v>
      </c>
      <c r="U2737">
        <f t="shared" si="342"/>
        <v>2014</v>
      </c>
      <c r="V2737" s="9" t="str">
        <f t="shared" si="343"/>
        <v>May</v>
      </c>
    </row>
    <row r="2738" spans="1:22" ht="45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>
        <f t="shared" si="336"/>
        <v>0.159</v>
      </c>
      <c r="P2738">
        <f t="shared" si="339"/>
        <v>71.55</v>
      </c>
      <c r="Q2738" t="str">
        <f t="shared" si="337"/>
        <v>games</v>
      </c>
      <c r="R2738" t="str">
        <f t="shared" si="338"/>
        <v>video games</v>
      </c>
      <c r="S2738" s="9">
        <f t="shared" si="340"/>
        <v>41691.9690625</v>
      </c>
      <c r="T2738" s="9">
        <f t="shared" si="341"/>
        <v>41721.927395833336</v>
      </c>
      <c r="U2738">
        <f t="shared" si="342"/>
        <v>2014</v>
      </c>
      <c r="V2738" s="9" t="str">
        <f t="shared" si="343"/>
        <v>Feb</v>
      </c>
    </row>
    <row r="2739" spans="1:22" ht="45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>
        <f t="shared" si="336"/>
        <v>41.25</v>
      </c>
      <c r="P2739">
        <f t="shared" si="339"/>
        <v>23.571428571428573</v>
      </c>
      <c r="Q2739" t="str">
        <f t="shared" si="337"/>
        <v>games</v>
      </c>
      <c r="R2739" t="str">
        <f t="shared" si="338"/>
        <v>video games</v>
      </c>
      <c r="S2739" s="9">
        <f t="shared" si="340"/>
        <v>40973.573784722226</v>
      </c>
      <c r="T2739" s="9">
        <f t="shared" si="341"/>
        <v>41003.532118055555</v>
      </c>
      <c r="U2739">
        <f t="shared" si="342"/>
        <v>2012</v>
      </c>
      <c r="V2739" s="9" t="str">
        <f t="shared" si="343"/>
        <v>Mar</v>
      </c>
    </row>
    <row r="2740" spans="1:22" ht="45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>
        <f t="shared" si="336"/>
        <v>0</v>
      </c>
      <c r="P2740">
        <f t="shared" si="339"/>
        <v>0</v>
      </c>
      <c r="Q2740" t="str">
        <f t="shared" si="337"/>
        <v>games</v>
      </c>
      <c r="R2740" t="str">
        <f t="shared" si="338"/>
        <v>video games</v>
      </c>
      <c r="S2740" s="9">
        <f t="shared" si="340"/>
        <v>41813.694722222222</v>
      </c>
      <c r="T2740" s="9">
        <f t="shared" si="341"/>
        <v>41843.694722222222</v>
      </c>
      <c r="U2740">
        <f t="shared" si="342"/>
        <v>2014</v>
      </c>
      <c r="V2740" s="9" t="str">
        <f t="shared" si="343"/>
        <v>Jun</v>
      </c>
    </row>
    <row r="2741" spans="1:22" ht="45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>
        <f t="shared" si="336"/>
        <v>2.93</v>
      </c>
      <c r="P2741">
        <f t="shared" si="339"/>
        <v>34.88095238095238</v>
      </c>
      <c r="Q2741" t="str">
        <f t="shared" si="337"/>
        <v>games</v>
      </c>
      <c r="R2741" t="str">
        <f t="shared" si="338"/>
        <v>video games</v>
      </c>
      <c r="S2741" s="9">
        <f t="shared" si="340"/>
        <v>40952.470312500001</v>
      </c>
      <c r="T2741" s="9">
        <f t="shared" si="341"/>
        <v>41012.428645833337</v>
      </c>
      <c r="U2741">
        <f t="shared" si="342"/>
        <v>2012</v>
      </c>
      <c r="V2741" s="9" t="str">
        <f t="shared" si="343"/>
        <v>Feb</v>
      </c>
    </row>
    <row r="2742" spans="1:22" ht="45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>
        <f t="shared" si="336"/>
        <v>0.44999999999999996</v>
      </c>
      <c r="P2742">
        <f t="shared" si="339"/>
        <v>15</v>
      </c>
      <c r="Q2742" t="str">
        <f t="shared" si="337"/>
        <v>games</v>
      </c>
      <c r="R2742" t="str">
        <f t="shared" si="338"/>
        <v>video games</v>
      </c>
      <c r="S2742" s="9">
        <f t="shared" si="340"/>
        <v>42662.585532407415</v>
      </c>
      <c r="T2742" s="9">
        <f t="shared" si="341"/>
        <v>42692.627199074072</v>
      </c>
      <c r="U2742">
        <f t="shared" si="342"/>
        <v>2016</v>
      </c>
      <c r="V2742" s="9" t="str">
        <f t="shared" si="343"/>
        <v>Oct</v>
      </c>
    </row>
    <row r="2743" spans="1:22" ht="45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>
        <f t="shared" si="336"/>
        <v>0.51</v>
      </c>
      <c r="P2743">
        <f t="shared" si="339"/>
        <v>23.181818181818183</v>
      </c>
      <c r="Q2743" t="str">
        <f t="shared" si="337"/>
        <v>games</v>
      </c>
      <c r="R2743" t="str">
        <f t="shared" si="338"/>
        <v>video games</v>
      </c>
      <c r="S2743" s="9">
        <f t="shared" si="340"/>
        <v>41220.766458333332</v>
      </c>
      <c r="T2743" s="9">
        <f t="shared" si="341"/>
        <v>41250.766458333332</v>
      </c>
      <c r="U2743">
        <f t="shared" si="342"/>
        <v>2012</v>
      </c>
      <c r="V2743" s="9" t="str">
        <f t="shared" si="343"/>
        <v>Nov</v>
      </c>
    </row>
    <row r="2744" spans="1:22" ht="45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>
        <f t="shared" si="336"/>
        <v>0.04</v>
      </c>
      <c r="P2744">
        <f t="shared" si="339"/>
        <v>1</v>
      </c>
      <c r="Q2744" t="str">
        <f t="shared" si="337"/>
        <v>games</v>
      </c>
      <c r="R2744" t="str">
        <f t="shared" si="338"/>
        <v>video games</v>
      </c>
      <c r="S2744" s="9">
        <f t="shared" si="340"/>
        <v>42347.036921296298</v>
      </c>
      <c r="T2744" s="9">
        <f t="shared" si="341"/>
        <v>42377.036921296298</v>
      </c>
      <c r="U2744">
        <f t="shared" si="342"/>
        <v>2015</v>
      </c>
      <c r="V2744" s="9" t="str">
        <f t="shared" si="343"/>
        <v>Dec</v>
      </c>
    </row>
    <row r="2745" spans="1:22" ht="45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>
        <f t="shared" si="336"/>
        <v>35.537409090909087</v>
      </c>
      <c r="P2745">
        <f t="shared" si="339"/>
        <v>100.23371794871794</v>
      </c>
      <c r="Q2745" t="str">
        <f t="shared" si="337"/>
        <v>games</v>
      </c>
      <c r="R2745" t="str">
        <f t="shared" si="338"/>
        <v>video games</v>
      </c>
      <c r="S2745" s="9">
        <f t="shared" si="340"/>
        <v>41963.592719907414</v>
      </c>
      <c r="T2745" s="9">
        <f t="shared" si="341"/>
        <v>42023.187500000007</v>
      </c>
      <c r="U2745">
        <f t="shared" si="342"/>
        <v>2014</v>
      </c>
      <c r="V2745" s="9" t="str">
        <f t="shared" si="343"/>
        <v>Nov</v>
      </c>
    </row>
    <row r="2746" spans="1:22" ht="45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>
        <f t="shared" si="336"/>
        <v>0.5</v>
      </c>
      <c r="P2746">
        <f t="shared" si="339"/>
        <v>5</v>
      </c>
      <c r="Q2746" t="str">
        <f t="shared" si="337"/>
        <v>games</v>
      </c>
      <c r="R2746" t="str">
        <f t="shared" si="338"/>
        <v>video games</v>
      </c>
      <c r="S2746" s="9">
        <f t="shared" si="340"/>
        <v>41835.810416666667</v>
      </c>
      <c r="T2746" s="9">
        <f t="shared" si="341"/>
        <v>41865.810416666667</v>
      </c>
      <c r="U2746">
        <f t="shared" si="342"/>
        <v>2014</v>
      </c>
      <c r="V2746" s="9" t="str">
        <f t="shared" si="343"/>
        <v>Jul</v>
      </c>
    </row>
    <row r="2747" spans="1:22" ht="45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>
        <f t="shared" si="336"/>
        <v>0.16666666666666669</v>
      </c>
      <c r="P2747">
        <f t="shared" si="339"/>
        <v>3.3333333333333335</v>
      </c>
      <c r="Q2747" t="str">
        <f t="shared" si="337"/>
        <v>games</v>
      </c>
      <c r="R2747" t="str">
        <f t="shared" si="338"/>
        <v>video games</v>
      </c>
      <c r="S2747" s="9">
        <f t="shared" si="340"/>
        <v>41526.179247685192</v>
      </c>
      <c r="T2747" s="9">
        <f t="shared" si="341"/>
        <v>41556.179247685192</v>
      </c>
      <c r="U2747">
        <f t="shared" si="342"/>
        <v>2013</v>
      </c>
      <c r="V2747" s="9" t="str">
        <f t="shared" si="343"/>
        <v>Sep</v>
      </c>
    </row>
    <row r="2748" spans="1:22" ht="45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>
        <f t="shared" si="336"/>
        <v>0.13250000000000001</v>
      </c>
      <c r="P2748">
        <f t="shared" si="339"/>
        <v>13.25</v>
      </c>
      <c r="Q2748" t="str">
        <f t="shared" si="337"/>
        <v>games</v>
      </c>
      <c r="R2748" t="str">
        <f t="shared" si="338"/>
        <v>video games</v>
      </c>
      <c r="S2748" s="9">
        <f t="shared" si="340"/>
        <v>42429.528877314813</v>
      </c>
      <c r="T2748" s="9">
        <f t="shared" si="341"/>
        <v>42459.487210648149</v>
      </c>
      <c r="U2748">
        <f t="shared" si="342"/>
        <v>2016</v>
      </c>
      <c r="V2748" s="9" t="str">
        <f t="shared" si="343"/>
        <v>Feb</v>
      </c>
    </row>
    <row r="2749" spans="1:22" ht="30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>
        <f t="shared" si="336"/>
        <v>3.5704000000000007E-2</v>
      </c>
      <c r="P2749">
        <f t="shared" si="339"/>
        <v>17.852</v>
      </c>
      <c r="Q2749" t="str">
        <f t="shared" si="337"/>
        <v>games</v>
      </c>
      <c r="R2749" t="str">
        <f t="shared" si="338"/>
        <v>video games</v>
      </c>
      <c r="S2749" s="9">
        <f t="shared" si="340"/>
        <v>41009.680648148154</v>
      </c>
      <c r="T2749" s="9">
        <f t="shared" si="341"/>
        <v>41069.680648148154</v>
      </c>
      <c r="U2749">
        <f t="shared" si="342"/>
        <v>2012</v>
      </c>
      <c r="V2749" s="9" t="str">
        <f t="shared" si="343"/>
        <v>Apr</v>
      </c>
    </row>
    <row r="2750" spans="1:22" ht="45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>
        <f t="shared" si="336"/>
        <v>8.3000000000000007</v>
      </c>
      <c r="P2750">
        <f t="shared" si="339"/>
        <v>10.375</v>
      </c>
      <c r="Q2750" t="str">
        <f t="shared" si="337"/>
        <v>games</v>
      </c>
      <c r="R2750" t="str">
        <f t="shared" si="338"/>
        <v>video games</v>
      </c>
      <c r="S2750" s="9">
        <f t="shared" si="340"/>
        <v>42333.431863425933</v>
      </c>
      <c r="T2750" s="9">
        <f t="shared" si="341"/>
        <v>42363.431863425933</v>
      </c>
      <c r="U2750">
        <f t="shared" si="342"/>
        <v>2015</v>
      </c>
      <c r="V2750" s="9" t="str">
        <f t="shared" si="343"/>
        <v>Nov</v>
      </c>
    </row>
    <row r="2751" spans="1:22" ht="45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>
        <f t="shared" si="336"/>
        <v>2.4222222222222221</v>
      </c>
      <c r="P2751">
        <f t="shared" si="339"/>
        <v>36.333333333333336</v>
      </c>
      <c r="Q2751" t="str">
        <f t="shared" si="337"/>
        <v>games</v>
      </c>
      <c r="R2751" t="str">
        <f t="shared" si="338"/>
        <v>video games</v>
      </c>
      <c r="S2751" s="9">
        <f t="shared" si="340"/>
        <v>41703.999756944446</v>
      </c>
      <c r="T2751" s="9">
        <f t="shared" si="341"/>
        <v>41733.958090277782</v>
      </c>
      <c r="U2751">
        <f t="shared" si="342"/>
        <v>2014</v>
      </c>
      <c r="V2751" s="9" t="str">
        <f t="shared" si="343"/>
        <v>Mar</v>
      </c>
    </row>
    <row r="2752" spans="1:22" ht="45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>
        <f t="shared" si="336"/>
        <v>0.23809523809523811</v>
      </c>
      <c r="P2752">
        <f t="shared" si="339"/>
        <v>5</v>
      </c>
      <c r="Q2752" t="str">
        <f t="shared" si="337"/>
        <v>games</v>
      </c>
      <c r="R2752" t="str">
        <f t="shared" si="338"/>
        <v>video games</v>
      </c>
      <c r="S2752" s="9">
        <f t="shared" si="340"/>
        <v>41722.625740740747</v>
      </c>
      <c r="T2752" s="9">
        <f t="shared" si="341"/>
        <v>41735.625740740747</v>
      </c>
      <c r="U2752">
        <f t="shared" si="342"/>
        <v>2014</v>
      </c>
      <c r="V2752" s="9" t="str">
        <f t="shared" si="343"/>
        <v>Mar</v>
      </c>
    </row>
    <row r="2753" spans="1:22" ht="30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>
        <f t="shared" si="336"/>
        <v>0</v>
      </c>
      <c r="P2753">
        <f t="shared" si="339"/>
        <v>0</v>
      </c>
      <c r="Q2753" t="str">
        <f t="shared" si="337"/>
        <v>games</v>
      </c>
      <c r="R2753" t="str">
        <f t="shared" si="338"/>
        <v>video games</v>
      </c>
      <c r="S2753" s="9">
        <f t="shared" si="340"/>
        <v>40799.706018518518</v>
      </c>
      <c r="T2753" s="9">
        <f t="shared" si="341"/>
        <v>40844.706018518518</v>
      </c>
      <c r="U2753">
        <f t="shared" si="342"/>
        <v>2011</v>
      </c>
      <c r="V2753" s="9" t="str">
        <f t="shared" si="343"/>
        <v>Sep</v>
      </c>
    </row>
    <row r="2754" spans="1:22" ht="45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>
        <f t="shared" ref="O2754:O2817" si="344">(E2754/D2754)*100</f>
        <v>1.1599999999999999E-2</v>
      </c>
      <c r="P2754">
        <f t="shared" si="339"/>
        <v>5.8</v>
      </c>
      <c r="Q2754" t="str">
        <f t="shared" ref="Q2754:Q2817" si="345">LEFT(N2754,SEARCH("/",N2754,1)-1)</f>
        <v>games</v>
      </c>
      <c r="R2754" t="str">
        <f t="shared" ref="R2754:R2817" si="346">RIGHT(N2754,LEN(N2754)-SEARCH("/",N2754,1))</f>
        <v>video games</v>
      </c>
      <c r="S2754" s="9">
        <f t="shared" si="340"/>
        <v>42412.767546296302</v>
      </c>
      <c r="T2754" s="9">
        <f t="shared" si="341"/>
        <v>42442.72587962963</v>
      </c>
      <c r="U2754">
        <f t="shared" si="342"/>
        <v>2016</v>
      </c>
      <c r="V2754" s="9" t="str">
        <f t="shared" si="343"/>
        <v>Feb</v>
      </c>
    </row>
    <row r="2755" spans="1:22" ht="45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>
        <f t="shared" si="344"/>
        <v>0</v>
      </c>
      <c r="P2755">
        <f t="shared" ref="P2755:P2818" si="347">IFERROR(E2755/L2755, 0)</f>
        <v>0</v>
      </c>
      <c r="Q2755" t="str">
        <f t="shared" si="345"/>
        <v>games</v>
      </c>
      <c r="R2755" t="str">
        <f t="shared" si="346"/>
        <v>video games</v>
      </c>
      <c r="S2755" s="9">
        <f t="shared" ref="S2755:S2818" si="348">((J2755/86400)+25569+(-4/24))</f>
        <v>41410.537326388891</v>
      </c>
      <c r="T2755" s="9">
        <f t="shared" ref="T2755:T2818" si="349">((I2755/86400)+25569+(-4/24))</f>
        <v>41424.537326388891</v>
      </c>
      <c r="U2755">
        <f t="shared" ref="U2755:U2818" si="350">YEAR(S2755)</f>
        <v>2013</v>
      </c>
      <c r="V2755" s="9" t="str">
        <f t="shared" ref="V2755:V2818" si="351">TEXT(S2755, "mmm")</f>
        <v>May</v>
      </c>
    </row>
    <row r="2756" spans="1:22" ht="45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>
        <f t="shared" si="344"/>
        <v>0.22</v>
      </c>
      <c r="P2756">
        <f t="shared" si="347"/>
        <v>3.6666666666666665</v>
      </c>
      <c r="Q2756" t="str">
        <f t="shared" si="345"/>
        <v>games</v>
      </c>
      <c r="R2756" t="str">
        <f t="shared" si="346"/>
        <v>video games</v>
      </c>
      <c r="S2756" s="9">
        <f t="shared" si="348"/>
        <v>41718.357037037036</v>
      </c>
      <c r="T2756" s="9">
        <f t="shared" si="349"/>
        <v>41748.357037037036</v>
      </c>
      <c r="U2756">
        <f t="shared" si="350"/>
        <v>2014</v>
      </c>
      <c r="V2756" s="9" t="str">
        <f t="shared" si="351"/>
        <v>Mar</v>
      </c>
    </row>
    <row r="2757" spans="1:22" ht="45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>
        <f t="shared" si="344"/>
        <v>0.47222222222222221</v>
      </c>
      <c r="P2757">
        <f t="shared" si="347"/>
        <v>60.714285714285715</v>
      </c>
      <c r="Q2757" t="str">
        <f t="shared" si="345"/>
        <v>games</v>
      </c>
      <c r="R2757" t="str">
        <f t="shared" si="346"/>
        <v>mobile games</v>
      </c>
      <c r="S2757" s="9">
        <f t="shared" si="348"/>
        <v>42094.500590277785</v>
      </c>
      <c r="T2757" s="9">
        <f t="shared" si="349"/>
        <v>42124.500590277785</v>
      </c>
      <c r="U2757">
        <f t="shared" si="350"/>
        <v>2015</v>
      </c>
      <c r="V2757" s="9" t="str">
        <f t="shared" si="351"/>
        <v>Mar</v>
      </c>
    </row>
    <row r="2758" spans="1:22" ht="45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>
        <f t="shared" si="344"/>
        <v>0</v>
      </c>
      <c r="P2758">
        <f t="shared" si="347"/>
        <v>0</v>
      </c>
      <c r="Q2758" t="str">
        <f t="shared" si="345"/>
        <v>games</v>
      </c>
      <c r="R2758" t="str">
        <f t="shared" si="346"/>
        <v>mobile games</v>
      </c>
      <c r="S2758" s="9">
        <f t="shared" si="348"/>
        <v>42212.45752314815</v>
      </c>
      <c r="T2758" s="9">
        <f t="shared" si="349"/>
        <v>42272.45752314815</v>
      </c>
      <c r="U2758">
        <f t="shared" si="350"/>
        <v>2015</v>
      </c>
      <c r="V2758" s="9" t="str">
        <f t="shared" si="351"/>
        <v>Jul</v>
      </c>
    </row>
    <row r="2759" spans="1:22" ht="30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>
        <f t="shared" si="344"/>
        <v>0.5</v>
      </c>
      <c r="P2759">
        <f t="shared" si="347"/>
        <v>5</v>
      </c>
      <c r="Q2759" t="str">
        <f t="shared" si="345"/>
        <v>games</v>
      </c>
      <c r="R2759" t="str">
        <f t="shared" si="346"/>
        <v>mobile games</v>
      </c>
      <c r="S2759" s="9">
        <f t="shared" si="348"/>
        <v>42535.160810185189</v>
      </c>
      <c r="T2759" s="9">
        <f t="shared" si="349"/>
        <v>42565.160810185189</v>
      </c>
      <c r="U2759">
        <f t="shared" si="350"/>
        <v>2016</v>
      </c>
      <c r="V2759" s="9" t="str">
        <f t="shared" si="351"/>
        <v>Jun</v>
      </c>
    </row>
    <row r="2760" spans="1:22" ht="45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>
        <f t="shared" si="344"/>
        <v>1.6714285714285713</v>
      </c>
      <c r="P2760">
        <f t="shared" si="347"/>
        <v>25.434782608695652</v>
      </c>
      <c r="Q2760" t="str">
        <f t="shared" si="345"/>
        <v>games</v>
      </c>
      <c r="R2760" t="str">
        <f t="shared" si="346"/>
        <v>mobile games</v>
      </c>
      <c r="S2760" s="9">
        <f t="shared" si="348"/>
        <v>41926.6875</v>
      </c>
      <c r="T2760" s="9">
        <f t="shared" si="349"/>
        <v>41957.729166666664</v>
      </c>
      <c r="U2760">
        <f t="shared" si="350"/>
        <v>2014</v>
      </c>
      <c r="V2760" s="9" t="str">
        <f t="shared" si="351"/>
        <v>Oct</v>
      </c>
    </row>
    <row r="2761" spans="1:22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>
        <f t="shared" si="344"/>
        <v>0.1</v>
      </c>
      <c r="P2761">
        <f t="shared" si="347"/>
        <v>1</v>
      </c>
      <c r="Q2761" t="str">
        <f t="shared" si="345"/>
        <v>games</v>
      </c>
      <c r="R2761" t="str">
        <f t="shared" si="346"/>
        <v>mobile games</v>
      </c>
      <c r="S2761" s="9">
        <f t="shared" si="348"/>
        <v>41828.482835648152</v>
      </c>
      <c r="T2761" s="9">
        <f t="shared" si="349"/>
        <v>41858.482835648152</v>
      </c>
      <c r="U2761">
        <f t="shared" si="350"/>
        <v>2014</v>
      </c>
      <c r="V2761" s="9" t="str">
        <f t="shared" si="351"/>
        <v>Jul</v>
      </c>
    </row>
    <row r="2762" spans="1:22" ht="45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>
        <f t="shared" si="344"/>
        <v>0.105</v>
      </c>
      <c r="P2762">
        <f t="shared" si="347"/>
        <v>10.5</v>
      </c>
      <c r="Q2762" t="str">
        <f t="shared" si="345"/>
        <v>games</v>
      </c>
      <c r="R2762" t="str">
        <f t="shared" si="346"/>
        <v>mobile games</v>
      </c>
      <c r="S2762" s="9">
        <f t="shared" si="348"/>
        <v>42496.098298611112</v>
      </c>
      <c r="T2762" s="9">
        <f t="shared" si="349"/>
        <v>42526.098298611112</v>
      </c>
      <c r="U2762">
        <f t="shared" si="350"/>
        <v>2016</v>
      </c>
      <c r="V2762" s="9" t="str">
        <f t="shared" si="351"/>
        <v>May</v>
      </c>
    </row>
    <row r="2763" spans="1:22" ht="45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>
        <f t="shared" si="344"/>
        <v>0.22</v>
      </c>
      <c r="P2763">
        <f t="shared" si="347"/>
        <v>3.6666666666666665</v>
      </c>
      <c r="Q2763" t="str">
        <f t="shared" si="345"/>
        <v>games</v>
      </c>
      <c r="R2763" t="str">
        <f t="shared" si="346"/>
        <v>mobile games</v>
      </c>
      <c r="S2763" s="9">
        <f t="shared" si="348"/>
        <v>41908.829861111117</v>
      </c>
      <c r="T2763" s="9">
        <f t="shared" si="349"/>
        <v>41968.871527777781</v>
      </c>
      <c r="U2763">
        <f t="shared" si="350"/>
        <v>2014</v>
      </c>
      <c r="V2763" s="9" t="str">
        <f t="shared" si="351"/>
        <v>Sep</v>
      </c>
    </row>
    <row r="2764" spans="1:22" ht="45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>
        <f t="shared" si="344"/>
        <v>0</v>
      </c>
      <c r="P2764">
        <f t="shared" si="347"/>
        <v>0</v>
      </c>
      <c r="Q2764" t="str">
        <f t="shared" si="345"/>
        <v>games</v>
      </c>
      <c r="R2764" t="str">
        <f t="shared" si="346"/>
        <v>mobile games</v>
      </c>
      <c r="S2764" s="9">
        <f t="shared" si="348"/>
        <v>42332.741527777784</v>
      </c>
      <c r="T2764" s="9">
        <f t="shared" si="349"/>
        <v>42362.741527777784</v>
      </c>
      <c r="U2764">
        <f t="shared" si="350"/>
        <v>2015</v>
      </c>
      <c r="V2764" s="9" t="str">
        <f t="shared" si="351"/>
        <v>Nov</v>
      </c>
    </row>
    <row r="2765" spans="1:22" ht="45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>
        <f t="shared" si="344"/>
        <v>14.38</v>
      </c>
      <c r="P2765">
        <f t="shared" si="347"/>
        <v>110.61538461538461</v>
      </c>
      <c r="Q2765" t="str">
        <f t="shared" si="345"/>
        <v>games</v>
      </c>
      <c r="R2765" t="str">
        <f t="shared" si="346"/>
        <v>mobile games</v>
      </c>
      <c r="S2765" s="9">
        <f t="shared" si="348"/>
        <v>42705.948738425934</v>
      </c>
      <c r="T2765" s="9">
        <f t="shared" si="349"/>
        <v>42735.948738425934</v>
      </c>
      <c r="U2765">
        <f t="shared" si="350"/>
        <v>2016</v>
      </c>
      <c r="V2765" s="9" t="str">
        <f t="shared" si="351"/>
        <v>Dec</v>
      </c>
    </row>
    <row r="2766" spans="1:22" ht="45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>
        <f t="shared" si="344"/>
        <v>0.66666666666666674</v>
      </c>
      <c r="P2766">
        <f t="shared" si="347"/>
        <v>20</v>
      </c>
      <c r="Q2766" t="str">
        <f t="shared" si="345"/>
        <v>games</v>
      </c>
      <c r="R2766" t="str">
        <f t="shared" si="346"/>
        <v>mobile games</v>
      </c>
      <c r="S2766" s="9">
        <f t="shared" si="348"/>
        <v>41821.240520833337</v>
      </c>
      <c r="T2766" s="9">
        <f t="shared" si="349"/>
        <v>41851.240520833337</v>
      </c>
      <c r="U2766">
        <f t="shared" si="350"/>
        <v>2014</v>
      </c>
      <c r="V2766" s="9" t="str">
        <f t="shared" si="351"/>
        <v>Jul</v>
      </c>
    </row>
    <row r="2767" spans="1:22" ht="45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>
        <f t="shared" si="344"/>
        <v>4.0000000000000001E-3</v>
      </c>
      <c r="P2767">
        <f t="shared" si="347"/>
        <v>1</v>
      </c>
      <c r="Q2767" t="str">
        <f t="shared" si="345"/>
        <v>games</v>
      </c>
      <c r="R2767" t="str">
        <f t="shared" si="346"/>
        <v>mobile games</v>
      </c>
      <c r="S2767" s="9">
        <f t="shared" si="348"/>
        <v>41958.118379629632</v>
      </c>
      <c r="T2767" s="9">
        <f t="shared" si="349"/>
        <v>41972.022916666669</v>
      </c>
      <c r="U2767">
        <f t="shared" si="350"/>
        <v>2014</v>
      </c>
      <c r="V2767" s="9" t="str">
        <f t="shared" si="351"/>
        <v>Nov</v>
      </c>
    </row>
    <row r="2768" spans="1:22" ht="60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>
        <f t="shared" si="344"/>
        <v>5</v>
      </c>
      <c r="P2768">
        <f t="shared" si="347"/>
        <v>50</v>
      </c>
      <c r="Q2768" t="str">
        <f t="shared" si="345"/>
        <v>games</v>
      </c>
      <c r="R2768" t="str">
        <f t="shared" si="346"/>
        <v>mobile games</v>
      </c>
      <c r="S2768" s="9">
        <f t="shared" si="348"/>
        <v>42558.822847222225</v>
      </c>
      <c r="T2768" s="9">
        <f t="shared" si="349"/>
        <v>42588.822847222225</v>
      </c>
      <c r="U2768">
        <f t="shared" si="350"/>
        <v>2016</v>
      </c>
      <c r="V2768" s="9" t="str">
        <f t="shared" si="351"/>
        <v>Jul</v>
      </c>
    </row>
    <row r="2769" spans="1:22" ht="45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>
        <f t="shared" si="344"/>
        <v>6.4439140811455857</v>
      </c>
      <c r="P2769">
        <f t="shared" si="347"/>
        <v>45</v>
      </c>
      <c r="Q2769" t="str">
        <f t="shared" si="345"/>
        <v>games</v>
      </c>
      <c r="R2769" t="str">
        <f t="shared" si="346"/>
        <v>mobile games</v>
      </c>
      <c r="S2769" s="9">
        <f t="shared" si="348"/>
        <v>42327.504965277782</v>
      </c>
      <c r="T2769" s="9">
        <f t="shared" si="349"/>
        <v>42357.504965277782</v>
      </c>
      <c r="U2769">
        <f t="shared" si="350"/>
        <v>2015</v>
      </c>
      <c r="V2769" s="9" t="str">
        <f t="shared" si="351"/>
        <v>Nov</v>
      </c>
    </row>
    <row r="2770" spans="1:22" ht="45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>
        <f t="shared" si="344"/>
        <v>39.5</v>
      </c>
      <c r="P2770">
        <f t="shared" si="347"/>
        <v>253.2051282051282</v>
      </c>
      <c r="Q2770" t="str">
        <f t="shared" si="345"/>
        <v>games</v>
      </c>
      <c r="R2770" t="str">
        <f t="shared" si="346"/>
        <v>mobile games</v>
      </c>
      <c r="S2770" s="9">
        <f t="shared" si="348"/>
        <v>42453.653020833335</v>
      </c>
      <c r="T2770" s="9">
        <f t="shared" si="349"/>
        <v>42483.653020833335</v>
      </c>
      <c r="U2770">
        <f t="shared" si="350"/>
        <v>2016</v>
      </c>
      <c r="V2770" s="9" t="str">
        <f t="shared" si="351"/>
        <v>Mar</v>
      </c>
    </row>
    <row r="2771" spans="1:22" ht="45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>
        <f t="shared" si="344"/>
        <v>0.35714285714285715</v>
      </c>
      <c r="P2771">
        <f t="shared" si="347"/>
        <v>31.25</v>
      </c>
      <c r="Q2771" t="str">
        <f t="shared" si="345"/>
        <v>games</v>
      </c>
      <c r="R2771" t="str">
        <f t="shared" si="346"/>
        <v>mobile games</v>
      </c>
      <c r="S2771" s="9">
        <f t="shared" si="348"/>
        <v>42736.739942129636</v>
      </c>
      <c r="T2771" s="9">
        <f t="shared" si="349"/>
        <v>42756.739942129636</v>
      </c>
      <c r="U2771">
        <f t="shared" si="350"/>
        <v>2017</v>
      </c>
      <c r="V2771" s="9" t="str">
        <f t="shared" si="351"/>
        <v>Jan</v>
      </c>
    </row>
    <row r="2772" spans="1:22" ht="45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>
        <f t="shared" si="344"/>
        <v>6.25E-2</v>
      </c>
      <c r="P2772">
        <f t="shared" si="347"/>
        <v>5</v>
      </c>
      <c r="Q2772" t="str">
        <f t="shared" si="345"/>
        <v>games</v>
      </c>
      <c r="R2772" t="str">
        <f t="shared" si="346"/>
        <v>mobile games</v>
      </c>
      <c r="S2772" s="9">
        <f t="shared" si="348"/>
        <v>41975.180856481486</v>
      </c>
      <c r="T2772" s="9">
        <f t="shared" si="349"/>
        <v>42005.180856481486</v>
      </c>
      <c r="U2772">
        <f t="shared" si="350"/>
        <v>2014</v>
      </c>
      <c r="V2772" s="9" t="str">
        <f t="shared" si="351"/>
        <v>Dec</v>
      </c>
    </row>
    <row r="2773" spans="1:22" ht="45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>
        <f t="shared" si="344"/>
        <v>0</v>
      </c>
      <c r="P2773">
        <f t="shared" si="347"/>
        <v>0</v>
      </c>
      <c r="Q2773" t="str">
        <f t="shared" si="345"/>
        <v>games</v>
      </c>
      <c r="R2773" t="str">
        <f t="shared" si="346"/>
        <v>mobile games</v>
      </c>
      <c r="S2773" s="9">
        <f t="shared" si="348"/>
        <v>42192.295381944445</v>
      </c>
      <c r="T2773" s="9">
        <f t="shared" si="349"/>
        <v>42222.295381944445</v>
      </c>
      <c r="U2773">
        <f t="shared" si="350"/>
        <v>2015</v>
      </c>
      <c r="V2773" s="9" t="str">
        <f t="shared" si="351"/>
        <v>Jul</v>
      </c>
    </row>
    <row r="2774" spans="1:22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>
        <f t="shared" si="344"/>
        <v>0</v>
      </c>
      <c r="P2774">
        <f t="shared" si="347"/>
        <v>0</v>
      </c>
      <c r="Q2774" t="str">
        <f t="shared" si="345"/>
        <v>games</v>
      </c>
      <c r="R2774" t="str">
        <f t="shared" si="346"/>
        <v>mobile games</v>
      </c>
      <c r="S2774" s="9">
        <f t="shared" si="348"/>
        <v>42164.532986111117</v>
      </c>
      <c r="T2774" s="9">
        <f t="shared" si="349"/>
        <v>42194.532986111117</v>
      </c>
      <c r="U2774">
        <f t="shared" si="350"/>
        <v>2015</v>
      </c>
      <c r="V2774" s="9" t="str">
        <f t="shared" si="351"/>
        <v>Jun</v>
      </c>
    </row>
    <row r="2775" spans="1:22" ht="45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>
        <f t="shared" si="344"/>
        <v>0</v>
      </c>
      <c r="P2775">
        <f t="shared" si="347"/>
        <v>0</v>
      </c>
      <c r="Q2775" t="str">
        <f t="shared" si="345"/>
        <v>games</v>
      </c>
      <c r="R2775" t="str">
        <f t="shared" si="346"/>
        <v>mobile games</v>
      </c>
      <c r="S2775" s="9">
        <f t="shared" si="348"/>
        <v>42021.839432870373</v>
      </c>
      <c r="T2775" s="9">
        <f t="shared" si="349"/>
        <v>42051.839432870373</v>
      </c>
      <c r="U2775">
        <f t="shared" si="350"/>
        <v>2015</v>
      </c>
      <c r="V2775" s="9" t="str">
        <f t="shared" si="351"/>
        <v>Jan</v>
      </c>
    </row>
    <row r="2776" spans="1:22" ht="45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>
        <f t="shared" si="344"/>
        <v>0.41333333333333333</v>
      </c>
      <c r="P2776">
        <f t="shared" si="347"/>
        <v>23.25</v>
      </c>
      <c r="Q2776" t="str">
        <f t="shared" si="345"/>
        <v>games</v>
      </c>
      <c r="R2776" t="str">
        <f t="shared" si="346"/>
        <v>mobile games</v>
      </c>
      <c r="S2776" s="9">
        <f t="shared" si="348"/>
        <v>42325.026921296296</v>
      </c>
      <c r="T2776" s="9">
        <f t="shared" si="349"/>
        <v>42355.026921296296</v>
      </c>
      <c r="U2776">
        <f t="shared" si="350"/>
        <v>2015</v>
      </c>
      <c r="V2776" s="9" t="str">
        <f t="shared" si="351"/>
        <v>Nov</v>
      </c>
    </row>
    <row r="2777" spans="1:22" ht="45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>
        <f t="shared" si="344"/>
        <v>0</v>
      </c>
      <c r="P2777">
        <f t="shared" si="347"/>
        <v>0</v>
      </c>
      <c r="Q2777" t="str">
        <f t="shared" si="345"/>
        <v>food</v>
      </c>
      <c r="R2777" t="str">
        <f t="shared" si="346"/>
        <v>food trucks</v>
      </c>
      <c r="S2777" s="9">
        <f t="shared" si="348"/>
        <v>42093.015277777777</v>
      </c>
      <c r="T2777" s="9">
        <f t="shared" si="349"/>
        <v>42123.015277777777</v>
      </c>
      <c r="U2777">
        <f t="shared" si="350"/>
        <v>2015</v>
      </c>
      <c r="V2777" s="9" t="str">
        <f t="shared" si="351"/>
        <v>Mar</v>
      </c>
    </row>
    <row r="2778" spans="1:22" ht="30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>
        <f t="shared" si="344"/>
        <v>0.125</v>
      </c>
      <c r="P2778">
        <f t="shared" si="347"/>
        <v>100</v>
      </c>
      <c r="Q2778" t="str">
        <f t="shared" si="345"/>
        <v>food</v>
      </c>
      <c r="R2778" t="str">
        <f t="shared" si="346"/>
        <v>food trucks</v>
      </c>
      <c r="S2778" s="9">
        <f t="shared" si="348"/>
        <v>41854.580925925926</v>
      </c>
      <c r="T2778" s="9">
        <f t="shared" si="349"/>
        <v>41914.580925925926</v>
      </c>
      <c r="U2778">
        <f t="shared" si="350"/>
        <v>2014</v>
      </c>
      <c r="V2778" s="9" t="str">
        <f t="shared" si="351"/>
        <v>Aug</v>
      </c>
    </row>
    <row r="2779" spans="1:22" ht="30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>
        <f t="shared" si="344"/>
        <v>8.8333333333333339</v>
      </c>
      <c r="P2779">
        <f t="shared" si="347"/>
        <v>44.166666666666664</v>
      </c>
      <c r="Q2779" t="str">
        <f t="shared" si="345"/>
        <v>food</v>
      </c>
      <c r="R2779" t="str">
        <f t="shared" si="346"/>
        <v>food trucks</v>
      </c>
      <c r="S2779" s="9">
        <f t="shared" si="348"/>
        <v>41723.786724537036</v>
      </c>
      <c r="T2779" s="9">
        <f t="shared" si="349"/>
        <v>41761.786724537036</v>
      </c>
      <c r="U2779">
        <f t="shared" si="350"/>
        <v>2014</v>
      </c>
      <c r="V2779" s="9" t="str">
        <f t="shared" si="351"/>
        <v>Mar</v>
      </c>
    </row>
    <row r="2780" spans="1:22" ht="45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>
        <f t="shared" si="344"/>
        <v>0</v>
      </c>
      <c r="P2780">
        <f t="shared" si="347"/>
        <v>0</v>
      </c>
      <c r="Q2780" t="str">
        <f t="shared" si="345"/>
        <v>food</v>
      </c>
      <c r="R2780" t="str">
        <f t="shared" si="346"/>
        <v>food trucks</v>
      </c>
      <c r="S2780" s="9">
        <f t="shared" si="348"/>
        <v>41871.8053587963</v>
      </c>
      <c r="T2780" s="9">
        <f t="shared" si="349"/>
        <v>41931.8053587963</v>
      </c>
      <c r="U2780">
        <f t="shared" si="350"/>
        <v>2014</v>
      </c>
      <c r="V2780" s="9" t="str">
        <f t="shared" si="351"/>
        <v>Aug</v>
      </c>
    </row>
    <row r="2781" spans="1:22" ht="30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>
        <f t="shared" si="344"/>
        <v>0.48666666666666669</v>
      </c>
      <c r="P2781">
        <f t="shared" si="347"/>
        <v>24.333333333333332</v>
      </c>
      <c r="Q2781" t="str">
        <f t="shared" si="345"/>
        <v>food</v>
      </c>
      <c r="R2781" t="str">
        <f t="shared" si="346"/>
        <v>food trucks</v>
      </c>
      <c r="S2781" s="9">
        <f t="shared" si="348"/>
        <v>42675.00440972222</v>
      </c>
      <c r="T2781" s="9">
        <f t="shared" si="349"/>
        <v>42705.046076388891</v>
      </c>
      <c r="U2781">
        <f t="shared" si="350"/>
        <v>2016</v>
      </c>
      <c r="V2781" s="9" t="str">
        <f t="shared" si="351"/>
        <v>Nov</v>
      </c>
    </row>
    <row r="2782" spans="1:22" ht="30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>
        <f t="shared" si="344"/>
        <v>0.15</v>
      </c>
      <c r="P2782">
        <f t="shared" si="347"/>
        <v>37.5</v>
      </c>
      <c r="Q2782" t="str">
        <f t="shared" si="345"/>
        <v>food</v>
      </c>
      <c r="R2782" t="str">
        <f t="shared" si="346"/>
        <v>food trucks</v>
      </c>
      <c r="S2782" s="9">
        <f t="shared" si="348"/>
        <v>42507.543587962966</v>
      </c>
      <c r="T2782" s="9">
        <f t="shared" si="349"/>
        <v>42537.543587962966</v>
      </c>
      <c r="U2782">
        <f t="shared" si="350"/>
        <v>2016</v>
      </c>
      <c r="V2782" s="9" t="str">
        <f t="shared" si="351"/>
        <v>May</v>
      </c>
    </row>
    <row r="2783" spans="1:22" ht="30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>
        <f t="shared" si="344"/>
        <v>10.08</v>
      </c>
      <c r="P2783">
        <f t="shared" si="347"/>
        <v>42</v>
      </c>
      <c r="Q2783" t="str">
        <f t="shared" si="345"/>
        <v>food</v>
      </c>
      <c r="R2783" t="str">
        <f t="shared" si="346"/>
        <v>food trucks</v>
      </c>
      <c r="S2783" s="9">
        <f t="shared" si="348"/>
        <v>42317.787905092591</v>
      </c>
      <c r="T2783" s="9">
        <f t="shared" si="349"/>
        <v>42377.787905092591</v>
      </c>
      <c r="U2783">
        <f t="shared" si="350"/>
        <v>2015</v>
      </c>
      <c r="V2783" s="9" t="str">
        <f t="shared" si="351"/>
        <v>Nov</v>
      </c>
    </row>
    <row r="2784" spans="1:22" ht="45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>
        <f t="shared" si="344"/>
        <v>0</v>
      </c>
      <c r="P2784">
        <f t="shared" si="347"/>
        <v>0</v>
      </c>
      <c r="Q2784" t="str">
        <f t="shared" si="345"/>
        <v>food</v>
      </c>
      <c r="R2784" t="str">
        <f t="shared" si="346"/>
        <v>food trucks</v>
      </c>
      <c r="S2784" s="9">
        <f t="shared" si="348"/>
        <v>42223.93591435186</v>
      </c>
      <c r="T2784" s="9">
        <f t="shared" si="349"/>
        <v>42253.93591435186</v>
      </c>
      <c r="U2784">
        <f t="shared" si="350"/>
        <v>2015</v>
      </c>
      <c r="V2784" s="9" t="str">
        <f t="shared" si="351"/>
        <v>Aug</v>
      </c>
    </row>
    <row r="2785" spans="1:22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>
        <f t="shared" si="344"/>
        <v>5.6937500000000005</v>
      </c>
      <c r="P2785">
        <f t="shared" si="347"/>
        <v>60.733333333333334</v>
      </c>
      <c r="Q2785" t="str">
        <f t="shared" si="345"/>
        <v>food</v>
      </c>
      <c r="R2785" t="str">
        <f t="shared" si="346"/>
        <v>food trucks</v>
      </c>
      <c r="S2785" s="9">
        <f t="shared" si="348"/>
        <v>42109.542962962965</v>
      </c>
      <c r="T2785" s="9">
        <f t="shared" si="349"/>
        <v>42139.542962962965</v>
      </c>
      <c r="U2785">
        <f t="shared" si="350"/>
        <v>2015</v>
      </c>
      <c r="V2785" s="9" t="str">
        <f t="shared" si="351"/>
        <v>Apr</v>
      </c>
    </row>
    <row r="2786" spans="1:22" ht="30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>
        <f t="shared" si="344"/>
        <v>0.625</v>
      </c>
      <c r="P2786">
        <f t="shared" si="347"/>
        <v>50</v>
      </c>
      <c r="Q2786" t="str">
        <f t="shared" si="345"/>
        <v>food</v>
      </c>
      <c r="R2786" t="str">
        <f t="shared" si="346"/>
        <v>food trucks</v>
      </c>
      <c r="S2786" s="9">
        <f t="shared" si="348"/>
        <v>42143.547511574077</v>
      </c>
      <c r="T2786" s="9">
        <f t="shared" si="349"/>
        <v>42173.547511574077</v>
      </c>
      <c r="U2786">
        <f t="shared" si="350"/>
        <v>2015</v>
      </c>
      <c r="V2786" s="9" t="str">
        <f t="shared" si="351"/>
        <v>May</v>
      </c>
    </row>
    <row r="2787" spans="1:22" ht="45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>
        <f t="shared" si="344"/>
        <v>6.5</v>
      </c>
      <c r="P2787">
        <f t="shared" si="347"/>
        <v>108.33333333333333</v>
      </c>
      <c r="Q2787" t="str">
        <f t="shared" si="345"/>
        <v>food</v>
      </c>
      <c r="R2787" t="str">
        <f t="shared" si="346"/>
        <v>food trucks</v>
      </c>
      <c r="S2787" s="9">
        <f t="shared" si="348"/>
        <v>42222.942199074074</v>
      </c>
      <c r="T2787" s="9">
        <f t="shared" si="349"/>
        <v>42252.942199074074</v>
      </c>
      <c r="U2787">
        <f t="shared" si="350"/>
        <v>2015</v>
      </c>
      <c r="V2787" s="9" t="str">
        <f t="shared" si="351"/>
        <v>Aug</v>
      </c>
    </row>
    <row r="2788" spans="1:22" ht="45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>
        <f t="shared" si="344"/>
        <v>0.752</v>
      </c>
      <c r="P2788">
        <f t="shared" si="347"/>
        <v>23.5</v>
      </c>
      <c r="Q2788" t="str">
        <f t="shared" si="345"/>
        <v>food</v>
      </c>
      <c r="R2788" t="str">
        <f t="shared" si="346"/>
        <v>food trucks</v>
      </c>
      <c r="S2788" s="9">
        <f t="shared" si="348"/>
        <v>41835.597314814819</v>
      </c>
      <c r="T2788" s="9">
        <f t="shared" si="349"/>
        <v>41865.597314814819</v>
      </c>
      <c r="U2788">
        <f t="shared" si="350"/>
        <v>2014</v>
      </c>
      <c r="V2788" s="9" t="str">
        <f t="shared" si="351"/>
        <v>Jul</v>
      </c>
    </row>
    <row r="2789" spans="1:22" ht="45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>
        <f t="shared" si="344"/>
        <v>0</v>
      </c>
      <c r="P2789">
        <f t="shared" si="347"/>
        <v>0</v>
      </c>
      <c r="Q2789" t="str">
        <f t="shared" si="345"/>
        <v>food</v>
      </c>
      <c r="R2789" t="str">
        <f t="shared" si="346"/>
        <v>food trucks</v>
      </c>
      <c r="S2789" s="9">
        <f t="shared" si="348"/>
        <v>42028.904652777775</v>
      </c>
      <c r="T2789" s="9">
        <f t="shared" si="349"/>
        <v>42058.904652777775</v>
      </c>
      <c r="U2789">
        <f t="shared" si="350"/>
        <v>2015</v>
      </c>
      <c r="V2789" s="9" t="str">
        <f t="shared" si="351"/>
        <v>Jan</v>
      </c>
    </row>
    <row r="2790" spans="1:22" ht="45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>
        <f t="shared" si="344"/>
        <v>1.51</v>
      </c>
      <c r="P2790">
        <f t="shared" si="347"/>
        <v>50.333333333333336</v>
      </c>
      <c r="Q2790" t="str">
        <f t="shared" si="345"/>
        <v>food</v>
      </c>
      <c r="R2790" t="str">
        <f t="shared" si="346"/>
        <v>food trucks</v>
      </c>
      <c r="S2790" s="9">
        <f t="shared" si="348"/>
        <v>41918.461574074077</v>
      </c>
      <c r="T2790" s="9">
        <f t="shared" si="349"/>
        <v>41978.503240740742</v>
      </c>
      <c r="U2790">
        <f t="shared" si="350"/>
        <v>2014</v>
      </c>
      <c r="V2790" s="9" t="str">
        <f t="shared" si="351"/>
        <v>Oct</v>
      </c>
    </row>
    <row r="2791" spans="1:22" ht="45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>
        <f t="shared" si="344"/>
        <v>0.46666666666666673</v>
      </c>
      <c r="P2791">
        <f t="shared" si="347"/>
        <v>11.666666666666666</v>
      </c>
      <c r="Q2791" t="str">
        <f t="shared" si="345"/>
        <v>food</v>
      </c>
      <c r="R2791" t="str">
        <f t="shared" si="346"/>
        <v>food trucks</v>
      </c>
      <c r="S2791" s="9">
        <f t="shared" si="348"/>
        <v>41951.925092592595</v>
      </c>
      <c r="T2791" s="9">
        <f t="shared" si="349"/>
        <v>41981.925092592595</v>
      </c>
      <c r="U2791">
        <f t="shared" si="350"/>
        <v>2014</v>
      </c>
      <c r="V2791" s="9" t="str">
        <f t="shared" si="351"/>
        <v>Nov</v>
      </c>
    </row>
    <row r="2792" spans="1:22" ht="45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>
        <f t="shared" si="344"/>
        <v>0</v>
      </c>
      <c r="P2792">
        <f t="shared" si="347"/>
        <v>0</v>
      </c>
      <c r="Q2792" t="str">
        <f t="shared" si="345"/>
        <v>food</v>
      </c>
      <c r="R2792" t="str">
        <f t="shared" si="346"/>
        <v>food trucks</v>
      </c>
      <c r="S2792" s="9">
        <f t="shared" si="348"/>
        <v>42154.559780092597</v>
      </c>
      <c r="T2792" s="9">
        <f t="shared" si="349"/>
        <v>42185.489583333336</v>
      </c>
      <c r="U2792">
        <f t="shared" si="350"/>
        <v>2015</v>
      </c>
      <c r="V2792" s="9" t="str">
        <f t="shared" si="351"/>
        <v>May</v>
      </c>
    </row>
    <row r="2793" spans="1:22" ht="45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>
        <f t="shared" si="344"/>
        <v>3.85</v>
      </c>
      <c r="P2793">
        <f t="shared" si="347"/>
        <v>60.789473684210527</v>
      </c>
      <c r="Q2793" t="str">
        <f t="shared" si="345"/>
        <v>food</v>
      </c>
      <c r="R2793" t="str">
        <f t="shared" si="346"/>
        <v>food trucks</v>
      </c>
      <c r="S2793" s="9">
        <f t="shared" si="348"/>
        <v>42060.988263888888</v>
      </c>
      <c r="T2793" s="9">
        <f t="shared" si="349"/>
        <v>42090.946597222224</v>
      </c>
      <c r="U2793">
        <f t="shared" si="350"/>
        <v>2015</v>
      </c>
      <c r="V2793" s="9" t="str">
        <f t="shared" si="351"/>
        <v>Feb</v>
      </c>
    </row>
    <row r="2794" spans="1:22" ht="45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>
        <f t="shared" si="344"/>
        <v>0</v>
      </c>
      <c r="P2794">
        <f t="shared" si="347"/>
        <v>0</v>
      </c>
      <c r="Q2794" t="str">
        <f t="shared" si="345"/>
        <v>food</v>
      </c>
      <c r="R2794" t="str">
        <f t="shared" si="346"/>
        <v>food trucks</v>
      </c>
      <c r="S2794" s="9">
        <f t="shared" si="348"/>
        <v>42122.462835648148</v>
      </c>
      <c r="T2794" s="9">
        <f t="shared" si="349"/>
        <v>42143.462835648148</v>
      </c>
      <c r="U2794">
        <f t="shared" si="350"/>
        <v>2015</v>
      </c>
      <c r="V2794" s="9" t="str">
        <f t="shared" si="351"/>
        <v>Apr</v>
      </c>
    </row>
    <row r="2795" spans="1:22" ht="45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>
        <f t="shared" si="344"/>
        <v>5.8333333333333341E-2</v>
      </c>
      <c r="P2795">
        <f t="shared" si="347"/>
        <v>17.5</v>
      </c>
      <c r="Q2795" t="str">
        <f t="shared" si="345"/>
        <v>food</v>
      </c>
      <c r="R2795" t="str">
        <f t="shared" si="346"/>
        <v>food trucks</v>
      </c>
      <c r="S2795" s="9">
        <f t="shared" si="348"/>
        <v>41876.516944444447</v>
      </c>
      <c r="T2795" s="9">
        <f t="shared" si="349"/>
        <v>41907.516944444447</v>
      </c>
      <c r="U2795">
        <f t="shared" si="350"/>
        <v>2014</v>
      </c>
      <c r="V2795" s="9" t="str">
        <f t="shared" si="351"/>
        <v>Aug</v>
      </c>
    </row>
    <row r="2796" spans="1:22" ht="45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>
        <f t="shared" si="344"/>
        <v>0</v>
      </c>
      <c r="P2796">
        <f t="shared" si="347"/>
        <v>0</v>
      </c>
      <c r="Q2796" t="str">
        <f t="shared" si="345"/>
        <v>food</v>
      </c>
      <c r="R2796" t="str">
        <f t="shared" si="346"/>
        <v>food trucks</v>
      </c>
      <c r="S2796" s="9">
        <f t="shared" si="348"/>
        <v>41830.556944444448</v>
      </c>
      <c r="T2796" s="9">
        <f t="shared" si="349"/>
        <v>41860.556944444448</v>
      </c>
      <c r="U2796">
        <f t="shared" si="350"/>
        <v>2014</v>
      </c>
      <c r="V2796" s="9" t="str">
        <f t="shared" si="351"/>
        <v>Jul</v>
      </c>
    </row>
    <row r="2797" spans="1:22" ht="60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>
        <f t="shared" si="344"/>
        <v>0</v>
      </c>
      <c r="P2797">
        <f t="shared" si="347"/>
        <v>0</v>
      </c>
      <c r="Q2797" t="str">
        <f t="shared" si="345"/>
        <v>food</v>
      </c>
      <c r="R2797" t="str">
        <f t="shared" si="346"/>
        <v>food trucks</v>
      </c>
      <c r="S2797" s="9">
        <f t="shared" si="348"/>
        <v>42509.557662037041</v>
      </c>
      <c r="T2797" s="9">
        <f t="shared" si="349"/>
        <v>42539.557662037041</v>
      </c>
      <c r="U2797">
        <f t="shared" si="350"/>
        <v>2016</v>
      </c>
      <c r="V2797" s="9" t="str">
        <f t="shared" si="351"/>
        <v>May</v>
      </c>
    </row>
    <row r="2798" spans="1:22" ht="45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>
        <f t="shared" si="344"/>
        <v>20.705000000000002</v>
      </c>
      <c r="P2798">
        <f t="shared" si="347"/>
        <v>82.82</v>
      </c>
      <c r="Q2798" t="str">
        <f t="shared" si="345"/>
        <v>food</v>
      </c>
      <c r="R2798" t="str">
        <f t="shared" si="346"/>
        <v>food trucks</v>
      </c>
      <c r="S2798" s="9">
        <f t="shared" si="348"/>
        <v>41792.047800925931</v>
      </c>
      <c r="T2798" s="9">
        <f t="shared" si="349"/>
        <v>41826.047800925931</v>
      </c>
      <c r="U2798">
        <f t="shared" si="350"/>
        <v>2014</v>
      </c>
      <c r="V2798" s="9" t="str">
        <f t="shared" si="351"/>
        <v>Jun</v>
      </c>
    </row>
    <row r="2799" spans="1:22" ht="45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>
        <f t="shared" si="344"/>
        <v>19.139999999999997</v>
      </c>
      <c r="P2799">
        <f t="shared" si="347"/>
        <v>358.875</v>
      </c>
      <c r="Q2799" t="str">
        <f t="shared" si="345"/>
        <v>food</v>
      </c>
      <c r="R2799" t="str">
        <f t="shared" si="346"/>
        <v>food trucks</v>
      </c>
      <c r="S2799" s="9">
        <f t="shared" si="348"/>
        <v>42150.318773148152</v>
      </c>
      <c r="T2799" s="9">
        <f t="shared" si="349"/>
        <v>42181.000000000007</v>
      </c>
      <c r="U2799">
        <f t="shared" si="350"/>
        <v>2015</v>
      </c>
      <c r="V2799" s="9" t="str">
        <f t="shared" si="351"/>
        <v>May</v>
      </c>
    </row>
    <row r="2800" spans="1:22" ht="45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>
        <f t="shared" si="344"/>
        <v>1.6316666666666666</v>
      </c>
      <c r="P2800">
        <f t="shared" si="347"/>
        <v>61.1875</v>
      </c>
      <c r="Q2800" t="str">
        <f t="shared" si="345"/>
        <v>food</v>
      </c>
      <c r="R2800" t="str">
        <f t="shared" si="346"/>
        <v>food trucks</v>
      </c>
      <c r="S2800" s="9">
        <f t="shared" si="348"/>
        <v>41863.568229166667</v>
      </c>
      <c r="T2800" s="9">
        <f t="shared" si="349"/>
        <v>41894.568229166667</v>
      </c>
      <c r="U2800">
        <f t="shared" si="350"/>
        <v>2014</v>
      </c>
      <c r="V2800" s="9" t="str">
        <f t="shared" si="351"/>
        <v>Aug</v>
      </c>
    </row>
    <row r="2801" spans="1:22" ht="45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>
        <f t="shared" si="344"/>
        <v>5.6666666666666661</v>
      </c>
      <c r="P2801">
        <f t="shared" si="347"/>
        <v>340</v>
      </c>
      <c r="Q2801" t="str">
        <f t="shared" si="345"/>
        <v>food</v>
      </c>
      <c r="R2801" t="str">
        <f t="shared" si="346"/>
        <v>food trucks</v>
      </c>
      <c r="S2801" s="9">
        <f t="shared" si="348"/>
        <v>42604.887326388889</v>
      </c>
      <c r="T2801" s="9">
        <f t="shared" si="349"/>
        <v>42634.887326388889</v>
      </c>
      <c r="U2801">
        <f t="shared" si="350"/>
        <v>2016</v>
      </c>
      <c r="V2801" s="9" t="str">
        <f t="shared" si="351"/>
        <v>Aug</v>
      </c>
    </row>
    <row r="2802" spans="1:22" ht="45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>
        <f t="shared" si="344"/>
        <v>0.16999999999999998</v>
      </c>
      <c r="P2802">
        <f t="shared" si="347"/>
        <v>5.666666666666667</v>
      </c>
      <c r="Q2802" t="str">
        <f t="shared" si="345"/>
        <v>food</v>
      </c>
      <c r="R2802" t="str">
        <f t="shared" si="346"/>
        <v>food trucks</v>
      </c>
      <c r="S2802" s="9">
        <f t="shared" si="348"/>
        <v>42027.187071759261</v>
      </c>
      <c r="T2802" s="9">
        <f t="shared" si="349"/>
        <v>42057.187071759261</v>
      </c>
      <c r="U2802">
        <f t="shared" si="350"/>
        <v>2015</v>
      </c>
      <c r="V2802" s="9" t="str">
        <f t="shared" si="351"/>
        <v>Jan</v>
      </c>
    </row>
    <row r="2803" spans="1:22" ht="45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>
        <f t="shared" si="344"/>
        <v>0.4</v>
      </c>
      <c r="P2803">
        <f t="shared" si="347"/>
        <v>50</v>
      </c>
      <c r="Q2803" t="str">
        <f t="shared" si="345"/>
        <v>food</v>
      </c>
      <c r="R2803" t="str">
        <f t="shared" si="346"/>
        <v>food trucks</v>
      </c>
      <c r="S2803" s="9">
        <f t="shared" si="348"/>
        <v>42124.726516203707</v>
      </c>
      <c r="T2803" s="9">
        <f t="shared" si="349"/>
        <v>42154.726516203707</v>
      </c>
      <c r="U2803">
        <f t="shared" si="350"/>
        <v>2015</v>
      </c>
      <c r="V2803" s="9" t="str">
        <f t="shared" si="351"/>
        <v>Apr</v>
      </c>
    </row>
    <row r="2804" spans="1:22" ht="30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>
        <f t="shared" si="344"/>
        <v>0.1</v>
      </c>
      <c r="P2804">
        <f t="shared" si="347"/>
        <v>25</v>
      </c>
      <c r="Q2804" t="str">
        <f t="shared" si="345"/>
        <v>food</v>
      </c>
      <c r="R2804" t="str">
        <f t="shared" si="346"/>
        <v>food trucks</v>
      </c>
      <c r="S2804" s="9">
        <f t="shared" si="348"/>
        <v>41938.638043981482</v>
      </c>
      <c r="T2804" s="9">
        <f t="shared" si="349"/>
        <v>41956.679710648146</v>
      </c>
      <c r="U2804">
        <f t="shared" si="350"/>
        <v>2014</v>
      </c>
      <c r="V2804" s="9" t="str">
        <f t="shared" si="351"/>
        <v>Oct</v>
      </c>
    </row>
    <row r="2805" spans="1:22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>
        <f t="shared" si="344"/>
        <v>0</v>
      </c>
      <c r="P2805">
        <f t="shared" si="347"/>
        <v>0</v>
      </c>
      <c r="Q2805" t="str">
        <f t="shared" si="345"/>
        <v>food</v>
      </c>
      <c r="R2805" t="str">
        <f t="shared" si="346"/>
        <v>food trucks</v>
      </c>
      <c r="S2805" s="9">
        <f t="shared" si="348"/>
        <v>41841.515648148146</v>
      </c>
      <c r="T2805" s="9">
        <f t="shared" si="349"/>
        <v>41871.515648148146</v>
      </c>
      <c r="U2805">
        <f t="shared" si="350"/>
        <v>2014</v>
      </c>
      <c r="V2805" s="9" t="str">
        <f t="shared" si="351"/>
        <v>Jul</v>
      </c>
    </row>
    <row r="2806" spans="1:22" ht="45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>
        <f t="shared" si="344"/>
        <v>2.4E-2</v>
      </c>
      <c r="P2806">
        <f t="shared" si="347"/>
        <v>30</v>
      </c>
      <c r="Q2806" t="str">
        <f t="shared" si="345"/>
        <v>food</v>
      </c>
      <c r="R2806" t="str">
        <f t="shared" si="346"/>
        <v>food trucks</v>
      </c>
      <c r="S2806" s="9">
        <f t="shared" si="348"/>
        <v>42184.019178240742</v>
      </c>
      <c r="T2806" s="9">
        <f t="shared" si="349"/>
        <v>42219.019178240742</v>
      </c>
      <c r="U2806">
        <f t="shared" si="350"/>
        <v>2015</v>
      </c>
      <c r="V2806" s="9" t="str">
        <f t="shared" si="351"/>
        <v>Jun</v>
      </c>
    </row>
    <row r="2807" spans="1:22" ht="30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>
        <f t="shared" si="344"/>
        <v>5.9066666666666672</v>
      </c>
      <c r="P2807">
        <f t="shared" si="347"/>
        <v>46.631578947368418</v>
      </c>
      <c r="Q2807" t="str">
        <f t="shared" si="345"/>
        <v>food</v>
      </c>
      <c r="R2807" t="str">
        <f t="shared" si="346"/>
        <v>food trucks</v>
      </c>
      <c r="S2807" s="9">
        <f t="shared" si="348"/>
        <v>42468.675081018526</v>
      </c>
      <c r="T2807" s="9">
        <f t="shared" si="349"/>
        <v>42498.675081018526</v>
      </c>
      <c r="U2807">
        <f t="shared" si="350"/>
        <v>2016</v>
      </c>
      <c r="V2807" s="9" t="str">
        <f t="shared" si="351"/>
        <v>Apr</v>
      </c>
    </row>
    <row r="2808" spans="1:22" ht="45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>
        <f t="shared" si="344"/>
        <v>2.9250000000000003</v>
      </c>
      <c r="P2808">
        <f t="shared" si="347"/>
        <v>65</v>
      </c>
      <c r="Q2808" t="str">
        <f t="shared" si="345"/>
        <v>food</v>
      </c>
      <c r="R2808" t="str">
        <f t="shared" si="346"/>
        <v>food trucks</v>
      </c>
      <c r="S2808" s="9">
        <f t="shared" si="348"/>
        <v>42170.561793981484</v>
      </c>
      <c r="T2808" s="9">
        <f t="shared" si="349"/>
        <v>42200.561793981484</v>
      </c>
      <c r="U2808">
        <f t="shared" si="350"/>
        <v>2015</v>
      </c>
      <c r="V2808" s="9" t="str">
        <f t="shared" si="351"/>
        <v>Jun</v>
      </c>
    </row>
    <row r="2809" spans="1:22" ht="60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>
        <f t="shared" si="344"/>
        <v>5.7142857142857143E-3</v>
      </c>
      <c r="P2809">
        <f t="shared" si="347"/>
        <v>10</v>
      </c>
      <c r="Q2809" t="str">
        <f t="shared" si="345"/>
        <v>food</v>
      </c>
      <c r="R2809" t="str">
        <f t="shared" si="346"/>
        <v>food trucks</v>
      </c>
      <c r="S2809" s="9">
        <f t="shared" si="348"/>
        <v>42745.852986111109</v>
      </c>
      <c r="T2809" s="9">
        <f t="shared" si="349"/>
        <v>42800.375000000007</v>
      </c>
      <c r="U2809">
        <f t="shared" si="350"/>
        <v>2017</v>
      </c>
      <c r="V2809" s="9" t="str">
        <f t="shared" si="351"/>
        <v>Jan</v>
      </c>
    </row>
    <row r="2810" spans="1:22" ht="45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>
        <f t="shared" si="344"/>
        <v>0</v>
      </c>
      <c r="P2810">
        <f t="shared" si="347"/>
        <v>0</v>
      </c>
      <c r="Q2810" t="str">
        <f t="shared" si="345"/>
        <v>food</v>
      </c>
      <c r="R2810" t="str">
        <f t="shared" si="346"/>
        <v>food trucks</v>
      </c>
      <c r="S2810" s="9">
        <f t="shared" si="348"/>
        <v>41897.494166666671</v>
      </c>
      <c r="T2810" s="9">
        <f t="shared" si="349"/>
        <v>41927.494166666671</v>
      </c>
      <c r="U2810">
        <f t="shared" si="350"/>
        <v>2014</v>
      </c>
      <c r="V2810" s="9" t="str">
        <f t="shared" si="351"/>
        <v>Sep</v>
      </c>
    </row>
    <row r="2811" spans="1:22" ht="45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>
        <f t="shared" si="344"/>
        <v>6.6666666666666671E-3</v>
      </c>
      <c r="P2811">
        <f t="shared" si="347"/>
        <v>5</v>
      </c>
      <c r="Q2811" t="str">
        <f t="shared" si="345"/>
        <v>food</v>
      </c>
      <c r="R2811" t="str">
        <f t="shared" si="346"/>
        <v>food trucks</v>
      </c>
      <c r="S2811" s="9">
        <f t="shared" si="348"/>
        <v>41837.739027777781</v>
      </c>
      <c r="T2811" s="9">
        <f t="shared" si="349"/>
        <v>41867.739027777781</v>
      </c>
      <c r="U2811">
        <f t="shared" si="350"/>
        <v>2014</v>
      </c>
      <c r="V2811" s="9" t="str">
        <f t="shared" si="351"/>
        <v>Jul</v>
      </c>
    </row>
    <row r="2812" spans="1:22" ht="45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>
        <f t="shared" si="344"/>
        <v>5.3333333333333339</v>
      </c>
      <c r="P2812">
        <f t="shared" si="347"/>
        <v>640</v>
      </c>
      <c r="Q2812" t="str">
        <f t="shared" si="345"/>
        <v>food</v>
      </c>
      <c r="R2812" t="str">
        <f t="shared" si="346"/>
        <v>food trucks</v>
      </c>
      <c r="S2812" s="9">
        <f t="shared" si="348"/>
        <v>42275.553553240745</v>
      </c>
      <c r="T2812" s="9">
        <f t="shared" si="349"/>
        <v>42305.553553240745</v>
      </c>
      <c r="U2812">
        <f t="shared" si="350"/>
        <v>2015</v>
      </c>
      <c r="V2812" s="9" t="str">
        <f t="shared" si="351"/>
        <v>Sep</v>
      </c>
    </row>
    <row r="2813" spans="1:22" ht="30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>
        <f t="shared" si="344"/>
        <v>11.75</v>
      </c>
      <c r="P2813">
        <f t="shared" si="347"/>
        <v>69.117647058823536</v>
      </c>
      <c r="Q2813" t="str">
        <f t="shared" si="345"/>
        <v>food</v>
      </c>
      <c r="R2813" t="str">
        <f t="shared" si="346"/>
        <v>food trucks</v>
      </c>
      <c r="S2813" s="9">
        <f t="shared" si="348"/>
        <v>41781.640208333338</v>
      </c>
      <c r="T2813" s="9">
        <f t="shared" si="349"/>
        <v>41818.640208333338</v>
      </c>
      <c r="U2813">
        <f t="shared" si="350"/>
        <v>2014</v>
      </c>
      <c r="V2813" s="9" t="str">
        <f t="shared" si="351"/>
        <v>May</v>
      </c>
    </row>
    <row r="2814" spans="1:22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>
        <f t="shared" si="344"/>
        <v>8.0000000000000002E-3</v>
      </c>
      <c r="P2814">
        <f t="shared" si="347"/>
        <v>1.3333333333333333</v>
      </c>
      <c r="Q2814" t="str">
        <f t="shared" si="345"/>
        <v>food</v>
      </c>
      <c r="R2814" t="str">
        <f t="shared" si="346"/>
        <v>food trucks</v>
      </c>
      <c r="S2814" s="9">
        <f t="shared" si="348"/>
        <v>42034.172696759262</v>
      </c>
      <c r="T2814" s="9">
        <f t="shared" si="349"/>
        <v>42064.172696759262</v>
      </c>
      <c r="U2814">
        <f t="shared" si="350"/>
        <v>2015</v>
      </c>
      <c r="V2814" s="9" t="str">
        <f t="shared" si="351"/>
        <v>Jan</v>
      </c>
    </row>
    <row r="2815" spans="1:22" ht="45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>
        <f t="shared" si="344"/>
        <v>4.2</v>
      </c>
      <c r="P2815">
        <f t="shared" si="347"/>
        <v>10.5</v>
      </c>
      <c r="Q2815" t="str">
        <f t="shared" si="345"/>
        <v>food</v>
      </c>
      <c r="R2815" t="str">
        <f t="shared" si="346"/>
        <v>food trucks</v>
      </c>
      <c r="S2815" s="9">
        <f t="shared" si="348"/>
        <v>42728.660740740743</v>
      </c>
      <c r="T2815" s="9">
        <f t="shared" si="349"/>
        <v>42747.529166666667</v>
      </c>
      <c r="U2815">
        <f t="shared" si="350"/>
        <v>2016</v>
      </c>
      <c r="V2815" s="9" t="str">
        <f t="shared" si="351"/>
        <v>Dec</v>
      </c>
    </row>
    <row r="2816" spans="1:22" ht="45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>
        <f t="shared" si="344"/>
        <v>4</v>
      </c>
      <c r="P2816">
        <f t="shared" si="347"/>
        <v>33.333333333333336</v>
      </c>
      <c r="Q2816" t="str">
        <f t="shared" si="345"/>
        <v>food</v>
      </c>
      <c r="R2816" t="str">
        <f t="shared" si="346"/>
        <v>food trucks</v>
      </c>
      <c r="S2816" s="9">
        <f t="shared" si="348"/>
        <v>42656.694710648146</v>
      </c>
      <c r="T2816" s="9">
        <f t="shared" si="349"/>
        <v>42675.999305555561</v>
      </c>
      <c r="U2816">
        <f t="shared" si="350"/>
        <v>2016</v>
      </c>
      <c r="V2816" s="9" t="str">
        <f t="shared" si="351"/>
        <v>Oct</v>
      </c>
    </row>
    <row r="2817" spans="1:22" ht="45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>
        <f t="shared" si="344"/>
        <v>1.6620689655172414</v>
      </c>
      <c r="P2817">
        <f t="shared" si="347"/>
        <v>48.2</v>
      </c>
      <c r="Q2817" t="str">
        <f t="shared" si="345"/>
        <v>publishing</v>
      </c>
      <c r="R2817" t="str">
        <f t="shared" si="346"/>
        <v>translations</v>
      </c>
      <c r="S2817" s="9">
        <f t="shared" si="348"/>
        <v>42032.343576388892</v>
      </c>
      <c r="T2817" s="9">
        <f t="shared" si="349"/>
        <v>42057.343576388892</v>
      </c>
      <c r="U2817">
        <f t="shared" si="350"/>
        <v>2015</v>
      </c>
      <c r="V2817" s="9" t="str">
        <f t="shared" si="351"/>
        <v>Jan</v>
      </c>
    </row>
    <row r="2818" spans="1:22" ht="30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>
        <f t="shared" ref="O2818:O2881" si="352">(E2818/D2818)*100</f>
        <v>0.42</v>
      </c>
      <c r="P2818">
        <f t="shared" si="347"/>
        <v>6.1764705882352944</v>
      </c>
      <c r="Q2818" t="str">
        <f t="shared" ref="Q2818:Q2881" si="353">LEFT(N2818,SEARCH("/",N2818,1)-1)</f>
        <v>publishing</v>
      </c>
      <c r="R2818" t="str">
        <f t="shared" ref="R2818:R2881" si="354">RIGHT(N2818,LEN(N2818)-SEARCH("/",N2818,1))</f>
        <v>translations</v>
      </c>
      <c r="S2818" s="9">
        <f t="shared" si="348"/>
        <v>41941.513900462967</v>
      </c>
      <c r="T2818" s="9">
        <f t="shared" si="349"/>
        <v>41971.555567129632</v>
      </c>
      <c r="U2818">
        <f t="shared" si="350"/>
        <v>2014</v>
      </c>
      <c r="V2818" s="9" t="str">
        <f t="shared" si="351"/>
        <v>Oct</v>
      </c>
    </row>
    <row r="2819" spans="1:22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>
        <f t="shared" si="352"/>
        <v>0.125</v>
      </c>
      <c r="P2819">
        <f t="shared" ref="P2819:P2882" si="355">IFERROR(E2819/L2819, 0)</f>
        <v>5</v>
      </c>
      <c r="Q2819" t="str">
        <f t="shared" si="353"/>
        <v>publishing</v>
      </c>
      <c r="R2819" t="str">
        <f t="shared" si="354"/>
        <v>translations</v>
      </c>
      <c r="S2819" s="9">
        <f t="shared" ref="S2819:S2882" si="356">((J2819/86400)+25569+(-4/24))</f>
        <v>42297.266284722224</v>
      </c>
      <c r="T2819" s="9">
        <f t="shared" ref="T2819:T2882" si="357">((I2819/86400)+25569+(-4/24))</f>
        <v>42350.250000000007</v>
      </c>
      <c r="U2819">
        <f t="shared" ref="U2819:U2882" si="358">YEAR(S2819)</f>
        <v>2015</v>
      </c>
      <c r="V2819" s="9" t="str">
        <f t="shared" ref="V2819:V2882" si="359">TEXT(S2819, "mmm")</f>
        <v>Oct</v>
      </c>
    </row>
    <row r="2820" spans="1:22" ht="45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>
        <f t="shared" si="352"/>
        <v>0.5</v>
      </c>
      <c r="P2820">
        <f t="shared" si="355"/>
        <v>7.5</v>
      </c>
      <c r="Q2820" t="str">
        <f t="shared" si="353"/>
        <v>publishing</v>
      </c>
      <c r="R2820" t="str">
        <f t="shared" si="354"/>
        <v>translations</v>
      </c>
      <c r="S2820" s="9">
        <f t="shared" si="356"/>
        <v>41838.370115740741</v>
      </c>
      <c r="T2820" s="9">
        <f t="shared" si="357"/>
        <v>41863.370115740741</v>
      </c>
      <c r="U2820">
        <f t="shared" si="358"/>
        <v>2014</v>
      </c>
      <c r="V2820" s="9" t="str">
        <f t="shared" si="359"/>
        <v>Jul</v>
      </c>
    </row>
    <row r="2821" spans="1:22" ht="45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>
        <f t="shared" si="352"/>
        <v>7.1999999999999993</v>
      </c>
      <c r="P2821">
        <f t="shared" si="355"/>
        <v>12</v>
      </c>
      <c r="Q2821" t="str">
        <f t="shared" si="353"/>
        <v>publishing</v>
      </c>
      <c r="R2821" t="str">
        <f t="shared" si="354"/>
        <v>translations</v>
      </c>
      <c r="S2821" s="9">
        <f t="shared" si="356"/>
        <v>42291.705509259256</v>
      </c>
      <c r="T2821" s="9">
        <f t="shared" si="357"/>
        <v>42321.747175925928</v>
      </c>
      <c r="U2821">
        <f t="shared" si="358"/>
        <v>2015</v>
      </c>
      <c r="V2821" s="9" t="str">
        <f t="shared" si="359"/>
        <v>Oct</v>
      </c>
    </row>
    <row r="2822" spans="1:22" ht="45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>
        <f t="shared" si="352"/>
        <v>0</v>
      </c>
      <c r="P2822">
        <f t="shared" si="355"/>
        <v>0</v>
      </c>
      <c r="Q2822" t="str">
        <f t="shared" si="353"/>
        <v>publishing</v>
      </c>
      <c r="R2822" t="str">
        <f t="shared" si="354"/>
        <v>translations</v>
      </c>
      <c r="S2822" s="9">
        <f t="shared" si="356"/>
        <v>41944.966840277782</v>
      </c>
      <c r="T2822" s="9">
        <f t="shared" si="357"/>
        <v>42005.008506944447</v>
      </c>
      <c r="U2822">
        <f t="shared" si="358"/>
        <v>2014</v>
      </c>
      <c r="V2822" s="9" t="str">
        <f t="shared" si="359"/>
        <v>Nov</v>
      </c>
    </row>
    <row r="2823" spans="1:22" ht="45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>
        <f t="shared" si="352"/>
        <v>1.6666666666666666E-2</v>
      </c>
      <c r="P2823">
        <f t="shared" si="355"/>
        <v>1</v>
      </c>
      <c r="Q2823" t="str">
        <f t="shared" si="353"/>
        <v>publishing</v>
      </c>
      <c r="R2823" t="str">
        <f t="shared" si="354"/>
        <v>translations</v>
      </c>
      <c r="S2823" s="9">
        <f t="shared" si="356"/>
        <v>42479.15185185185</v>
      </c>
      <c r="T2823" s="9">
        <f t="shared" si="357"/>
        <v>42524.15185185185</v>
      </c>
      <c r="U2823">
        <f t="shared" si="358"/>
        <v>2016</v>
      </c>
      <c r="V2823" s="9" t="str">
        <f t="shared" si="359"/>
        <v>Apr</v>
      </c>
    </row>
    <row r="2824" spans="1:22" ht="45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>
        <f t="shared" si="352"/>
        <v>0.23333333333333336</v>
      </c>
      <c r="P2824">
        <f t="shared" si="355"/>
        <v>2.3333333333333335</v>
      </c>
      <c r="Q2824" t="str">
        <f t="shared" si="353"/>
        <v>publishing</v>
      </c>
      <c r="R2824" t="str">
        <f t="shared" si="354"/>
        <v>translations</v>
      </c>
      <c r="S2824" s="9">
        <f t="shared" si="356"/>
        <v>42012.892361111117</v>
      </c>
      <c r="T2824" s="9">
        <f t="shared" si="357"/>
        <v>42040.892361111117</v>
      </c>
      <c r="U2824">
        <f t="shared" si="358"/>
        <v>2015</v>
      </c>
      <c r="V2824" s="9" t="str">
        <f t="shared" si="359"/>
        <v>Jan</v>
      </c>
    </row>
    <row r="2825" spans="1:22" ht="30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>
        <f t="shared" si="352"/>
        <v>4.5714285714285712</v>
      </c>
      <c r="P2825">
        <f t="shared" si="355"/>
        <v>24.615384615384617</v>
      </c>
      <c r="Q2825" t="str">
        <f t="shared" si="353"/>
        <v>publishing</v>
      </c>
      <c r="R2825" t="str">
        <f t="shared" si="354"/>
        <v>translations</v>
      </c>
      <c r="S2825" s="9">
        <f t="shared" si="356"/>
        <v>41946.896979166668</v>
      </c>
      <c r="T2825" s="9">
        <f t="shared" si="357"/>
        <v>41976.896979166668</v>
      </c>
      <c r="U2825">
        <f t="shared" si="358"/>
        <v>2014</v>
      </c>
      <c r="V2825" s="9" t="str">
        <f t="shared" si="359"/>
        <v>Nov</v>
      </c>
    </row>
    <row r="2826" spans="1:22" ht="45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>
        <f t="shared" si="352"/>
        <v>5</v>
      </c>
      <c r="P2826">
        <f t="shared" si="355"/>
        <v>100</v>
      </c>
      <c r="Q2826" t="str">
        <f t="shared" si="353"/>
        <v>publishing</v>
      </c>
      <c r="R2826" t="str">
        <f t="shared" si="354"/>
        <v>translations</v>
      </c>
      <c r="S2826" s="9">
        <f t="shared" si="356"/>
        <v>42360.270486111112</v>
      </c>
      <c r="T2826" s="9">
        <f t="shared" si="357"/>
        <v>42420.270486111112</v>
      </c>
      <c r="U2826">
        <f t="shared" si="358"/>
        <v>2015</v>
      </c>
      <c r="V2826" s="9" t="str">
        <f t="shared" si="359"/>
        <v>Dec</v>
      </c>
    </row>
    <row r="2827" spans="1:22" ht="45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>
        <f t="shared" si="352"/>
        <v>0.2</v>
      </c>
      <c r="P2827">
        <f t="shared" si="355"/>
        <v>1</v>
      </c>
      <c r="Q2827" t="str">
        <f t="shared" si="353"/>
        <v>publishing</v>
      </c>
      <c r="R2827" t="str">
        <f t="shared" si="354"/>
        <v>translations</v>
      </c>
      <c r="S2827" s="9">
        <f t="shared" si="356"/>
        <v>42708.086423611116</v>
      </c>
      <c r="T2827" s="9">
        <f t="shared" si="357"/>
        <v>42738.086423611116</v>
      </c>
      <c r="U2827">
        <f t="shared" si="358"/>
        <v>2016</v>
      </c>
      <c r="V2827" s="9" t="str">
        <f t="shared" si="359"/>
        <v>Dec</v>
      </c>
    </row>
    <row r="2828" spans="1:22" ht="45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>
        <f t="shared" si="352"/>
        <v>18.181818181818183</v>
      </c>
      <c r="P2828">
        <f t="shared" si="355"/>
        <v>88.888888888888886</v>
      </c>
      <c r="Q2828" t="str">
        <f t="shared" si="353"/>
        <v>publishing</v>
      </c>
      <c r="R2828" t="str">
        <f t="shared" si="354"/>
        <v>translations</v>
      </c>
      <c r="S2828" s="9">
        <f t="shared" si="356"/>
        <v>42192.509155092594</v>
      </c>
      <c r="T2828" s="9">
        <f t="shared" si="357"/>
        <v>42232.509155092594</v>
      </c>
      <c r="U2828">
        <f t="shared" si="358"/>
        <v>2015</v>
      </c>
      <c r="V2828" s="9" t="str">
        <f t="shared" si="359"/>
        <v>Jul</v>
      </c>
    </row>
    <row r="2829" spans="1:22" ht="45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>
        <f t="shared" si="352"/>
        <v>0</v>
      </c>
      <c r="P2829">
        <f t="shared" si="355"/>
        <v>0</v>
      </c>
      <c r="Q2829" t="str">
        <f t="shared" si="353"/>
        <v>publishing</v>
      </c>
      <c r="R2829" t="str">
        <f t="shared" si="354"/>
        <v>translations</v>
      </c>
      <c r="S2829" s="9">
        <f t="shared" si="356"/>
        <v>42299.759479166671</v>
      </c>
      <c r="T2829" s="9">
        <f t="shared" si="357"/>
        <v>42329.801145833335</v>
      </c>
      <c r="U2829">
        <f t="shared" si="358"/>
        <v>2015</v>
      </c>
      <c r="V2829" s="9" t="str">
        <f t="shared" si="359"/>
        <v>Oct</v>
      </c>
    </row>
    <row r="2830" spans="1:22" ht="45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>
        <f t="shared" si="352"/>
        <v>1.2222222222222223</v>
      </c>
      <c r="P2830">
        <f t="shared" si="355"/>
        <v>27.5</v>
      </c>
      <c r="Q2830" t="str">
        <f t="shared" si="353"/>
        <v>publishing</v>
      </c>
      <c r="R2830" t="str">
        <f t="shared" si="354"/>
        <v>translations</v>
      </c>
      <c r="S2830" s="9">
        <f t="shared" si="356"/>
        <v>42231.983495370376</v>
      </c>
      <c r="T2830" s="9">
        <f t="shared" si="357"/>
        <v>42262.299305555556</v>
      </c>
      <c r="U2830">
        <f t="shared" si="358"/>
        <v>2015</v>
      </c>
      <c r="V2830" s="9" t="str">
        <f t="shared" si="359"/>
        <v>Aug</v>
      </c>
    </row>
    <row r="2831" spans="1:22" ht="60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>
        <f t="shared" si="352"/>
        <v>0.2</v>
      </c>
      <c r="P2831">
        <f t="shared" si="355"/>
        <v>6</v>
      </c>
      <c r="Q2831" t="str">
        <f t="shared" si="353"/>
        <v>publishing</v>
      </c>
      <c r="R2831" t="str">
        <f t="shared" si="354"/>
        <v>translations</v>
      </c>
      <c r="S2831" s="9">
        <f t="shared" si="356"/>
        <v>42395.28974537037</v>
      </c>
      <c r="T2831" s="9">
        <f t="shared" si="357"/>
        <v>42425.28974537037</v>
      </c>
      <c r="U2831">
        <f t="shared" si="358"/>
        <v>2016</v>
      </c>
      <c r="V2831" s="9" t="str">
        <f t="shared" si="359"/>
        <v>Jan</v>
      </c>
    </row>
    <row r="2832" spans="1:22" ht="45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>
        <f t="shared" si="352"/>
        <v>7.0634920634920633</v>
      </c>
      <c r="P2832">
        <f t="shared" si="355"/>
        <v>44.5</v>
      </c>
      <c r="Q2832" t="str">
        <f t="shared" si="353"/>
        <v>publishing</v>
      </c>
      <c r="R2832" t="str">
        <f t="shared" si="354"/>
        <v>translations</v>
      </c>
      <c r="S2832" s="9">
        <f t="shared" si="356"/>
        <v>42622.289571759262</v>
      </c>
      <c r="T2832" s="9">
        <f t="shared" si="357"/>
        <v>42652.289571759262</v>
      </c>
      <c r="U2832">
        <f t="shared" si="358"/>
        <v>2016</v>
      </c>
      <c r="V2832" s="9" t="str">
        <f t="shared" si="359"/>
        <v>Sep</v>
      </c>
    </row>
    <row r="2833" spans="1:22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>
        <f t="shared" si="352"/>
        <v>2.7272727272727271</v>
      </c>
      <c r="P2833">
        <f t="shared" si="355"/>
        <v>1</v>
      </c>
      <c r="Q2833" t="str">
        <f t="shared" si="353"/>
        <v>publishing</v>
      </c>
      <c r="R2833" t="str">
        <f t="shared" si="354"/>
        <v>translations</v>
      </c>
      <c r="S2833" s="9">
        <f t="shared" si="356"/>
        <v>42524.500995370377</v>
      </c>
      <c r="T2833" s="9">
        <f t="shared" si="357"/>
        <v>42549.500995370377</v>
      </c>
      <c r="U2833">
        <f t="shared" si="358"/>
        <v>2016</v>
      </c>
      <c r="V2833" s="9" t="str">
        <f t="shared" si="359"/>
        <v>Jun</v>
      </c>
    </row>
    <row r="2834" spans="1:22" ht="45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>
        <f t="shared" si="352"/>
        <v>0.1</v>
      </c>
      <c r="P2834">
        <f t="shared" si="355"/>
        <v>100</v>
      </c>
      <c r="Q2834" t="str">
        <f t="shared" si="353"/>
        <v>publishing</v>
      </c>
      <c r="R2834" t="str">
        <f t="shared" si="354"/>
        <v>translations</v>
      </c>
      <c r="S2834" s="9">
        <f t="shared" si="356"/>
        <v>42013.74894675926</v>
      </c>
      <c r="T2834" s="9">
        <f t="shared" si="357"/>
        <v>42043.74894675926</v>
      </c>
      <c r="U2834">
        <f t="shared" si="358"/>
        <v>2015</v>
      </c>
      <c r="V2834" s="9" t="str">
        <f t="shared" si="359"/>
        <v>Jan</v>
      </c>
    </row>
    <row r="2835" spans="1:22" ht="45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>
        <f t="shared" si="352"/>
        <v>0.104</v>
      </c>
      <c r="P2835">
        <f t="shared" si="355"/>
        <v>13</v>
      </c>
      <c r="Q2835" t="str">
        <f t="shared" si="353"/>
        <v>publishing</v>
      </c>
      <c r="R2835" t="str">
        <f t="shared" si="354"/>
        <v>translations</v>
      </c>
      <c r="S2835" s="9">
        <f t="shared" si="356"/>
        <v>42604.072962962964</v>
      </c>
      <c r="T2835" s="9">
        <f t="shared" si="357"/>
        <v>42634.072962962964</v>
      </c>
      <c r="U2835">
        <f t="shared" si="358"/>
        <v>2016</v>
      </c>
      <c r="V2835" s="9" t="str">
        <f t="shared" si="359"/>
        <v>Aug</v>
      </c>
    </row>
    <row r="2836" spans="1:22" ht="45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>
        <f t="shared" si="352"/>
        <v>0.33333333333333337</v>
      </c>
      <c r="P2836">
        <f t="shared" si="355"/>
        <v>100</v>
      </c>
      <c r="Q2836" t="str">
        <f t="shared" si="353"/>
        <v>publishing</v>
      </c>
      <c r="R2836" t="str">
        <f t="shared" si="354"/>
        <v>translations</v>
      </c>
      <c r="S2836" s="9">
        <f t="shared" si="356"/>
        <v>42340.193645833337</v>
      </c>
      <c r="T2836" s="9">
        <f t="shared" si="357"/>
        <v>42370.193645833337</v>
      </c>
      <c r="U2836">
        <f t="shared" si="358"/>
        <v>2015</v>
      </c>
      <c r="V2836" s="9" t="str">
        <f t="shared" si="359"/>
        <v>Dec</v>
      </c>
    </row>
    <row r="2837" spans="1:22" ht="45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>
        <f t="shared" si="352"/>
        <v>20.36</v>
      </c>
      <c r="P2837">
        <f t="shared" si="355"/>
        <v>109.07142857142857</v>
      </c>
      <c r="Q2837" t="str">
        <f t="shared" si="353"/>
        <v>publishing</v>
      </c>
      <c r="R2837" t="str">
        <f t="shared" si="354"/>
        <v>translations</v>
      </c>
      <c r="S2837" s="9">
        <f t="shared" si="356"/>
        <v>42676.550949074073</v>
      </c>
      <c r="T2837" s="9">
        <f t="shared" si="357"/>
        <v>42689.592615740745</v>
      </c>
      <c r="U2837">
        <f t="shared" si="358"/>
        <v>2016</v>
      </c>
      <c r="V2837" s="9" t="str">
        <f t="shared" si="359"/>
        <v>Nov</v>
      </c>
    </row>
    <row r="2838" spans="1:22" ht="45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>
        <f t="shared" si="352"/>
        <v>0</v>
      </c>
      <c r="P2838">
        <f t="shared" si="355"/>
        <v>0</v>
      </c>
      <c r="Q2838" t="str">
        <f t="shared" si="353"/>
        <v>publishing</v>
      </c>
      <c r="R2838" t="str">
        <f t="shared" si="354"/>
        <v>translations</v>
      </c>
      <c r="S2838" s="9">
        <f t="shared" si="356"/>
        <v>42092.964803240742</v>
      </c>
      <c r="T2838" s="9">
        <f t="shared" si="357"/>
        <v>42122.964803240742</v>
      </c>
      <c r="U2838">
        <f t="shared" si="358"/>
        <v>2015</v>
      </c>
      <c r="V2838" s="9" t="str">
        <f t="shared" si="359"/>
        <v>Mar</v>
      </c>
    </row>
    <row r="2839" spans="1:22" ht="45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>
        <f t="shared" si="352"/>
        <v>0</v>
      </c>
      <c r="P2839">
        <f t="shared" si="355"/>
        <v>0</v>
      </c>
      <c r="Q2839" t="str">
        <f t="shared" si="353"/>
        <v>publishing</v>
      </c>
      <c r="R2839" t="str">
        <f t="shared" si="354"/>
        <v>translations</v>
      </c>
      <c r="S2839" s="9">
        <f t="shared" si="356"/>
        <v>42180.223611111112</v>
      </c>
      <c r="T2839" s="9">
        <f t="shared" si="357"/>
        <v>42240.223611111112</v>
      </c>
      <c r="U2839">
        <f t="shared" si="358"/>
        <v>2015</v>
      </c>
      <c r="V2839" s="9" t="str">
        <f t="shared" si="359"/>
        <v>Jun</v>
      </c>
    </row>
    <row r="2840" spans="1:22" ht="45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>
        <f t="shared" si="352"/>
        <v>8.3800000000000008</v>
      </c>
      <c r="P2840">
        <f t="shared" si="355"/>
        <v>104.75</v>
      </c>
      <c r="Q2840" t="str">
        <f t="shared" si="353"/>
        <v>publishing</v>
      </c>
      <c r="R2840" t="str">
        <f t="shared" si="354"/>
        <v>translations</v>
      </c>
      <c r="S2840" s="9">
        <f t="shared" si="356"/>
        <v>42601.685011574074</v>
      </c>
      <c r="T2840" s="9">
        <f t="shared" si="357"/>
        <v>42631.685011574074</v>
      </c>
      <c r="U2840">
        <f t="shared" si="358"/>
        <v>2016</v>
      </c>
      <c r="V2840" s="9" t="str">
        <f t="shared" si="359"/>
        <v>Aug</v>
      </c>
    </row>
    <row r="2841" spans="1:22" ht="45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>
        <f t="shared" si="352"/>
        <v>4.5</v>
      </c>
      <c r="P2841">
        <f t="shared" si="355"/>
        <v>15</v>
      </c>
      <c r="Q2841" t="str">
        <f t="shared" si="353"/>
        <v>publishing</v>
      </c>
      <c r="R2841" t="str">
        <f t="shared" si="354"/>
        <v>translations</v>
      </c>
      <c r="S2841" s="9">
        <f t="shared" si="356"/>
        <v>42432.213159722225</v>
      </c>
      <c r="T2841" s="9">
        <f t="shared" si="357"/>
        <v>42462.171493055554</v>
      </c>
      <c r="U2841">
        <f t="shared" si="358"/>
        <v>2016</v>
      </c>
      <c r="V2841" s="9" t="str">
        <f t="shared" si="359"/>
        <v>Mar</v>
      </c>
    </row>
    <row r="2842" spans="1:22" ht="30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>
        <f t="shared" si="352"/>
        <v>0</v>
      </c>
      <c r="P2842">
        <f t="shared" si="355"/>
        <v>0</v>
      </c>
      <c r="Q2842" t="str">
        <f t="shared" si="353"/>
        <v>publishing</v>
      </c>
      <c r="R2842" t="str">
        <f t="shared" si="354"/>
        <v>translations</v>
      </c>
      <c r="S2842" s="9">
        <f t="shared" si="356"/>
        <v>42073.894004629634</v>
      </c>
      <c r="T2842" s="9">
        <f t="shared" si="357"/>
        <v>42103.894004629634</v>
      </c>
      <c r="U2842">
        <f t="shared" si="358"/>
        <v>2015</v>
      </c>
      <c r="V2842" s="9" t="str">
        <f t="shared" si="359"/>
        <v>Mar</v>
      </c>
    </row>
    <row r="2843" spans="1:22" ht="45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>
        <f t="shared" si="352"/>
        <v>8.06</v>
      </c>
      <c r="P2843">
        <f t="shared" si="355"/>
        <v>80.599999999999994</v>
      </c>
      <c r="Q2843" t="str">
        <f t="shared" si="353"/>
        <v>publishing</v>
      </c>
      <c r="R2843" t="str">
        <f t="shared" si="354"/>
        <v>translations</v>
      </c>
      <c r="S2843" s="9">
        <f t="shared" si="356"/>
        <v>41961.64685185186</v>
      </c>
      <c r="T2843" s="9">
        <f t="shared" si="357"/>
        <v>41992.64685185186</v>
      </c>
      <c r="U2843">
        <f t="shared" si="358"/>
        <v>2014</v>
      </c>
      <c r="V2843" s="9" t="str">
        <f t="shared" si="359"/>
        <v>Nov</v>
      </c>
    </row>
    <row r="2844" spans="1:22" ht="45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>
        <f t="shared" si="352"/>
        <v>31.94705882352941</v>
      </c>
      <c r="P2844">
        <f t="shared" si="355"/>
        <v>115.55319148936171</v>
      </c>
      <c r="Q2844" t="str">
        <f t="shared" si="353"/>
        <v>publishing</v>
      </c>
      <c r="R2844" t="str">
        <f t="shared" si="354"/>
        <v>translations</v>
      </c>
      <c r="S2844" s="9">
        <f t="shared" si="356"/>
        <v>42304.044166666667</v>
      </c>
      <c r="T2844" s="9">
        <f t="shared" si="357"/>
        <v>42334.085833333338</v>
      </c>
      <c r="U2844">
        <f t="shared" si="358"/>
        <v>2015</v>
      </c>
      <c r="V2844" s="9" t="str">
        <f t="shared" si="359"/>
        <v>Oct</v>
      </c>
    </row>
    <row r="2845" spans="1:22" ht="45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>
        <f t="shared" si="352"/>
        <v>0</v>
      </c>
      <c r="P2845">
        <f t="shared" si="355"/>
        <v>0</v>
      </c>
      <c r="Q2845" t="str">
        <f t="shared" si="353"/>
        <v>publishing</v>
      </c>
      <c r="R2845" t="str">
        <f t="shared" si="354"/>
        <v>translations</v>
      </c>
      <c r="S2845" s="9">
        <f t="shared" si="356"/>
        <v>42175.613750000004</v>
      </c>
      <c r="T2845" s="9">
        <f t="shared" si="357"/>
        <v>42205.613750000004</v>
      </c>
      <c r="U2845">
        <f t="shared" si="358"/>
        <v>2015</v>
      </c>
      <c r="V2845" s="9" t="str">
        <f t="shared" si="359"/>
        <v>Jun</v>
      </c>
    </row>
    <row r="2846" spans="1:22" ht="45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>
        <f t="shared" si="352"/>
        <v>6.708333333333333</v>
      </c>
      <c r="P2846">
        <f t="shared" si="355"/>
        <v>80.5</v>
      </c>
      <c r="Q2846" t="str">
        <f t="shared" si="353"/>
        <v>publishing</v>
      </c>
      <c r="R2846" t="str">
        <f t="shared" si="354"/>
        <v>translations</v>
      </c>
      <c r="S2846" s="9">
        <f t="shared" si="356"/>
        <v>42673.459201388891</v>
      </c>
      <c r="T2846" s="9">
        <f t="shared" si="357"/>
        <v>42714.291666666664</v>
      </c>
      <c r="U2846">
        <f t="shared" si="358"/>
        <v>2016</v>
      </c>
      <c r="V2846" s="9" t="str">
        <f t="shared" si="359"/>
        <v>Oct</v>
      </c>
    </row>
    <row r="2847" spans="1:22" ht="45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>
        <f t="shared" si="352"/>
        <v>9.9878048780487809</v>
      </c>
      <c r="P2847">
        <f t="shared" si="355"/>
        <v>744.5454545454545</v>
      </c>
      <c r="Q2847" t="str">
        <f t="shared" si="353"/>
        <v>publishing</v>
      </c>
      <c r="R2847" t="str">
        <f t="shared" si="354"/>
        <v>translations</v>
      </c>
      <c r="S2847" s="9">
        <f t="shared" si="356"/>
        <v>42142.600439814814</v>
      </c>
      <c r="T2847" s="9">
        <f t="shared" si="357"/>
        <v>42163.458333333336</v>
      </c>
      <c r="U2847">
        <f t="shared" si="358"/>
        <v>2015</v>
      </c>
      <c r="V2847" s="9" t="str">
        <f t="shared" si="359"/>
        <v>May</v>
      </c>
    </row>
    <row r="2848" spans="1:22" ht="30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>
        <f t="shared" si="352"/>
        <v>0.1</v>
      </c>
      <c r="P2848">
        <f t="shared" si="355"/>
        <v>7.5</v>
      </c>
      <c r="Q2848" t="str">
        <f t="shared" si="353"/>
        <v>publishing</v>
      </c>
      <c r="R2848" t="str">
        <f t="shared" si="354"/>
        <v>translations</v>
      </c>
      <c r="S2848" s="9">
        <f t="shared" si="356"/>
        <v>42258.613657407412</v>
      </c>
      <c r="T2848" s="9">
        <f t="shared" si="357"/>
        <v>42288.613657407412</v>
      </c>
      <c r="U2848">
        <f t="shared" si="358"/>
        <v>2015</v>
      </c>
      <c r="V2848" s="9" t="str">
        <f t="shared" si="359"/>
        <v>Sep</v>
      </c>
    </row>
    <row r="2849" spans="1:22" ht="45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>
        <f t="shared" si="352"/>
        <v>0.77</v>
      </c>
      <c r="P2849">
        <f t="shared" si="355"/>
        <v>38.5</v>
      </c>
      <c r="Q2849" t="str">
        <f t="shared" si="353"/>
        <v>publishing</v>
      </c>
      <c r="R2849" t="str">
        <f t="shared" si="354"/>
        <v>translations</v>
      </c>
      <c r="S2849" s="9">
        <f t="shared" si="356"/>
        <v>42391.183530092596</v>
      </c>
      <c r="T2849" s="9">
        <f t="shared" si="357"/>
        <v>42421.183530092596</v>
      </c>
      <c r="U2849">
        <f t="shared" si="358"/>
        <v>2016</v>
      </c>
      <c r="V2849" s="9" t="str">
        <f t="shared" si="359"/>
        <v>Jan</v>
      </c>
    </row>
    <row r="2850" spans="1:22" ht="45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>
        <f t="shared" si="352"/>
        <v>26.900000000000002</v>
      </c>
      <c r="P2850">
        <f t="shared" si="355"/>
        <v>36.68181818181818</v>
      </c>
      <c r="Q2850" t="str">
        <f t="shared" si="353"/>
        <v>publishing</v>
      </c>
      <c r="R2850" t="str">
        <f t="shared" si="354"/>
        <v>translations</v>
      </c>
      <c r="S2850" s="9">
        <f t="shared" si="356"/>
        <v>41796.365034722221</v>
      </c>
      <c r="T2850" s="9">
        <f t="shared" si="357"/>
        <v>41833.040972222225</v>
      </c>
      <c r="U2850">
        <f t="shared" si="358"/>
        <v>2014</v>
      </c>
      <c r="V2850" s="9" t="str">
        <f t="shared" si="359"/>
        <v>Jun</v>
      </c>
    </row>
    <row r="2851" spans="1:22" ht="45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>
        <f t="shared" si="352"/>
        <v>3</v>
      </c>
      <c r="P2851">
        <f t="shared" si="355"/>
        <v>75</v>
      </c>
      <c r="Q2851" t="str">
        <f t="shared" si="353"/>
        <v>publishing</v>
      </c>
      <c r="R2851" t="str">
        <f t="shared" si="354"/>
        <v>translations</v>
      </c>
      <c r="S2851" s="9">
        <f t="shared" si="356"/>
        <v>42457.70484953704</v>
      </c>
      <c r="T2851" s="9">
        <f t="shared" si="357"/>
        <v>42487.413194444445</v>
      </c>
      <c r="U2851">
        <f t="shared" si="358"/>
        <v>2016</v>
      </c>
      <c r="V2851" s="9" t="str">
        <f t="shared" si="359"/>
        <v>Mar</v>
      </c>
    </row>
    <row r="2852" spans="1:22" ht="45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>
        <f t="shared" si="352"/>
        <v>6.6055045871559637</v>
      </c>
      <c r="P2852">
        <f t="shared" si="355"/>
        <v>30</v>
      </c>
      <c r="Q2852" t="str">
        <f t="shared" si="353"/>
        <v>publishing</v>
      </c>
      <c r="R2852" t="str">
        <f t="shared" si="354"/>
        <v>translations</v>
      </c>
      <c r="S2852" s="9">
        <f t="shared" si="356"/>
        <v>42040.663206018522</v>
      </c>
      <c r="T2852" s="9">
        <f t="shared" si="357"/>
        <v>42070.663206018522</v>
      </c>
      <c r="U2852">
        <f t="shared" si="358"/>
        <v>2015</v>
      </c>
      <c r="V2852" s="9" t="str">
        <f t="shared" si="359"/>
        <v>Feb</v>
      </c>
    </row>
    <row r="2853" spans="1:22" ht="45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>
        <f t="shared" si="352"/>
        <v>7.6923076923076927E-3</v>
      </c>
      <c r="P2853">
        <f t="shared" si="355"/>
        <v>1</v>
      </c>
      <c r="Q2853" t="str">
        <f t="shared" si="353"/>
        <v>publishing</v>
      </c>
      <c r="R2853" t="str">
        <f t="shared" si="354"/>
        <v>translations</v>
      </c>
      <c r="S2853" s="9">
        <f t="shared" si="356"/>
        <v>42486.581747685188</v>
      </c>
      <c r="T2853" s="9">
        <f t="shared" si="357"/>
        <v>42516.581747685188</v>
      </c>
      <c r="U2853">
        <f t="shared" si="358"/>
        <v>2016</v>
      </c>
      <c r="V2853" s="9" t="str">
        <f t="shared" si="359"/>
        <v>Apr</v>
      </c>
    </row>
    <row r="2854" spans="1:22" ht="45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>
        <f t="shared" si="352"/>
        <v>1.1222222222222222</v>
      </c>
      <c r="P2854">
        <f t="shared" si="355"/>
        <v>673.33333333333337</v>
      </c>
      <c r="Q2854" t="str">
        <f t="shared" si="353"/>
        <v>publishing</v>
      </c>
      <c r="R2854" t="str">
        <f t="shared" si="354"/>
        <v>translations</v>
      </c>
      <c r="S2854" s="9">
        <f t="shared" si="356"/>
        <v>42198.599178240744</v>
      </c>
      <c r="T2854" s="9">
        <f t="shared" si="357"/>
        <v>42258.599178240744</v>
      </c>
      <c r="U2854">
        <f t="shared" si="358"/>
        <v>2015</v>
      </c>
      <c r="V2854" s="9" t="str">
        <f t="shared" si="359"/>
        <v>Jul</v>
      </c>
    </row>
    <row r="2855" spans="1:22" ht="45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>
        <f t="shared" si="352"/>
        <v>0</v>
      </c>
      <c r="P2855">
        <f t="shared" si="355"/>
        <v>0</v>
      </c>
      <c r="Q2855" t="str">
        <f t="shared" si="353"/>
        <v>publishing</v>
      </c>
      <c r="R2855" t="str">
        <f t="shared" si="354"/>
        <v>translations</v>
      </c>
      <c r="S2855" s="9">
        <f t="shared" si="356"/>
        <v>42485.478680555556</v>
      </c>
      <c r="T2855" s="9">
        <f t="shared" si="357"/>
        <v>42515.478680555556</v>
      </c>
      <c r="U2855">
        <f t="shared" si="358"/>
        <v>2016</v>
      </c>
      <c r="V2855" s="9" t="str">
        <f t="shared" si="359"/>
        <v>Apr</v>
      </c>
    </row>
    <row r="2856" spans="1:22" ht="45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>
        <f t="shared" si="352"/>
        <v>0</v>
      </c>
      <c r="P2856">
        <f t="shared" si="355"/>
        <v>0</v>
      </c>
      <c r="Q2856" t="str">
        <f t="shared" si="353"/>
        <v>publishing</v>
      </c>
      <c r="R2856" t="str">
        <f t="shared" si="354"/>
        <v>translations</v>
      </c>
      <c r="S2856" s="9">
        <f t="shared" si="356"/>
        <v>42707.759363425932</v>
      </c>
      <c r="T2856" s="9">
        <f t="shared" si="357"/>
        <v>42737.759363425932</v>
      </c>
      <c r="U2856">
        <f t="shared" si="358"/>
        <v>2016</v>
      </c>
      <c r="V2856" s="9" t="str">
        <f t="shared" si="359"/>
        <v>Dec</v>
      </c>
    </row>
    <row r="2857" spans="1:22" ht="30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>
        <f t="shared" si="352"/>
        <v>0</v>
      </c>
      <c r="P2857">
        <f t="shared" si="355"/>
        <v>0</v>
      </c>
      <c r="Q2857" t="str">
        <f t="shared" si="353"/>
        <v>publishing</v>
      </c>
      <c r="R2857" t="str">
        <f t="shared" si="354"/>
        <v>translations</v>
      </c>
      <c r="S2857" s="9">
        <f t="shared" si="356"/>
        <v>42199.706736111119</v>
      </c>
      <c r="T2857" s="9">
        <f t="shared" si="357"/>
        <v>42259.706736111119</v>
      </c>
      <c r="U2857">
        <f t="shared" si="358"/>
        <v>2015</v>
      </c>
      <c r="V2857" s="9" t="str">
        <f t="shared" si="359"/>
        <v>Jul</v>
      </c>
    </row>
    <row r="2858" spans="1:22" ht="45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>
        <f t="shared" si="352"/>
        <v>0</v>
      </c>
      <c r="P2858">
        <f t="shared" si="355"/>
        <v>0</v>
      </c>
      <c r="Q2858" t="str">
        <f t="shared" si="353"/>
        <v>publishing</v>
      </c>
      <c r="R2858" t="str">
        <f t="shared" si="354"/>
        <v>translations</v>
      </c>
      <c r="S2858" s="9">
        <f t="shared" si="356"/>
        <v>42139.375636574077</v>
      </c>
      <c r="T2858" s="9">
        <f t="shared" si="357"/>
        <v>42169.375636574077</v>
      </c>
      <c r="U2858">
        <f t="shared" si="358"/>
        <v>2015</v>
      </c>
      <c r="V2858" s="9" t="str">
        <f t="shared" si="359"/>
        <v>May</v>
      </c>
    </row>
    <row r="2859" spans="1:22" ht="45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>
        <f t="shared" si="352"/>
        <v>0</v>
      </c>
      <c r="P2859">
        <f t="shared" si="355"/>
        <v>0</v>
      </c>
      <c r="Q2859" t="str">
        <f t="shared" si="353"/>
        <v>publishing</v>
      </c>
      <c r="R2859" t="str">
        <f t="shared" si="354"/>
        <v>translations</v>
      </c>
      <c r="S2859" s="9">
        <f t="shared" si="356"/>
        <v>42461.280995370376</v>
      </c>
      <c r="T2859" s="9">
        <f t="shared" si="357"/>
        <v>42481.280995370376</v>
      </c>
      <c r="U2859">
        <f t="shared" si="358"/>
        <v>2016</v>
      </c>
      <c r="V2859" s="9" t="str">
        <f t="shared" si="359"/>
        <v>Apr</v>
      </c>
    </row>
    <row r="2860" spans="1:22" ht="30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>
        <f t="shared" si="352"/>
        <v>1.4999999999999999E-2</v>
      </c>
      <c r="P2860">
        <f t="shared" si="355"/>
        <v>25</v>
      </c>
      <c r="Q2860" t="str">
        <f t="shared" si="353"/>
        <v>publishing</v>
      </c>
      <c r="R2860" t="str">
        <f t="shared" si="354"/>
        <v>translations</v>
      </c>
      <c r="S2860" s="9">
        <f t="shared" si="356"/>
        <v>42529.564050925932</v>
      </c>
      <c r="T2860" s="9">
        <f t="shared" si="357"/>
        <v>42559.564050925932</v>
      </c>
      <c r="U2860">
        <f t="shared" si="358"/>
        <v>2016</v>
      </c>
      <c r="V2860" s="9" t="str">
        <f t="shared" si="359"/>
        <v>Jun</v>
      </c>
    </row>
    <row r="2861" spans="1:22" ht="45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>
        <f t="shared" si="352"/>
        <v>0</v>
      </c>
      <c r="P2861">
        <f t="shared" si="355"/>
        <v>0</v>
      </c>
      <c r="Q2861" t="str">
        <f t="shared" si="353"/>
        <v>publishing</v>
      </c>
      <c r="R2861" t="str">
        <f t="shared" si="354"/>
        <v>translations</v>
      </c>
      <c r="S2861" s="9">
        <f t="shared" si="356"/>
        <v>42115.769884259258</v>
      </c>
      <c r="T2861" s="9">
        <f t="shared" si="357"/>
        <v>42146.059027777781</v>
      </c>
      <c r="U2861">
        <f t="shared" si="358"/>
        <v>2015</v>
      </c>
      <c r="V2861" s="9" t="str">
        <f t="shared" si="359"/>
        <v>Apr</v>
      </c>
    </row>
    <row r="2862" spans="1:22" ht="45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>
        <f t="shared" si="352"/>
        <v>0</v>
      </c>
      <c r="P2862">
        <f t="shared" si="355"/>
        <v>0</v>
      </c>
      <c r="Q2862" t="str">
        <f t="shared" si="353"/>
        <v>publishing</v>
      </c>
      <c r="R2862" t="str">
        <f t="shared" si="354"/>
        <v>translations</v>
      </c>
      <c r="S2862" s="9">
        <f t="shared" si="356"/>
        <v>42086.644733796296</v>
      </c>
      <c r="T2862" s="9">
        <f t="shared" si="357"/>
        <v>42134.644733796296</v>
      </c>
      <c r="U2862">
        <f t="shared" si="358"/>
        <v>2015</v>
      </c>
      <c r="V2862" s="9" t="str">
        <f t="shared" si="359"/>
        <v>Mar</v>
      </c>
    </row>
    <row r="2863" spans="1:22" ht="45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>
        <f t="shared" si="352"/>
        <v>1E-3</v>
      </c>
      <c r="P2863">
        <f t="shared" si="355"/>
        <v>1</v>
      </c>
      <c r="Q2863" t="str">
        <f t="shared" si="353"/>
        <v>publishing</v>
      </c>
      <c r="R2863" t="str">
        <f t="shared" si="354"/>
        <v>translations</v>
      </c>
      <c r="S2863" s="9">
        <f t="shared" si="356"/>
        <v>42390.004594907405</v>
      </c>
      <c r="T2863" s="9">
        <f t="shared" si="357"/>
        <v>42420.004594907405</v>
      </c>
      <c r="U2863">
        <f t="shared" si="358"/>
        <v>2016</v>
      </c>
      <c r="V2863" s="9" t="str">
        <f t="shared" si="359"/>
        <v>Jan</v>
      </c>
    </row>
    <row r="2864" spans="1:22" ht="45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>
        <f t="shared" si="352"/>
        <v>2.1</v>
      </c>
      <c r="P2864">
        <f t="shared" si="355"/>
        <v>17.5</v>
      </c>
      <c r="Q2864" t="str">
        <f t="shared" si="353"/>
        <v>publishing</v>
      </c>
      <c r="R2864" t="str">
        <f t="shared" si="354"/>
        <v>fiction</v>
      </c>
      <c r="S2864" s="9">
        <f t="shared" si="356"/>
        <v>41550.756307870375</v>
      </c>
      <c r="T2864" s="9">
        <f t="shared" si="357"/>
        <v>41580.756307870375</v>
      </c>
      <c r="U2864">
        <f t="shared" si="358"/>
        <v>2013</v>
      </c>
      <c r="V2864" s="9" t="str">
        <f t="shared" si="359"/>
        <v>Oct</v>
      </c>
    </row>
    <row r="2865" spans="1:22" ht="45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>
        <f t="shared" si="352"/>
        <v>0.1</v>
      </c>
      <c r="P2865">
        <f t="shared" si="355"/>
        <v>5</v>
      </c>
      <c r="Q2865" t="str">
        <f t="shared" si="353"/>
        <v>publishing</v>
      </c>
      <c r="R2865" t="str">
        <f t="shared" si="354"/>
        <v>fiction</v>
      </c>
      <c r="S2865" s="9">
        <f t="shared" si="356"/>
        <v>41136.691388888888</v>
      </c>
      <c r="T2865" s="9">
        <f t="shared" si="357"/>
        <v>41159.160416666673</v>
      </c>
      <c r="U2865">
        <f t="shared" si="358"/>
        <v>2012</v>
      </c>
      <c r="V2865" s="9" t="str">
        <f t="shared" si="359"/>
        <v>Aug</v>
      </c>
    </row>
    <row r="2866" spans="1:22" ht="45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>
        <f t="shared" si="352"/>
        <v>0.7142857142857143</v>
      </c>
      <c r="P2866">
        <f t="shared" si="355"/>
        <v>25</v>
      </c>
      <c r="Q2866" t="str">
        <f t="shared" si="353"/>
        <v>publishing</v>
      </c>
      <c r="R2866" t="str">
        <f t="shared" si="354"/>
        <v>fiction</v>
      </c>
      <c r="S2866" s="9">
        <f t="shared" si="356"/>
        <v>42548.026331018518</v>
      </c>
      <c r="T2866" s="9">
        <f t="shared" si="357"/>
        <v>42573.026331018518</v>
      </c>
      <c r="U2866">
        <f t="shared" si="358"/>
        <v>2016</v>
      </c>
      <c r="V2866" s="9" t="str">
        <f t="shared" si="359"/>
        <v>Jun</v>
      </c>
    </row>
    <row r="2867" spans="1:22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>
        <f t="shared" si="352"/>
        <v>0</v>
      </c>
      <c r="P2867">
        <f t="shared" si="355"/>
        <v>0</v>
      </c>
      <c r="Q2867" t="str">
        <f t="shared" si="353"/>
        <v>publishing</v>
      </c>
      <c r="R2867" t="str">
        <f t="shared" si="354"/>
        <v>fiction</v>
      </c>
      <c r="S2867" s="9">
        <f t="shared" si="356"/>
        <v>41053.03429398148</v>
      </c>
      <c r="T2867" s="9">
        <f t="shared" si="357"/>
        <v>41111.452083333337</v>
      </c>
      <c r="U2867">
        <f t="shared" si="358"/>
        <v>2012</v>
      </c>
      <c r="V2867" s="9" t="str">
        <f t="shared" si="359"/>
        <v>May</v>
      </c>
    </row>
    <row r="2868" spans="1:22" ht="45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>
        <f t="shared" si="352"/>
        <v>2.2388059701492535</v>
      </c>
      <c r="P2868">
        <f t="shared" si="355"/>
        <v>50</v>
      </c>
      <c r="Q2868" t="str">
        <f t="shared" si="353"/>
        <v>publishing</v>
      </c>
      <c r="R2868" t="str">
        <f t="shared" si="354"/>
        <v>fiction</v>
      </c>
      <c r="S2868" s="9">
        <f t="shared" si="356"/>
        <v>42130.629317129635</v>
      </c>
      <c r="T2868" s="9">
        <f t="shared" si="357"/>
        <v>42175.629317129635</v>
      </c>
      <c r="U2868">
        <f t="shared" si="358"/>
        <v>2015</v>
      </c>
      <c r="V2868" s="9" t="str">
        <f t="shared" si="359"/>
        <v>May</v>
      </c>
    </row>
    <row r="2869" spans="1:22" ht="45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>
        <f t="shared" si="352"/>
        <v>0.24</v>
      </c>
      <c r="P2869">
        <f t="shared" si="355"/>
        <v>16</v>
      </c>
      <c r="Q2869" t="str">
        <f t="shared" si="353"/>
        <v>publishing</v>
      </c>
      <c r="R2869" t="str">
        <f t="shared" si="354"/>
        <v>fiction</v>
      </c>
      <c r="S2869" s="9">
        <f t="shared" si="356"/>
        <v>42032.001863425925</v>
      </c>
      <c r="T2869" s="9">
        <f t="shared" si="357"/>
        <v>42062.001863425925</v>
      </c>
      <c r="U2869">
        <f t="shared" si="358"/>
        <v>2015</v>
      </c>
      <c r="V2869" s="9" t="str">
        <f t="shared" si="359"/>
        <v>Jan</v>
      </c>
    </row>
    <row r="2870" spans="1:22" ht="45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>
        <f t="shared" si="352"/>
        <v>0</v>
      </c>
      <c r="P2870">
        <f t="shared" si="355"/>
        <v>0</v>
      </c>
      <c r="Q2870" t="str">
        <f t="shared" si="353"/>
        <v>publishing</v>
      </c>
      <c r="R2870" t="str">
        <f t="shared" si="354"/>
        <v>fiction</v>
      </c>
      <c r="S2870" s="9">
        <f t="shared" si="356"/>
        <v>42554.750821759262</v>
      </c>
      <c r="T2870" s="9">
        <f t="shared" si="357"/>
        <v>42584.750821759262</v>
      </c>
      <c r="U2870">
        <f t="shared" si="358"/>
        <v>2016</v>
      </c>
      <c r="V2870" s="9" t="str">
        <f t="shared" si="359"/>
        <v>Jul</v>
      </c>
    </row>
    <row r="2871" spans="1:22" ht="45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>
        <f t="shared" si="352"/>
        <v>2.4</v>
      </c>
      <c r="P2871">
        <f t="shared" si="355"/>
        <v>60</v>
      </c>
      <c r="Q2871" t="str">
        <f t="shared" si="353"/>
        <v>publishing</v>
      </c>
      <c r="R2871" t="str">
        <f t="shared" si="354"/>
        <v>fiction</v>
      </c>
      <c r="S2871" s="9">
        <f t="shared" si="356"/>
        <v>41614.396527777782</v>
      </c>
      <c r="T2871" s="9">
        <f t="shared" si="357"/>
        <v>41644.396527777782</v>
      </c>
      <c r="U2871">
        <f t="shared" si="358"/>
        <v>2013</v>
      </c>
      <c r="V2871" s="9" t="str">
        <f t="shared" si="359"/>
        <v>Dec</v>
      </c>
    </row>
    <row r="2872" spans="1:22" ht="45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>
        <f t="shared" si="352"/>
        <v>0</v>
      </c>
      <c r="P2872">
        <f t="shared" si="355"/>
        <v>0</v>
      </c>
      <c r="Q2872" t="str">
        <f t="shared" si="353"/>
        <v>publishing</v>
      </c>
      <c r="R2872" t="str">
        <f t="shared" si="354"/>
        <v>fiction</v>
      </c>
      <c r="S2872" s="9">
        <f t="shared" si="356"/>
        <v>41198.4450462963</v>
      </c>
      <c r="T2872" s="9">
        <f t="shared" si="357"/>
        <v>41228.486712962964</v>
      </c>
      <c r="U2872">
        <f t="shared" si="358"/>
        <v>2012</v>
      </c>
      <c r="V2872" s="9" t="str">
        <f t="shared" si="359"/>
        <v>Oct</v>
      </c>
    </row>
    <row r="2873" spans="1:22" ht="45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>
        <f t="shared" si="352"/>
        <v>30.862068965517242</v>
      </c>
      <c r="P2873">
        <f t="shared" si="355"/>
        <v>47.10526315789474</v>
      </c>
      <c r="Q2873" t="str">
        <f t="shared" si="353"/>
        <v>publishing</v>
      </c>
      <c r="R2873" t="str">
        <f t="shared" si="354"/>
        <v>fiction</v>
      </c>
      <c r="S2873" s="9">
        <f t="shared" si="356"/>
        <v>41520.394375000003</v>
      </c>
      <c r="T2873" s="9">
        <f t="shared" si="357"/>
        <v>41549.394375000003</v>
      </c>
      <c r="U2873">
        <f t="shared" si="358"/>
        <v>2013</v>
      </c>
      <c r="V2873" s="9" t="str">
        <f t="shared" si="359"/>
        <v>Sep</v>
      </c>
    </row>
    <row r="2874" spans="1:22" ht="30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>
        <f t="shared" si="352"/>
        <v>8.3333333333333321</v>
      </c>
      <c r="P2874">
        <f t="shared" si="355"/>
        <v>100</v>
      </c>
      <c r="Q2874" t="str">
        <f t="shared" si="353"/>
        <v>publishing</v>
      </c>
      <c r="R2874" t="str">
        <f t="shared" si="354"/>
        <v>fiction</v>
      </c>
      <c r="S2874" s="9">
        <f t="shared" si="356"/>
        <v>41991.546793981484</v>
      </c>
      <c r="T2874" s="9">
        <f t="shared" si="357"/>
        <v>42050.484722222223</v>
      </c>
      <c r="U2874">
        <f t="shared" si="358"/>
        <v>2014</v>
      </c>
      <c r="V2874" s="9" t="str">
        <f t="shared" si="359"/>
        <v>Dec</v>
      </c>
    </row>
    <row r="2875" spans="1:22" ht="45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>
        <f t="shared" si="352"/>
        <v>0.75</v>
      </c>
      <c r="P2875">
        <f t="shared" si="355"/>
        <v>15</v>
      </c>
      <c r="Q2875" t="str">
        <f t="shared" si="353"/>
        <v>publishing</v>
      </c>
      <c r="R2875" t="str">
        <f t="shared" si="354"/>
        <v>fiction</v>
      </c>
      <c r="S2875" s="9">
        <f t="shared" si="356"/>
        <v>40682.718125000007</v>
      </c>
      <c r="T2875" s="9">
        <f t="shared" si="357"/>
        <v>40712.718125000007</v>
      </c>
      <c r="U2875">
        <f t="shared" si="358"/>
        <v>2011</v>
      </c>
      <c r="V2875" s="9" t="str">
        <f t="shared" si="359"/>
        <v>May</v>
      </c>
    </row>
    <row r="2876" spans="1:22" ht="30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>
        <f t="shared" si="352"/>
        <v>0</v>
      </c>
      <c r="P2876">
        <f t="shared" si="355"/>
        <v>0</v>
      </c>
      <c r="Q2876" t="str">
        <f t="shared" si="353"/>
        <v>publishing</v>
      </c>
      <c r="R2876" t="str">
        <f t="shared" si="354"/>
        <v>fiction</v>
      </c>
      <c r="S2876" s="9">
        <f t="shared" si="356"/>
        <v>41411.699942129628</v>
      </c>
      <c r="T2876" s="9">
        <f t="shared" si="357"/>
        <v>41441.699942129628</v>
      </c>
      <c r="U2876">
        <f t="shared" si="358"/>
        <v>2013</v>
      </c>
      <c r="V2876" s="9" t="str">
        <f t="shared" si="359"/>
        <v>May</v>
      </c>
    </row>
    <row r="2877" spans="1:22" ht="45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>
        <f t="shared" si="352"/>
        <v>8.9</v>
      </c>
      <c r="P2877">
        <f t="shared" si="355"/>
        <v>40.454545454545453</v>
      </c>
      <c r="Q2877" t="str">
        <f t="shared" si="353"/>
        <v>publishing</v>
      </c>
      <c r="R2877" t="str">
        <f t="shared" si="354"/>
        <v>fiction</v>
      </c>
      <c r="S2877" s="9">
        <f t="shared" si="356"/>
        <v>42067.555706018517</v>
      </c>
      <c r="T2877" s="9">
        <f t="shared" si="357"/>
        <v>42097.484722222223</v>
      </c>
      <c r="U2877">
        <f t="shared" si="358"/>
        <v>2015</v>
      </c>
      <c r="V2877" s="9" t="str">
        <f t="shared" si="359"/>
        <v>Mar</v>
      </c>
    </row>
    <row r="2878" spans="1:22" ht="30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>
        <f t="shared" si="352"/>
        <v>0</v>
      </c>
      <c r="P2878">
        <f t="shared" si="355"/>
        <v>0</v>
      </c>
      <c r="Q2878" t="str">
        <f t="shared" si="353"/>
        <v>publishing</v>
      </c>
      <c r="R2878" t="str">
        <f t="shared" si="354"/>
        <v>fiction</v>
      </c>
      <c r="S2878" s="9">
        <f t="shared" si="356"/>
        <v>40752.623043981483</v>
      </c>
      <c r="T2878" s="9">
        <f t="shared" si="357"/>
        <v>40782.623043981483</v>
      </c>
      <c r="U2878">
        <f t="shared" si="358"/>
        <v>2011</v>
      </c>
      <c r="V2878" s="9" t="str">
        <f t="shared" si="359"/>
        <v>Jul</v>
      </c>
    </row>
    <row r="2879" spans="1:22" ht="45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>
        <f t="shared" si="352"/>
        <v>0</v>
      </c>
      <c r="P2879">
        <f t="shared" si="355"/>
        <v>0</v>
      </c>
      <c r="Q2879" t="str">
        <f t="shared" si="353"/>
        <v>publishing</v>
      </c>
      <c r="R2879" t="str">
        <f t="shared" si="354"/>
        <v>fiction</v>
      </c>
      <c r="S2879" s="9">
        <f t="shared" si="356"/>
        <v>41838.308553240742</v>
      </c>
      <c r="T2879" s="9">
        <f t="shared" si="357"/>
        <v>41898.308553240742</v>
      </c>
      <c r="U2879">
        <f t="shared" si="358"/>
        <v>2014</v>
      </c>
      <c r="V2879" s="9" t="str">
        <f t="shared" si="359"/>
        <v>Jul</v>
      </c>
    </row>
    <row r="2880" spans="1:22" ht="45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>
        <f t="shared" si="352"/>
        <v>6.6666666666666671E-3</v>
      </c>
      <c r="P2880">
        <f t="shared" si="355"/>
        <v>1</v>
      </c>
      <c r="Q2880" t="str">
        <f t="shared" si="353"/>
        <v>publishing</v>
      </c>
      <c r="R2880" t="str">
        <f t="shared" si="354"/>
        <v>fiction</v>
      </c>
      <c r="S2880" s="9">
        <f t="shared" si="356"/>
        <v>41444.475949074076</v>
      </c>
      <c r="T2880" s="9">
        <f t="shared" si="357"/>
        <v>41486.654861111114</v>
      </c>
      <c r="U2880">
        <f t="shared" si="358"/>
        <v>2013</v>
      </c>
      <c r="V2880" s="9" t="str">
        <f t="shared" si="359"/>
        <v>Jun</v>
      </c>
    </row>
    <row r="2881" spans="1:22" ht="45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>
        <f t="shared" si="352"/>
        <v>1.9</v>
      </c>
      <c r="P2881">
        <f t="shared" si="355"/>
        <v>19</v>
      </c>
      <c r="Q2881" t="str">
        <f t="shared" si="353"/>
        <v>publishing</v>
      </c>
      <c r="R2881" t="str">
        <f t="shared" si="354"/>
        <v>fiction</v>
      </c>
      <c r="S2881" s="9">
        <f t="shared" si="356"/>
        <v>41840.816875000004</v>
      </c>
      <c r="T2881" s="9">
        <f t="shared" si="357"/>
        <v>41885.816875000004</v>
      </c>
      <c r="U2881">
        <f t="shared" si="358"/>
        <v>2014</v>
      </c>
      <c r="V2881" s="9" t="str">
        <f t="shared" si="359"/>
        <v>Jul</v>
      </c>
    </row>
    <row r="2882" spans="1:22" ht="45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>
        <f t="shared" ref="O2882:O2945" si="360">(E2882/D2882)*100</f>
        <v>0.25</v>
      </c>
      <c r="P2882">
        <f t="shared" si="355"/>
        <v>5</v>
      </c>
      <c r="Q2882" t="str">
        <f t="shared" ref="Q2882:Q2945" si="361">LEFT(N2882,SEARCH("/",N2882,1)-1)</f>
        <v>publishing</v>
      </c>
      <c r="R2882" t="str">
        <f t="shared" ref="R2882:R2945" si="362">RIGHT(N2882,LEN(N2882)-SEARCH("/",N2882,1))</f>
        <v>fiction</v>
      </c>
      <c r="S2882" s="9">
        <f t="shared" si="356"/>
        <v>42526.840659722227</v>
      </c>
      <c r="T2882" s="9">
        <f t="shared" si="357"/>
        <v>42586.840659722227</v>
      </c>
      <c r="U2882">
        <f t="shared" si="358"/>
        <v>2016</v>
      </c>
      <c r="V2882" s="9" t="str">
        <f t="shared" si="359"/>
        <v>Jun</v>
      </c>
    </row>
    <row r="2883" spans="1:22" ht="45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>
        <f t="shared" si="360"/>
        <v>25.035714285714285</v>
      </c>
      <c r="P2883">
        <f t="shared" ref="P2883:P2946" si="363">IFERROR(E2883/L2883, 0)</f>
        <v>46.733333333333334</v>
      </c>
      <c r="Q2883" t="str">
        <f t="shared" si="361"/>
        <v>publishing</v>
      </c>
      <c r="R2883" t="str">
        <f t="shared" si="362"/>
        <v>fiction</v>
      </c>
      <c r="S2883" s="9">
        <f t="shared" ref="S2883:S2946" si="364">((J2883/86400)+25569+(-4/24))</f>
        <v>41365.737928240742</v>
      </c>
      <c r="T2883" s="9">
        <f t="shared" ref="T2883:T2946" si="365">((I2883/86400)+25569+(-4/24))</f>
        <v>41395.737928240742</v>
      </c>
      <c r="U2883">
        <f t="shared" ref="U2883:U2946" si="366">YEAR(S2883)</f>
        <v>2013</v>
      </c>
      <c r="V2883" s="9" t="str">
        <f t="shared" ref="V2883:V2946" si="367">TEXT(S2883, "mmm")</f>
        <v>Apr</v>
      </c>
    </row>
    <row r="2884" spans="1:22" ht="45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>
        <f t="shared" si="360"/>
        <v>3.3333333333333333E-2</v>
      </c>
      <c r="P2884">
        <f t="shared" si="363"/>
        <v>3</v>
      </c>
      <c r="Q2884" t="str">
        <f t="shared" si="361"/>
        <v>photography</v>
      </c>
      <c r="R2884" t="str">
        <f t="shared" si="362"/>
        <v>nature</v>
      </c>
      <c r="S2884" s="9">
        <f t="shared" si="364"/>
        <v>41974.545578703706</v>
      </c>
      <c r="T2884" s="9">
        <f t="shared" si="365"/>
        <v>42004.545578703706</v>
      </c>
      <c r="U2884">
        <f t="shared" si="366"/>
        <v>2014</v>
      </c>
      <c r="V2884" s="9" t="str">
        <f t="shared" si="367"/>
        <v>Dec</v>
      </c>
    </row>
    <row r="2885" spans="1:22" ht="45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>
        <f t="shared" si="360"/>
        <v>4</v>
      </c>
      <c r="P2885">
        <f t="shared" si="363"/>
        <v>20</v>
      </c>
      <c r="Q2885" t="str">
        <f t="shared" si="361"/>
        <v>photography</v>
      </c>
      <c r="R2885" t="str">
        <f t="shared" si="362"/>
        <v>nature</v>
      </c>
      <c r="S2885" s="9">
        <f t="shared" si="364"/>
        <v>42170.829861111117</v>
      </c>
      <c r="T2885" s="9">
        <f t="shared" si="365"/>
        <v>42185.829861111117</v>
      </c>
      <c r="U2885">
        <f t="shared" si="366"/>
        <v>2015</v>
      </c>
      <c r="V2885" s="9" t="str">
        <f t="shared" si="367"/>
        <v>Jun</v>
      </c>
    </row>
    <row r="2886" spans="1:22" ht="45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>
        <f t="shared" si="360"/>
        <v>0.44444444444444442</v>
      </c>
      <c r="P2886">
        <f t="shared" si="363"/>
        <v>10</v>
      </c>
      <c r="Q2886" t="str">
        <f t="shared" si="361"/>
        <v>photography</v>
      </c>
      <c r="R2886" t="str">
        <f t="shared" si="362"/>
        <v>nature</v>
      </c>
      <c r="S2886" s="9">
        <f t="shared" si="364"/>
        <v>41935.342986111114</v>
      </c>
      <c r="T2886" s="9">
        <f t="shared" si="365"/>
        <v>41965.384652777779</v>
      </c>
      <c r="U2886">
        <f t="shared" si="366"/>
        <v>2014</v>
      </c>
      <c r="V2886" s="9" t="str">
        <f t="shared" si="367"/>
        <v>Oct</v>
      </c>
    </row>
    <row r="2887" spans="1:22" ht="45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>
        <f t="shared" si="360"/>
        <v>0</v>
      </c>
      <c r="P2887">
        <f t="shared" si="363"/>
        <v>0</v>
      </c>
      <c r="Q2887" t="str">
        <f t="shared" si="361"/>
        <v>photography</v>
      </c>
      <c r="R2887" t="str">
        <f t="shared" si="362"/>
        <v>nature</v>
      </c>
      <c r="S2887" s="9">
        <f t="shared" si="364"/>
        <v>42052.88453703704</v>
      </c>
      <c r="T2887" s="9">
        <f t="shared" si="365"/>
        <v>42094.845833333333</v>
      </c>
      <c r="U2887">
        <f t="shared" si="366"/>
        <v>2015</v>
      </c>
      <c r="V2887" s="9" t="str">
        <f t="shared" si="367"/>
        <v>Feb</v>
      </c>
    </row>
    <row r="2888" spans="1:22" ht="45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>
        <f t="shared" si="360"/>
        <v>3.3333333333333333E-2</v>
      </c>
      <c r="P2888">
        <f t="shared" si="363"/>
        <v>1</v>
      </c>
      <c r="Q2888" t="str">
        <f t="shared" si="361"/>
        <v>photography</v>
      </c>
      <c r="R2888" t="str">
        <f t="shared" si="362"/>
        <v>nature</v>
      </c>
      <c r="S2888" s="9">
        <f t="shared" si="364"/>
        <v>42031.717986111114</v>
      </c>
      <c r="T2888" s="9">
        <f t="shared" si="365"/>
        <v>42065.719444444447</v>
      </c>
      <c r="U2888">
        <f t="shared" si="366"/>
        <v>2015</v>
      </c>
      <c r="V2888" s="9" t="str">
        <f t="shared" si="367"/>
        <v>Jan</v>
      </c>
    </row>
    <row r="2889" spans="1:22" ht="45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>
        <f t="shared" si="360"/>
        <v>28.9</v>
      </c>
      <c r="P2889">
        <f t="shared" si="363"/>
        <v>26.272727272727273</v>
      </c>
      <c r="Q2889" t="str">
        <f t="shared" si="361"/>
        <v>photography</v>
      </c>
      <c r="R2889" t="str">
        <f t="shared" si="362"/>
        <v>nature</v>
      </c>
      <c r="S2889" s="9">
        <f t="shared" si="364"/>
        <v>41839.046284722222</v>
      </c>
      <c r="T2889" s="9">
        <f t="shared" si="365"/>
        <v>41899.046284722222</v>
      </c>
      <c r="U2889">
        <f t="shared" si="366"/>
        <v>2014</v>
      </c>
      <c r="V2889" s="9" t="str">
        <f t="shared" si="367"/>
        <v>Jul</v>
      </c>
    </row>
    <row r="2890" spans="1:22" ht="45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>
        <f t="shared" si="360"/>
        <v>0</v>
      </c>
      <c r="P2890">
        <f t="shared" si="363"/>
        <v>0</v>
      </c>
      <c r="Q2890" t="str">
        <f t="shared" si="361"/>
        <v>photography</v>
      </c>
      <c r="R2890" t="str">
        <f t="shared" si="362"/>
        <v>nature</v>
      </c>
      <c r="S2890" s="9">
        <f t="shared" si="364"/>
        <v>42782.26020833334</v>
      </c>
      <c r="T2890" s="9">
        <f t="shared" si="365"/>
        <v>42789.26020833334</v>
      </c>
      <c r="U2890">
        <f t="shared" si="366"/>
        <v>2017</v>
      </c>
      <c r="V2890" s="9" t="str">
        <f t="shared" si="367"/>
        <v>Feb</v>
      </c>
    </row>
    <row r="2891" spans="1:22" ht="30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>
        <f t="shared" si="360"/>
        <v>8.5714285714285712</v>
      </c>
      <c r="P2891">
        <f t="shared" si="363"/>
        <v>60</v>
      </c>
      <c r="Q2891" t="str">
        <f t="shared" si="361"/>
        <v>photography</v>
      </c>
      <c r="R2891" t="str">
        <f t="shared" si="362"/>
        <v>nature</v>
      </c>
      <c r="S2891" s="9">
        <f t="shared" si="364"/>
        <v>42286.715509259266</v>
      </c>
      <c r="T2891" s="9">
        <f t="shared" si="365"/>
        <v>42316.75717592593</v>
      </c>
      <c r="U2891">
        <f t="shared" si="366"/>
        <v>2015</v>
      </c>
      <c r="V2891" s="9" t="str">
        <f t="shared" si="367"/>
        <v>Oct</v>
      </c>
    </row>
    <row r="2892" spans="1:22" ht="45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>
        <f t="shared" si="360"/>
        <v>34</v>
      </c>
      <c r="P2892">
        <f t="shared" si="363"/>
        <v>28.333333333333332</v>
      </c>
      <c r="Q2892" t="str">
        <f t="shared" si="361"/>
        <v>photography</v>
      </c>
      <c r="R2892" t="str">
        <f t="shared" si="362"/>
        <v>nature</v>
      </c>
      <c r="S2892" s="9">
        <f t="shared" si="364"/>
        <v>42280.96943287037</v>
      </c>
      <c r="T2892" s="9">
        <f t="shared" si="365"/>
        <v>42311.011099537041</v>
      </c>
      <c r="U2892">
        <f t="shared" si="366"/>
        <v>2015</v>
      </c>
      <c r="V2892" s="9" t="str">
        <f t="shared" si="367"/>
        <v>Oct</v>
      </c>
    </row>
    <row r="2893" spans="1:22" ht="45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>
        <f t="shared" si="360"/>
        <v>13.466666666666665</v>
      </c>
      <c r="P2893">
        <f t="shared" si="363"/>
        <v>14.428571428571429</v>
      </c>
      <c r="Q2893" t="str">
        <f t="shared" si="361"/>
        <v>photography</v>
      </c>
      <c r="R2893" t="str">
        <f t="shared" si="362"/>
        <v>nature</v>
      </c>
      <c r="S2893" s="9">
        <f t="shared" si="364"/>
        <v>42472.282800925932</v>
      </c>
      <c r="T2893" s="9">
        <f t="shared" si="365"/>
        <v>42502.282800925932</v>
      </c>
      <c r="U2893">
        <f t="shared" si="366"/>
        <v>2016</v>
      </c>
      <c r="V2893" s="9" t="str">
        <f t="shared" si="367"/>
        <v>Apr</v>
      </c>
    </row>
    <row r="2894" spans="1:22" ht="45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>
        <f t="shared" si="360"/>
        <v>0</v>
      </c>
      <c r="P2894">
        <f t="shared" si="363"/>
        <v>0</v>
      </c>
      <c r="Q2894" t="str">
        <f t="shared" si="361"/>
        <v>photography</v>
      </c>
      <c r="R2894" t="str">
        <f t="shared" si="362"/>
        <v>nature</v>
      </c>
      <c r="S2894" s="9">
        <f t="shared" si="364"/>
        <v>42121.657858796294</v>
      </c>
      <c r="T2894" s="9">
        <f t="shared" si="365"/>
        <v>42151.657858796294</v>
      </c>
      <c r="U2894">
        <f t="shared" si="366"/>
        <v>2015</v>
      </c>
      <c r="V2894" s="9" t="str">
        <f t="shared" si="367"/>
        <v>Apr</v>
      </c>
    </row>
    <row r="2895" spans="1:22" ht="45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>
        <f t="shared" si="360"/>
        <v>49.186046511627907</v>
      </c>
      <c r="P2895">
        <f t="shared" si="363"/>
        <v>132.1875</v>
      </c>
      <c r="Q2895" t="str">
        <f t="shared" si="361"/>
        <v>photography</v>
      </c>
      <c r="R2895" t="str">
        <f t="shared" si="362"/>
        <v>nature</v>
      </c>
      <c r="S2895" s="9">
        <f t="shared" si="364"/>
        <v>41892.522083333337</v>
      </c>
      <c r="T2895" s="9">
        <f t="shared" si="365"/>
        <v>41912.999305555561</v>
      </c>
      <c r="U2895">
        <f t="shared" si="366"/>
        <v>2014</v>
      </c>
      <c r="V2895" s="9" t="str">
        <f t="shared" si="367"/>
        <v>Sep</v>
      </c>
    </row>
    <row r="2896" spans="1:22" ht="45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>
        <f t="shared" si="360"/>
        <v>0</v>
      </c>
      <c r="P2896">
        <f t="shared" si="363"/>
        <v>0</v>
      </c>
      <c r="Q2896" t="str">
        <f t="shared" si="361"/>
        <v>photography</v>
      </c>
      <c r="R2896" t="str">
        <f t="shared" si="362"/>
        <v>nature</v>
      </c>
      <c r="S2896" s="9">
        <f t="shared" si="364"/>
        <v>42219.116284722222</v>
      </c>
      <c r="T2896" s="9">
        <f t="shared" si="365"/>
        <v>42249.116284722222</v>
      </c>
      <c r="U2896">
        <f t="shared" si="366"/>
        <v>2015</v>
      </c>
      <c r="V2896" s="9" t="str">
        <f t="shared" si="367"/>
        <v>Aug</v>
      </c>
    </row>
    <row r="2897" spans="1:22" ht="45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>
        <f t="shared" si="360"/>
        <v>0</v>
      </c>
      <c r="P2897">
        <f t="shared" si="363"/>
        <v>0</v>
      </c>
      <c r="Q2897" t="str">
        <f t="shared" si="361"/>
        <v>photography</v>
      </c>
      <c r="R2897" t="str">
        <f t="shared" si="362"/>
        <v>nature</v>
      </c>
      <c r="S2897" s="9">
        <f t="shared" si="364"/>
        <v>42188.085532407415</v>
      </c>
      <c r="T2897" s="9">
        <f t="shared" si="365"/>
        <v>42218.085532407415</v>
      </c>
      <c r="U2897">
        <f t="shared" si="366"/>
        <v>2015</v>
      </c>
      <c r="V2897" s="9" t="str">
        <f t="shared" si="367"/>
        <v>Jul</v>
      </c>
    </row>
    <row r="2898" spans="1:22" ht="45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>
        <f t="shared" si="360"/>
        <v>0</v>
      </c>
      <c r="P2898">
        <f t="shared" si="363"/>
        <v>0</v>
      </c>
      <c r="Q2898" t="str">
        <f t="shared" si="361"/>
        <v>photography</v>
      </c>
      <c r="R2898" t="str">
        <f t="shared" si="362"/>
        <v>nature</v>
      </c>
      <c r="S2898" s="9">
        <f t="shared" si="364"/>
        <v>42241.447129629632</v>
      </c>
      <c r="T2898" s="9">
        <f t="shared" si="365"/>
        <v>42264.541666666664</v>
      </c>
      <c r="U2898">
        <f t="shared" si="366"/>
        <v>2015</v>
      </c>
      <c r="V2898" s="9" t="str">
        <f t="shared" si="367"/>
        <v>Aug</v>
      </c>
    </row>
    <row r="2899" spans="1:22" ht="45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>
        <f t="shared" si="360"/>
        <v>45.133333333333333</v>
      </c>
      <c r="P2899">
        <f t="shared" si="363"/>
        <v>56.416666666666664</v>
      </c>
      <c r="Q2899" t="str">
        <f t="shared" si="361"/>
        <v>photography</v>
      </c>
      <c r="R2899" t="str">
        <f t="shared" si="362"/>
        <v>nature</v>
      </c>
      <c r="S2899" s="9">
        <f t="shared" si="364"/>
        <v>42524.986388888887</v>
      </c>
      <c r="T2899" s="9">
        <f t="shared" si="365"/>
        <v>42554.986388888887</v>
      </c>
      <c r="U2899">
        <f t="shared" si="366"/>
        <v>2016</v>
      </c>
      <c r="V2899" s="9" t="str">
        <f t="shared" si="367"/>
        <v>Jun</v>
      </c>
    </row>
    <row r="2900" spans="1:22" ht="45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>
        <f t="shared" si="360"/>
        <v>4</v>
      </c>
      <c r="P2900">
        <f t="shared" si="363"/>
        <v>100</v>
      </c>
      <c r="Q2900" t="str">
        <f t="shared" si="361"/>
        <v>photography</v>
      </c>
      <c r="R2900" t="str">
        <f t="shared" si="362"/>
        <v>nature</v>
      </c>
      <c r="S2900" s="9">
        <f t="shared" si="364"/>
        <v>41871.486493055556</v>
      </c>
      <c r="T2900" s="9">
        <f t="shared" si="365"/>
        <v>41902.486493055556</v>
      </c>
      <c r="U2900">
        <f t="shared" si="366"/>
        <v>2014</v>
      </c>
      <c r="V2900" s="9" t="str">
        <f t="shared" si="367"/>
        <v>Aug</v>
      </c>
    </row>
    <row r="2901" spans="1:22" ht="30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>
        <f t="shared" si="360"/>
        <v>4.666666666666667</v>
      </c>
      <c r="P2901">
        <f t="shared" si="363"/>
        <v>11.666666666666666</v>
      </c>
      <c r="Q2901" t="str">
        <f t="shared" si="361"/>
        <v>photography</v>
      </c>
      <c r="R2901" t="str">
        <f t="shared" si="362"/>
        <v>nature</v>
      </c>
      <c r="S2901" s="9">
        <f t="shared" si="364"/>
        <v>42185.231006944443</v>
      </c>
      <c r="T2901" s="9">
        <f t="shared" si="365"/>
        <v>42244.341666666667</v>
      </c>
      <c r="U2901">
        <f t="shared" si="366"/>
        <v>2015</v>
      </c>
      <c r="V2901" s="9" t="str">
        <f t="shared" si="367"/>
        <v>Jun</v>
      </c>
    </row>
    <row r="2902" spans="1:22" ht="30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>
        <f t="shared" si="360"/>
        <v>0.33333333333333337</v>
      </c>
      <c r="P2902">
        <f t="shared" si="363"/>
        <v>50</v>
      </c>
      <c r="Q2902" t="str">
        <f t="shared" si="361"/>
        <v>photography</v>
      </c>
      <c r="R2902" t="str">
        <f t="shared" si="362"/>
        <v>nature</v>
      </c>
      <c r="S2902" s="9">
        <f t="shared" si="364"/>
        <v>42107.886562500003</v>
      </c>
      <c r="T2902" s="9">
        <f t="shared" si="365"/>
        <v>42122.886562500003</v>
      </c>
      <c r="U2902">
        <f t="shared" si="366"/>
        <v>2015</v>
      </c>
      <c r="V2902" s="9" t="str">
        <f t="shared" si="367"/>
        <v>Apr</v>
      </c>
    </row>
    <row r="2903" spans="1:22" ht="45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>
        <f t="shared" si="360"/>
        <v>3.7600000000000002</v>
      </c>
      <c r="P2903">
        <f t="shared" si="363"/>
        <v>23.5</v>
      </c>
      <c r="Q2903" t="str">
        <f t="shared" si="361"/>
        <v>photography</v>
      </c>
      <c r="R2903" t="str">
        <f t="shared" si="362"/>
        <v>nature</v>
      </c>
      <c r="S2903" s="9">
        <f t="shared" si="364"/>
        <v>41935.854085648149</v>
      </c>
      <c r="T2903" s="9">
        <f t="shared" si="365"/>
        <v>41955.89575231482</v>
      </c>
      <c r="U2903">
        <f t="shared" si="366"/>
        <v>2014</v>
      </c>
      <c r="V2903" s="9" t="str">
        <f t="shared" si="367"/>
        <v>Oct</v>
      </c>
    </row>
    <row r="2904" spans="1:22" ht="45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>
        <f t="shared" si="360"/>
        <v>0.5</v>
      </c>
      <c r="P2904">
        <f t="shared" si="363"/>
        <v>5</v>
      </c>
      <c r="Q2904" t="str">
        <f t="shared" si="361"/>
        <v>photography</v>
      </c>
      <c r="R2904" t="str">
        <f t="shared" si="362"/>
        <v>places</v>
      </c>
      <c r="S2904" s="9">
        <f t="shared" si="364"/>
        <v>42325.28229166667</v>
      </c>
      <c r="T2904" s="9">
        <f t="shared" si="365"/>
        <v>42357.28229166667</v>
      </c>
      <c r="U2904">
        <f t="shared" si="366"/>
        <v>2015</v>
      </c>
      <c r="V2904" s="9" t="str">
        <f t="shared" si="367"/>
        <v>Nov</v>
      </c>
    </row>
    <row r="2905" spans="1:22" ht="30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>
        <f t="shared" si="360"/>
        <v>9.3000000000000007</v>
      </c>
      <c r="P2905">
        <f t="shared" si="363"/>
        <v>31</v>
      </c>
      <c r="Q2905" t="str">
        <f t="shared" si="361"/>
        <v>photography</v>
      </c>
      <c r="R2905" t="str">
        <f t="shared" si="362"/>
        <v>places</v>
      </c>
      <c r="S2905" s="9">
        <f t="shared" si="364"/>
        <v>42246.623298611114</v>
      </c>
      <c r="T2905" s="9">
        <f t="shared" si="365"/>
        <v>42303.722222222226</v>
      </c>
      <c r="U2905">
        <f t="shared" si="366"/>
        <v>2015</v>
      </c>
      <c r="V2905" s="9" t="str">
        <f t="shared" si="367"/>
        <v>Aug</v>
      </c>
    </row>
    <row r="2906" spans="1:22" ht="45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>
        <f t="shared" si="360"/>
        <v>7.4999999999999997E-2</v>
      </c>
      <c r="P2906">
        <f t="shared" si="363"/>
        <v>15</v>
      </c>
      <c r="Q2906" t="str">
        <f t="shared" si="361"/>
        <v>photography</v>
      </c>
      <c r="R2906" t="str">
        <f t="shared" si="362"/>
        <v>places</v>
      </c>
      <c r="S2906" s="9">
        <f t="shared" si="364"/>
        <v>41877.738321759265</v>
      </c>
      <c r="T2906" s="9">
        <f t="shared" si="365"/>
        <v>41907.738321759265</v>
      </c>
      <c r="U2906">
        <f t="shared" si="366"/>
        <v>2014</v>
      </c>
      <c r="V2906" s="9" t="str">
        <f t="shared" si="367"/>
        <v>Aug</v>
      </c>
    </row>
    <row r="2907" spans="1:22" ht="45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>
        <f t="shared" si="360"/>
        <v>0</v>
      </c>
      <c r="P2907">
        <f t="shared" si="363"/>
        <v>0</v>
      </c>
      <c r="Q2907" t="str">
        <f t="shared" si="361"/>
        <v>photography</v>
      </c>
      <c r="R2907" t="str">
        <f t="shared" si="362"/>
        <v>places</v>
      </c>
      <c r="S2907" s="9">
        <f t="shared" si="364"/>
        <v>41779.482650462967</v>
      </c>
      <c r="T2907" s="9">
        <f t="shared" si="365"/>
        <v>41789.482650462967</v>
      </c>
      <c r="U2907">
        <f t="shared" si="366"/>
        <v>2014</v>
      </c>
      <c r="V2907" s="9" t="str">
        <f t="shared" si="367"/>
        <v>May</v>
      </c>
    </row>
    <row r="2908" spans="1:22" ht="45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>
        <f t="shared" si="360"/>
        <v>79</v>
      </c>
      <c r="P2908">
        <f t="shared" si="363"/>
        <v>131.66666666666666</v>
      </c>
      <c r="Q2908" t="str">
        <f t="shared" si="361"/>
        <v>photography</v>
      </c>
      <c r="R2908" t="str">
        <f t="shared" si="362"/>
        <v>places</v>
      </c>
      <c r="S2908" s="9">
        <f t="shared" si="364"/>
        <v>42707.728796296295</v>
      </c>
      <c r="T2908" s="9">
        <f t="shared" si="365"/>
        <v>42729.291666666664</v>
      </c>
      <c r="U2908">
        <f t="shared" si="366"/>
        <v>2016</v>
      </c>
      <c r="V2908" s="9" t="str">
        <f t="shared" si="367"/>
        <v>Dec</v>
      </c>
    </row>
    <row r="2909" spans="1:22" ht="30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>
        <f t="shared" si="360"/>
        <v>0</v>
      </c>
      <c r="P2909">
        <f t="shared" si="363"/>
        <v>0</v>
      </c>
      <c r="Q2909" t="str">
        <f t="shared" si="361"/>
        <v>photography</v>
      </c>
      <c r="R2909" t="str">
        <f t="shared" si="362"/>
        <v>places</v>
      </c>
      <c r="S2909" s="9">
        <f t="shared" si="364"/>
        <v>42068.937754629631</v>
      </c>
      <c r="T2909" s="9">
        <f t="shared" si="365"/>
        <v>42098.896087962967</v>
      </c>
      <c r="U2909">
        <f t="shared" si="366"/>
        <v>2015</v>
      </c>
      <c r="V2909" s="9" t="str">
        <f t="shared" si="367"/>
        <v>Mar</v>
      </c>
    </row>
    <row r="2910" spans="1:22" ht="45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>
        <f t="shared" si="360"/>
        <v>1.3333333333333334E-2</v>
      </c>
      <c r="P2910">
        <f t="shared" si="363"/>
        <v>1</v>
      </c>
      <c r="Q2910" t="str">
        <f t="shared" si="361"/>
        <v>photography</v>
      </c>
      <c r="R2910" t="str">
        <f t="shared" si="362"/>
        <v>places</v>
      </c>
      <c r="S2910" s="9">
        <f t="shared" si="364"/>
        <v>41956.784317129634</v>
      </c>
      <c r="T2910" s="9">
        <f t="shared" si="365"/>
        <v>41986.784317129634</v>
      </c>
      <c r="U2910">
        <f t="shared" si="366"/>
        <v>2014</v>
      </c>
      <c r="V2910" s="9" t="str">
        <f t="shared" si="367"/>
        <v>Nov</v>
      </c>
    </row>
    <row r="2911" spans="1:22" ht="30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>
        <f t="shared" si="360"/>
        <v>0</v>
      </c>
      <c r="P2911">
        <f t="shared" si="363"/>
        <v>0</v>
      </c>
      <c r="Q2911" t="str">
        <f t="shared" si="361"/>
        <v>photography</v>
      </c>
      <c r="R2911" t="str">
        <f t="shared" si="362"/>
        <v>places</v>
      </c>
      <c r="S2911" s="9">
        <f t="shared" si="364"/>
        <v>42005.083321759266</v>
      </c>
      <c r="T2911" s="9">
        <f t="shared" si="365"/>
        <v>42035.675000000003</v>
      </c>
      <c r="U2911">
        <f t="shared" si="366"/>
        <v>2015</v>
      </c>
      <c r="V2911" s="9" t="str">
        <f t="shared" si="367"/>
        <v>Jan</v>
      </c>
    </row>
    <row r="2912" spans="1:22" ht="30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>
        <f t="shared" si="360"/>
        <v>0</v>
      </c>
      <c r="P2912">
        <f t="shared" si="363"/>
        <v>0</v>
      </c>
      <c r="Q2912" t="str">
        <f t="shared" si="361"/>
        <v>photography</v>
      </c>
      <c r="R2912" t="str">
        <f t="shared" si="362"/>
        <v>places</v>
      </c>
      <c r="S2912" s="9">
        <f t="shared" si="364"/>
        <v>42256.818124999998</v>
      </c>
      <c r="T2912" s="9">
        <f t="shared" si="365"/>
        <v>42286.818124999998</v>
      </c>
      <c r="U2912">
        <f t="shared" si="366"/>
        <v>2015</v>
      </c>
      <c r="V2912" s="9" t="str">
        <f t="shared" si="367"/>
        <v>Sep</v>
      </c>
    </row>
    <row r="2913" spans="1:22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>
        <f t="shared" si="360"/>
        <v>1.7000000000000002</v>
      </c>
      <c r="P2913">
        <f t="shared" si="363"/>
        <v>510</v>
      </c>
      <c r="Q2913" t="str">
        <f t="shared" si="361"/>
        <v>photography</v>
      </c>
      <c r="R2913" t="str">
        <f t="shared" si="362"/>
        <v>places</v>
      </c>
      <c r="S2913" s="9">
        <f t="shared" si="364"/>
        <v>42240.690555555557</v>
      </c>
      <c r="T2913" s="9">
        <f t="shared" si="365"/>
        <v>42270.690555555557</v>
      </c>
      <c r="U2913">
        <f t="shared" si="366"/>
        <v>2015</v>
      </c>
      <c r="V2913" s="9" t="str">
        <f t="shared" si="367"/>
        <v>Aug</v>
      </c>
    </row>
    <row r="2914" spans="1:22" ht="45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>
        <f t="shared" si="360"/>
        <v>29.228571428571428</v>
      </c>
      <c r="P2914">
        <f t="shared" si="363"/>
        <v>44.478260869565219</v>
      </c>
      <c r="Q2914" t="str">
        <f t="shared" si="361"/>
        <v>photography</v>
      </c>
      <c r="R2914" t="str">
        <f t="shared" si="362"/>
        <v>places</v>
      </c>
      <c r="S2914" s="9">
        <f t="shared" si="364"/>
        <v>42433.559502314813</v>
      </c>
      <c r="T2914" s="9">
        <f t="shared" si="365"/>
        <v>42463.517835648156</v>
      </c>
      <c r="U2914">
        <f t="shared" si="366"/>
        <v>2016</v>
      </c>
      <c r="V2914" s="9" t="str">
        <f t="shared" si="367"/>
        <v>Mar</v>
      </c>
    </row>
    <row r="2915" spans="1:22" ht="30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>
        <f t="shared" si="360"/>
        <v>0</v>
      </c>
      <c r="P2915">
        <f t="shared" si="363"/>
        <v>0</v>
      </c>
      <c r="Q2915" t="str">
        <f t="shared" si="361"/>
        <v>photography</v>
      </c>
      <c r="R2915" t="str">
        <f t="shared" si="362"/>
        <v>places</v>
      </c>
      <c r="S2915" s="9">
        <f t="shared" si="364"/>
        <v>42045.906076388892</v>
      </c>
      <c r="T2915" s="9">
        <f t="shared" si="365"/>
        <v>42090.86440972222</v>
      </c>
      <c r="U2915">
        <f t="shared" si="366"/>
        <v>2015</v>
      </c>
      <c r="V2915" s="9" t="str">
        <f t="shared" si="367"/>
        <v>Feb</v>
      </c>
    </row>
    <row r="2916" spans="1:22" ht="30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>
        <f t="shared" si="360"/>
        <v>1.3636363636363637E-2</v>
      </c>
      <c r="P2916">
        <f t="shared" si="363"/>
        <v>1</v>
      </c>
      <c r="Q2916" t="str">
        <f t="shared" si="361"/>
        <v>photography</v>
      </c>
      <c r="R2916" t="str">
        <f t="shared" si="362"/>
        <v>places</v>
      </c>
      <c r="S2916" s="9">
        <f t="shared" si="364"/>
        <v>42033.678877314822</v>
      </c>
      <c r="T2916" s="9">
        <f t="shared" si="365"/>
        <v>42063.678877314822</v>
      </c>
      <c r="U2916">
        <f t="shared" si="366"/>
        <v>2015</v>
      </c>
      <c r="V2916" s="9" t="str">
        <f t="shared" si="367"/>
        <v>Jan</v>
      </c>
    </row>
    <row r="2917" spans="1:22" ht="30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>
        <f t="shared" si="360"/>
        <v>20.5</v>
      </c>
      <c r="P2917">
        <f t="shared" si="363"/>
        <v>20.5</v>
      </c>
      <c r="Q2917" t="str">
        <f t="shared" si="361"/>
        <v>photography</v>
      </c>
      <c r="R2917" t="str">
        <f t="shared" si="362"/>
        <v>places</v>
      </c>
      <c r="S2917" s="9">
        <f t="shared" si="364"/>
        <v>42445.546087962961</v>
      </c>
      <c r="T2917" s="9">
        <f t="shared" si="365"/>
        <v>42505.514583333337</v>
      </c>
      <c r="U2917">
        <f t="shared" si="366"/>
        <v>2016</v>
      </c>
      <c r="V2917" s="9" t="str">
        <f t="shared" si="367"/>
        <v>Mar</v>
      </c>
    </row>
    <row r="2918" spans="1:22" ht="45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>
        <f t="shared" si="360"/>
        <v>0.27999999999999997</v>
      </c>
      <c r="P2918">
        <f t="shared" si="363"/>
        <v>40</v>
      </c>
      <c r="Q2918" t="str">
        <f t="shared" si="361"/>
        <v>photography</v>
      </c>
      <c r="R2918" t="str">
        <f t="shared" si="362"/>
        <v>places</v>
      </c>
      <c r="S2918" s="9">
        <f t="shared" si="364"/>
        <v>41779.883425925931</v>
      </c>
      <c r="T2918" s="9">
        <f t="shared" si="365"/>
        <v>41808.675694444442</v>
      </c>
      <c r="U2918">
        <f t="shared" si="366"/>
        <v>2014</v>
      </c>
      <c r="V2918" s="9" t="str">
        <f t="shared" si="367"/>
        <v>May</v>
      </c>
    </row>
    <row r="2919" spans="1:22" ht="30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>
        <f t="shared" si="360"/>
        <v>2.3076923076923079</v>
      </c>
      <c r="P2919">
        <f t="shared" si="363"/>
        <v>25</v>
      </c>
      <c r="Q2919" t="str">
        <f t="shared" si="361"/>
        <v>photography</v>
      </c>
      <c r="R2919" t="str">
        <f t="shared" si="362"/>
        <v>places</v>
      </c>
      <c r="S2919" s="9">
        <f t="shared" si="364"/>
        <v>41941.263530092598</v>
      </c>
      <c r="T2919" s="9">
        <f t="shared" si="365"/>
        <v>41986.305196759262</v>
      </c>
      <c r="U2919">
        <f t="shared" si="366"/>
        <v>2014</v>
      </c>
      <c r="V2919" s="9" t="str">
        <f t="shared" si="367"/>
        <v>Oct</v>
      </c>
    </row>
    <row r="2920" spans="1:22" ht="45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>
        <f t="shared" si="360"/>
        <v>0</v>
      </c>
      <c r="P2920">
        <f t="shared" si="363"/>
        <v>0</v>
      </c>
      <c r="Q2920" t="str">
        <f t="shared" si="361"/>
        <v>photography</v>
      </c>
      <c r="R2920" t="str">
        <f t="shared" si="362"/>
        <v>places</v>
      </c>
      <c r="S2920" s="9">
        <f t="shared" si="364"/>
        <v>42603.187465277784</v>
      </c>
      <c r="T2920" s="9">
        <f t="shared" si="365"/>
        <v>42633.187465277784</v>
      </c>
      <c r="U2920">
        <f t="shared" si="366"/>
        <v>2016</v>
      </c>
      <c r="V2920" s="9" t="str">
        <f t="shared" si="367"/>
        <v>Aug</v>
      </c>
    </row>
    <row r="2921" spans="1:22" ht="45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>
        <f t="shared" si="360"/>
        <v>0.125</v>
      </c>
      <c r="P2921">
        <f t="shared" si="363"/>
        <v>1</v>
      </c>
      <c r="Q2921" t="str">
        <f t="shared" si="361"/>
        <v>photography</v>
      </c>
      <c r="R2921" t="str">
        <f t="shared" si="362"/>
        <v>places</v>
      </c>
      <c r="S2921" s="9">
        <f t="shared" si="364"/>
        <v>42151.5006712963</v>
      </c>
      <c r="T2921" s="9">
        <f t="shared" si="365"/>
        <v>42211.5006712963</v>
      </c>
      <c r="U2921">
        <f t="shared" si="366"/>
        <v>2015</v>
      </c>
      <c r="V2921" s="9" t="str">
        <f t="shared" si="367"/>
        <v>May</v>
      </c>
    </row>
    <row r="2922" spans="1:22" ht="30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>
        <f t="shared" si="360"/>
        <v>0</v>
      </c>
      <c r="P2922">
        <f t="shared" si="363"/>
        <v>0</v>
      </c>
      <c r="Q2922" t="str">
        <f t="shared" si="361"/>
        <v>photography</v>
      </c>
      <c r="R2922" t="str">
        <f t="shared" si="362"/>
        <v>places</v>
      </c>
      <c r="S2922" s="9">
        <f t="shared" si="364"/>
        <v>42438.372407407405</v>
      </c>
      <c r="T2922" s="9">
        <f t="shared" si="365"/>
        <v>42468.330740740748</v>
      </c>
      <c r="U2922">
        <f t="shared" si="366"/>
        <v>2016</v>
      </c>
      <c r="V2922" s="9" t="str">
        <f t="shared" si="367"/>
        <v>Mar</v>
      </c>
    </row>
    <row r="2923" spans="1:22" ht="45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>
        <f t="shared" si="360"/>
        <v>7.3400000000000007</v>
      </c>
      <c r="P2923">
        <f t="shared" si="363"/>
        <v>40.777777777777779</v>
      </c>
      <c r="Q2923" t="str">
        <f t="shared" si="361"/>
        <v>photography</v>
      </c>
      <c r="R2923" t="str">
        <f t="shared" si="362"/>
        <v>places</v>
      </c>
      <c r="S2923" s="9">
        <f t="shared" si="364"/>
        <v>41790.890648148146</v>
      </c>
      <c r="T2923" s="9">
        <f t="shared" si="365"/>
        <v>41835.049305555556</v>
      </c>
      <c r="U2923">
        <f t="shared" si="366"/>
        <v>2014</v>
      </c>
      <c r="V2923" s="9" t="str">
        <f t="shared" si="367"/>
        <v>May</v>
      </c>
    </row>
    <row r="2924" spans="1:22" ht="45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>
        <f t="shared" si="360"/>
        <v>0.19801980198019803</v>
      </c>
      <c r="P2924">
        <f t="shared" si="363"/>
        <v>5</v>
      </c>
      <c r="Q2924" t="str">
        <f t="shared" si="361"/>
        <v>music</v>
      </c>
      <c r="R2924" t="str">
        <f t="shared" si="362"/>
        <v>faith</v>
      </c>
      <c r="S2924" s="9">
        <f t="shared" si="364"/>
        <v>41989.497743055559</v>
      </c>
      <c r="T2924" s="9">
        <f t="shared" si="365"/>
        <v>42019.497743055559</v>
      </c>
      <c r="U2924">
        <f t="shared" si="366"/>
        <v>2014</v>
      </c>
      <c r="V2924" s="9" t="str">
        <f t="shared" si="367"/>
        <v>Dec</v>
      </c>
    </row>
    <row r="2925" spans="1:22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>
        <f t="shared" si="360"/>
        <v>6.0606060606060606E-3</v>
      </c>
      <c r="P2925">
        <f t="shared" si="363"/>
        <v>1</v>
      </c>
      <c r="Q2925" t="str">
        <f t="shared" si="361"/>
        <v>music</v>
      </c>
      <c r="R2925" t="str">
        <f t="shared" si="362"/>
        <v>faith</v>
      </c>
      <c r="S2925" s="9">
        <f t="shared" si="364"/>
        <v>42063.703125000007</v>
      </c>
      <c r="T2925" s="9">
        <f t="shared" si="365"/>
        <v>42093.661458333336</v>
      </c>
      <c r="U2925">
        <f t="shared" si="366"/>
        <v>2015</v>
      </c>
      <c r="V2925" s="9" t="str">
        <f t="shared" si="367"/>
        <v>Feb</v>
      </c>
    </row>
    <row r="2926" spans="1:22" ht="45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>
        <f t="shared" si="360"/>
        <v>1.02</v>
      </c>
      <c r="P2926">
        <f t="shared" si="363"/>
        <v>25.5</v>
      </c>
      <c r="Q2926" t="str">
        <f t="shared" si="361"/>
        <v>music</v>
      </c>
      <c r="R2926" t="str">
        <f t="shared" si="362"/>
        <v>faith</v>
      </c>
      <c r="S2926" s="9">
        <f t="shared" si="364"/>
        <v>42187.115011574075</v>
      </c>
      <c r="T2926" s="9">
        <f t="shared" si="365"/>
        <v>42247.115011574075</v>
      </c>
      <c r="U2926">
        <f t="shared" si="366"/>
        <v>2015</v>
      </c>
      <c r="V2926" s="9" t="str">
        <f t="shared" si="367"/>
        <v>Jul</v>
      </c>
    </row>
    <row r="2927" spans="1:22" ht="30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>
        <f t="shared" si="360"/>
        <v>65.100000000000009</v>
      </c>
      <c r="P2927">
        <f t="shared" si="363"/>
        <v>118.36363636363636</v>
      </c>
      <c r="Q2927" t="str">
        <f t="shared" si="361"/>
        <v>music</v>
      </c>
      <c r="R2927" t="str">
        <f t="shared" si="362"/>
        <v>faith</v>
      </c>
      <c r="S2927" s="9">
        <f t="shared" si="364"/>
        <v>42020.973067129635</v>
      </c>
      <c r="T2927" s="9">
        <f t="shared" si="365"/>
        <v>42050.973067129635</v>
      </c>
      <c r="U2927">
        <f t="shared" si="366"/>
        <v>2015</v>
      </c>
      <c r="V2927" s="9" t="str">
        <f t="shared" si="367"/>
        <v>Jan</v>
      </c>
    </row>
    <row r="2928" spans="1:22" ht="45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>
        <f t="shared" si="360"/>
        <v>0</v>
      </c>
      <c r="P2928">
        <f t="shared" si="363"/>
        <v>0</v>
      </c>
      <c r="Q2928" t="str">
        <f t="shared" si="361"/>
        <v>music</v>
      </c>
      <c r="R2928" t="str">
        <f t="shared" si="362"/>
        <v>faith</v>
      </c>
      <c r="S2928" s="9">
        <f t="shared" si="364"/>
        <v>42244.850069444445</v>
      </c>
      <c r="T2928" s="9">
        <f t="shared" si="365"/>
        <v>42256.500000000007</v>
      </c>
      <c r="U2928">
        <f t="shared" si="366"/>
        <v>2015</v>
      </c>
      <c r="V2928" s="9" t="str">
        <f t="shared" si="367"/>
        <v>Aug</v>
      </c>
    </row>
    <row r="2929" spans="1:22" ht="45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>
        <f t="shared" si="360"/>
        <v>0</v>
      </c>
      <c r="P2929">
        <f t="shared" si="363"/>
        <v>0</v>
      </c>
      <c r="Q2929" t="str">
        <f t="shared" si="361"/>
        <v>music</v>
      </c>
      <c r="R2929" t="str">
        <f t="shared" si="362"/>
        <v>faith</v>
      </c>
      <c r="S2929" s="9">
        <f t="shared" si="364"/>
        <v>42179.139722222222</v>
      </c>
      <c r="T2929" s="9">
        <f t="shared" si="365"/>
        <v>42239.139722222222</v>
      </c>
      <c r="U2929">
        <f t="shared" si="366"/>
        <v>2015</v>
      </c>
      <c r="V2929" s="9" t="str">
        <f t="shared" si="367"/>
        <v>Jun</v>
      </c>
    </row>
    <row r="2930" spans="1:22" ht="45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>
        <f t="shared" si="360"/>
        <v>9.74</v>
      </c>
      <c r="P2930">
        <f t="shared" si="363"/>
        <v>54.111111111111114</v>
      </c>
      <c r="Q2930" t="str">
        <f t="shared" si="361"/>
        <v>music</v>
      </c>
      <c r="R2930" t="str">
        <f t="shared" si="362"/>
        <v>faith</v>
      </c>
      <c r="S2930" s="9">
        <f t="shared" si="364"/>
        <v>42427.554340277777</v>
      </c>
      <c r="T2930" s="9">
        <f t="shared" si="365"/>
        <v>42457.512673611112</v>
      </c>
      <c r="U2930">
        <f t="shared" si="366"/>
        <v>2016</v>
      </c>
      <c r="V2930" s="9" t="str">
        <f t="shared" si="367"/>
        <v>Feb</v>
      </c>
    </row>
    <row r="2931" spans="1:22" ht="45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>
        <f t="shared" si="360"/>
        <v>0</v>
      </c>
      <c r="P2931">
        <f t="shared" si="363"/>
        <v>0</v>
      </c>
      <c r="Q2931" t="str">
        <f t="shared" si="361"/>
        <v>music</v>
      </c>
      <c r="R2931" t="str">
        <f t="shared" si="362"/>
        <v>faith</v>
      </c>
      <c r="S2931" s="9">
        <f t="shared" si="364"/>
        <v>42451.700300925928</v>
      </c>
      <c r="T2931" s="9">
        <f t="shared" si="365"/>
        <v>42491.700300925928</v>
      </c>
      <c r="U2931">
        <f t="shared" si="366"/>
        <v>2016</v>
      </c>
      <c r="V2931" s="9" t="str">
        <f t="shared" si="367"/>
        <v>Mar</v>
      </c>
    </row>
    <row r="2932" spans="1:22" ht="45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>
        <f t="shared" si="360"/>
        <v>4.8571428571428568</v>
      </c>
      <c r="P2932">
        <f t="shared" si="363"/>
        <v>21.25</v>
      </c>
      <c r="Q2932" t="str">
        <f t="shared" si="361"/>
        <v>music</v>
      </c>
      <c r="R2932" t="str">
        <f t="shared" si="362"/>
        <v>faith</v>
      </c>
      <c r="S2932" s="9">
        <f t="shared" si="364"/>
        <v>41841.397152777783</v>
      </c>
      <c r="T2932" s="9">
        <f t="shared" si="365"/>
        <v>41882.652083333334</v>
      </c>
      <c r="U2932">
        <f t="shared" si="366"/>
        <v>2014</v>
      </c>
      <c r="V2932" s="9" t="str">
        <f t="shared" si="367"/>
        <v>Jul</v>
      </c>
    </row>
    <row r="2933" spans="1:22" ht="30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>
        <f t="shared" si="360"/>
        <v>0.67999999999999994</v>
      </c>
      <c r="P2933">
        <f t="shared" si="363"/>
        <v>34</v>
      </c>
      <c r="Q2933" t="str">
        <f t="shared" si="361"/>
        <v>music</v>
      </c>
      <c r="R2933" t="str">
        <f t="shared" si="362"/>
        <v>faith</v>
      </c>
      <c r="S2933" s="9">
        <f t="shared" si="364"/>
        <v>42341.424629629633</v>
      </c>
      <c r="T2933" s="9">
        <f t="shared" si="365"/>
        <v>42387.375000000007</v>
      </c>
      <c r="U2933">
        <f t="shared" si="366"/>
        <v>2015</v>
      </c>
      <c r="V2933" s="9" t="str">
        <f t="shared" si="367"/>
        <v>Dec</v>
      </c>
    </row>
    <row r="2934" spans="1:22" ht="45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>
        <f t="shared" si="360"/>
        <v>10.5</v>
      </c>
      <c r="P2934">
        <f t="shared" si="363"/>
        <v>525</v>
      </c>
      <c r="Q2934" t="str">
        <f t="shared" si="361"/>
        <v>music</v>
      </c>
      <c r="R2934" t="str">
        <f t="shared" si="362"/>
        <v>faith</v>
      </c>
      <c r="S2934" s="9">
        <f t="shared" si="364"/>
        <v>41852.479560185187</v>
      </c>
      <c r="T2934" s="9">
        <f t="shared" si="365"/>
        <v>41883.479560185187</v>
      </c>
      <c r="U2934">
        <f t="shared" si="366"/>
        <v>2014</v>
      </c>
      <c r="V2934" s="9" t="str">
        <f t="shared" si="367"/>
        <v>Aug</v>
      </c>
    </row>
    <row r="2935" spans="1:22" ht="45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>
        <f t="shared" si="360"/>
        <v>0</v>
      </c>
      <c r="P2935">
        <f t="shared" si="363"/>
        <v>0</v>
      </c>
      <c r="Q2935" t="str">
        <f t="shared" si="361"/>
        <v>music</v>
      </c>
      <c r="R2935" t="str">
        <f t="shared" si="362"/>
        <v>faith</v>
      </c>
      <c r="S2935" s="9">
        <f t="shared" si="364"/>
        <v>42125.747141203705</v>
      </c>
      <c r="T2935" s="9">
        <f t="shared" si="365"/>
        <v>42185.747141203705</v>
      </c>
      <c r="U2935">
        <f t="shared" si="366"/>
        <v>2015</v>
      </c>
      <c r="V2935" s="9" t="str">
        <f t="shared" si="367"/>
        <v>May</v>
      </c>
    </row>
    <row r="2936" spans="1:22" ht="45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>
        <f t="shared" si="360"/>
        <v>1.6666666666666667</v>
      </c>
      <c r="P2936">
        <f t="shared" si="363"/>
        <v>50</v>
      </c>
      <c r="Q2936" t="str">
        <f t="shared" si="361"/>
        <v>music</v>
      </c>
      <c r="R2936" t="str">
        <f t="shared" si="362"/>
        <v>faith</v>
      </c>
      <c r="S2936" s="9">
        <f t="shared" si="364"/>
        <v>41887.634398148155</v>
      </c>
      <c r="T2936" s="9">
        <f t="shared" si="365"/>
        <v>41917.634398148155</v>
      </c>
      <c r="U2936">
        <f t="shared" si="366"/>
        <v>2014</v>
      </c>
      <c r="V2936" s="9" t="str">
        <f t="shared" si="367"/>
        <v>Sep</v>
      </c>
    </row>
    <row r="2937" spans="1:22" ht="45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>
        <f t="shared" si="360"/>
        <v>7.8680000000000003</v>
      </c>
      <c r="P2937">
        <f t="shared" si="363"/>
        <v>115.70588235294117</v>
      </c>
      <c r="Q2937" t="str">
        <f t="shared" si="361"/>
        <v>music</v>
      </c>
      <c r="R2937" t="str">
        <f t="shared" si="362"/>
        <v>faith</v>
      </c>
      <c r="S2937" s="9">
        <f t="shared" si="364"/>
        <v>42095.751863425925</v>
      </c>
      <c r="T2937" s="9">
        <f t="shared" si="365"/>
        <v>42125.751863425925</v>
      </c>
      <c r="U2937">
        <f t="shared" si="366"/>
        <v>2015</v>
      </c>
      <c r="V2937" s="9" t="str">
        <f t="shared" si="367"/>
        <v>Apr</v>
      </c>
    </row>
    <row r="2938" spans="1:22" ht="45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>
        <f t="shared" si="360"/>
        <v>0.22</v>
      </c>
      <c r="P2938">
        <f t="shared" si="363"/>
        <v>5.5</v>
      </c>
      <c r="Q2938" t="str">
        <f t="shared" si="361"/>
        <v>music</v>
      </c>
      <c r="R2938" t="str">
        <f t="shared" si="362"/>
        <v>faith</v>
      </c>
      <c r="S2938" s="9">
        <f t="shared" si="364"/>
        <v>42064.050752314819</v>
      </c>
      <c r="T2938" s="9">
        <f t="shared" si="365"/>
        <v>42093.973611111112</v>
      </c>
      <c r="U2938">
        <f t="shared" si="366"/>
        <v>2015</v>
      </c>
      <c r="V2938" s="9" t="str">
        <f t="shared" si="367"/>
        <v>Mar</v>
      </c>
    </row>
    <row r="2939" spans="1:22" ht="45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>
        <f t="shared" si="360"/>
        <v>7.5</v>
      </c>
      <c r="P2939">
        <f t="shared" si="363"/>
        <v>50</v>
      </c>
      <c r="Q2939" t="str">
        <f t="shared" si="361"/>
        <v>music</v>
      </c>
      <c r="R2939" t="str">
        <f t="shared" si="362"/>
        <v>faith</v>
      </c>
      <c r="S2939" s="9">
        <f t="shared" si="364"/>
        <v>42673.410868055558</v>
      </c>
      <c r="T2939" s="9">
        <f t="shared" si="365"/>
        <v>42713.45253472223</v>
      </c>
      <c r="U2939">
        <f t="shared" si="366"/>
        <v>2016</v>
      </c>
      <c r="V2939" s="9" t="str">
        <f t="shared" si="367"/>
        <v>Oct</v>
      </c>
    </row>
    <row r="2940" spans="1:22" ht="45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>
        <f t="shared" si="360"/>
        <v>42.725880551301685</v>
      </c>
      <c r="P2940">
        <f t="shared" si="363"/>
        <v>34.024390243902438</v>
      </c>
      <c r="Q2940" t="str">
        <f t="shared" si="361"/>
        <v>music</v>
      </c>
      <c r="R2940" t="str">
        <f t="shared" si="362"/>
        <v>faith</v>
      </c>
      <c r="S2940" s="9">
        <f t="shared" si="364"/>
        <v>42460.815254629633</v>
      </c>
      <c r="T2940" s="9">
        <f t="shared" si="365"/>
        <v>42481.000000000007</v>
      </c>
      <c r="U2940">
        <f t="shared" si="366"/>
        <v>2016</v>
      </c>
      <c r="V2940" s="9" t="str">
        <f t="shared" si="367"/>
        <v>Mar</v>
      </c>
    </row>
    <row r="2941" spans="1:22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>
        <f t="shared" si="360"/>
        <v>0.2142857142857143</v>
      </c>
      <c r="P2941">
        <f t="shared" si="363"/>
        <v>37.5</v>
      </c>
      <c r="Q2941" t="str">
        <f t="shared" si="361"/>
        <v>music</v>
      </c>
      <c r="R2941" t="str">
        <f t="shared" si="362"/>
        <v>faith</v>
      </c>
      <c r="S2941" s="9">
        <f t="shared" si="364"/>
        <v>42460.443854166668</v>
      </c>
      <c r="T2941" s="9">
        <f t="shared" si="365"/>
        <v>42504.040972222225</v>
      </c>
      <c r="U2941">
        <f t="shared" si="366"/>
        <v>2016</v>
      </c>
      <c r="V2941" s="9" t="str">
        <f t="shared" si="367"/>
        <v>Mar</v>
      </c>
    </row>
    <row r="2942" spans="1:22" ht="45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>
        <f t="shared" si="360"/>
        <v>0.87500000000000011</v>
      </c>
      <c r="P2942">
        <f t="shared" si="363"/>
        <v>11.666666666666666</v>
      </c>
      <c r="Q2942" t="str">
        <f t="shared" si="361"/>
        <v>music</v>
      </c>
      <c r="R2942" t="str">
        <f t="shared" si="362"/>
        <v>faith</v>
      </c>
      <c r="S2942" s="9">
        <f t="shared" si="364"/>
        <v>41869.367951388893</v>
      </c>
      <c r="T2942" s="9">
        <f t="shared" si="365"/>
        <v>41899.367951388893</v>
      </c>
      <c r="U2942">
        <f t="shared" si="366"/>
        <v>2014</v>
      </c>
      <c r="V2942" s="9" t="str">
        <f t="shared" si="367"/>
        <v>Aug</v>
      </c>
    </row>
    <row r="2943" spans="1:22" ht="45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>
        <f t="shared" si="360"/>
        <v>5.625</v>
      </c>
      <c r="P2943">
        <f t="shared" si="363"/>
        <v>28.125</v>
      </c>
      <c r="Q2943" t="str">
        <f t="shared" si="361"/>
        <v>music</v>
      </c>
      <c r="R2943" t="str">
        <f t="shared" si="362"/>
        <v>faith</v>
      </c>
      <c r="S2943" s="9">
        <f t="shared" si="364"/>
        <v>41922.616562500007</v>
      </c>
      <c r="T2943" s="9">
        <f t="shared" si="365"/>
        <v>41952.658229166671</v>
      </c>
      <c r="U2943">
        <f t="shared" si="366"/>
        <v>2014</v>
      </c>
      <c r="V2943" s="9" t="str">
        <f t="shared" si="367"/>
        <v>Oct</v>
      </c>
    </row>
    <row r="2944" spans="1:22" ht="45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>
        <f t="shared" si="360"/>
        <v>0</v>
      </c>
      <c r="P2944">
        <f t="shared" si="363"/>
        <v>0</v>
      </c>
      <c r="Q2944" t="str">
        <f t="shared" si="361"/>
        <v>music</v>
      </c>
      <c r="R2944" t="str">
        <f t="shared" si="362"/>
        <v>faith</v>
      </c>
      <c r="S2944" s="9">
        <f t="shared" si="364"/>
        <v>42319.294710648152</v>
      </c>
      <c r="T2944" s="9">
        <f t="shared" si="365"/>
        <v>42349.294710648152</v>
      </c>
      <c r="U2944">
        <f t="shared" si="366"/>
        <v>2015</v>
      </c>
      <c r="V2944" s="9" t="str">
        <f t="shared" si="367"/>
        <v>Nov</v>
      </c>
    </row>
    <row r="2945" spans="1:22" ht="45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>
        <f t="shared" si="360"/>
        <v>3.4722222222222224E-2</v>
      </c>
      <c r="P2945">
        <f t="shared" si="363"/>
        <v>1</v>
      </c>
      <c r="Q2945" t="str">
        <f t="shared" si="361"/>
        <v>music</v>
      </c>
      <c r="R2945" t="str">
        <f t="shared" si="362"/>
        <v>faith</v>
      </c>
      <c r="S2945" s="9">
        <f t="shared" si="364"/>
        <v>42425.794317129628</v>
      </c>
      <c r="T2945" s="9">
        <f t="shared" si="365"/>
        <v>42462.840277777781</v>
      </c>
      <c r="U2945">
        <f t="shared" si="366"/>
        <v>2016</v>
      </c>
      <c r="V2945" s="9" t="str">
        <f t="shared" si="367"/>
        <v>Feb</v>
      </c>
    </row>
    <row r="2946" spans="1:22" ht="45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>
        <f t="shared" ref="O2946:O3009" si="368">(E2946/D2946)*100</f>
        <v>6.5</v>
      </c>
      <c r="P2946">
        <f t="shared" si="363"/>
        <v>216.66666666666666</v>
      </c>
      <c r="Q2946" t="str">
        <f t="shared" ref="Q2946:Q3009" si="369">LEFT(N2946,SEARCH("/",N2946,1)-1)</f>
        <v>music</v>
      </c>
      <c r="R2946" t="str">
        <f t="shared" ref="R2946:R3009" si="370">RIGHT(N2946,LEN(N2946)-SEARCH("/",N2946,1))</f>
        <v>faith</v>
      </c>
      <c r="S2946" s="9">
        <f t="shared" si="364"/>
        <v>42129.658738425926</v>
      </c>
      <c r="T2946" s="9">
        <f t="shared" si="365"/>
        <v>42186.083333333336</v>
      </c>
      <c r="U2946">
        <f t="shared" si="366"/>
        <v>2015</v>
      </c>
      <c r="V2946" s="9" t="str">
        <f t="shared" si="367"/>
        <v>May</v>
      </c>
    </row>
    <row r="2947" spans="1:22" ht="45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>
        <f t="shared" si="368"/>
        <v>0.58333333333333337</v>
      </c>
      <c r="P2947">
        <f t="shared" ref="P2947:P3010" si="371">IFERROR(E2947/L2947, 0)</f>
        <v>8.75</v>
      </c>
      <c r="Q2947" t="str">
        <f t="shared" si="369"/>
        <v>music</v>
      </c>
      <c r="R2947" t="str">
        <f t="shared" si="370"/>
        <v>faith</v>
      </c>
      <c r="S2947" s="9">
        <f t="shared" ref="S2947:S3010" si="372">((J2947/86400)+25569+(-4/24))</f>
        <v>41912.765763888892</v>
      </c>
      <c r="T2947" s="9">
        <f t="shared" ref="T2947:T3010" si="373">((I2947/86400)+25569+(-4/24))</f>
        <v>41942.765763888892</v>
      </c>
      <c r="U2947">
        <f t="shared" ref="U2947:U3010" si="374">YEAR(S2947)</f>
        <v>2014</v>
      </c>
      <c r="V2947" s="9" t="str">
        <f t="shared" ref="V2947:V3010" si="375">TEXT(S2947, "mmm")</f>
        <v>Sep</v>
      </c>
    </row>
    <row r="2948" spans="1:22" ht="45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>
        <f t="shared" si="368"/>
        <v>10.181818181818182</v>
      </c>
      <c r="P2948">
        <f t="shared" si="371"/>
        <v>62.222222222222221</v>
      </c>
      <c r="Q2948" t="str">
        <f t="shared" si="369"/>
        <v>music</v>
      </c>
      <c r="R2948" t="str">
        <f t="shared" si="370"/>
        <v>faith</v>
      </c>
      <c r="S2948" s="9">
        <f t="shared" si="372"/>
        <v>41845.801493055558</v>
      </c>
      <c r="T2948" s="9">
        <f t="shared" si="373"/>
        <v>41875.801493055558</v>
      </c>
      <c r="U2948">
        <f t="shared" si="374"/>
        <v>2014</v>
      </c>
      <c r="V2948" s="9" t="str">
        <f t="shared" si="375"/>
        <v>Jul</v>
      </c>
    </row>
    <row r="2949" spans="1:22" ht="30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>
        <f t="shared" si="368"/>
        <v>33.784615384615385</v>
      </c>
      <c r="P2949">
        <f t="shared" si="371"/>
        <v>137.25</v>
      </c>
      <c r="Q2949" t="str">
        <f t="shared" si="369"/>
        <v>music</v>
      </c>
      <c r="R2949" t="str">
        <f t="shared" si="370"/>
        <v>faith</v>
      </c>
      <c r="S2949" s="9">
        <f t="shared" si="372"/>
        <v>41788.753055555557</v>
      </c>
      <c r="T2949" s="9">
        <f t="shared" si="373"/>
        <v>41817.753055555557</v>
      </c>
      <c r="U2949">
        <f t="shared" si="374"/>
        <v>2014</v>
      </c>
      <c r="V2949" s="9" t="str">
        <f t="shared" si="375"/>
        <v>May</v>
      </c>
    </row>
    <row r="2950" spans="1:22" ht="45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>
        <f t="shared" si="368"/>
        <v>3.3333333333333333E-2</v>
      </c>
      <c r="P2950">
        <f t="shared" si="371"/>
        <v>1</v>
      </c>
      <c r="Q2950" t="str">
        <f t="shared" si="369"/>
        <v>music</v>
      </c>
      <c r="R2950" t="str">
        <f t="shared" si="370"/>
        <v>faith</v>
      </c>
      <c r="S2950" s="9">
        <f t="shared" si="372"/>
        <v>42044.761307870373</v>
      </c>
      <c r="T2950" s="9">
        <f t="shared" si="373"/>
        <v>42099.291666666664</v>
      </c>
      <c r="U2950">
        <f t="shared" si="374"/>
        <v>2015</v>
      </c>
      <c r="V2950" s="9" t="str">
        <f t="shared" si="375"/>
        <v>Feb</v>
      </c>
    </row>
    <row r="2951" spans="1:22" ht="45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>
        <f t="shared" si="368"/>
        <v>68.400000000000006</v>
      </c>
      <c r="P2951">
        <f t="shared" si="371"/>
        <v>122.14285714285714</v>
      </c>
      <c r="Q2951" t="str">
        <f t="shared" si="369"/>
        <v>music</v>
      </c>
      <c r="R2951" t="str">
        <f t="shared" si="370"/>
        <v>faith</v>
      </c>
      <c r="S2951" s="9">
        <f t="shared" si="372"/>
        <v>42268.459189814814</v>
      </c>
      <c r="T2951" s="9">
        <f t="shared" si="373"/>
        <v>42298.459189814814</v>
      </c>
      <c r="U2951">
        <f t="shared" si="374"/>
        <v>2015</v>
      </c>
      <c r="V2951" s="9" t="str">
        <f t="shared" si="375"/>
        <v>Sep</v>
      </c>
    </row>
    <row r="2952" spans="1:22" ht="45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>
        <f t="shared" si="368"/>
        <v>0</v>
      </c>
      <c r="P2952">
        <f t="shared" si="371"/>
        <v>0</v>
      </c>
      <c r="Q2952" t="str">
        <f t="shared" si="369"/>
        <v>music</v>
      </c>
      <c r="R2952" t="str">
        <f t="shared" si="370"/>
        <v>faith</v>
      </c>
      <c r="S2952" s="9">
        <f t="shared" si="372"/>
        <v>42470.88548611111</v>
      </c>
      <c r="T2952" s="9">
        <f t="shared" si="373"/>
        <v>42530.88548611111</v>
      </c>
      <c r="U2952">
        <f t="shared" si="374"/>
        <v>2016</v>
      </c>
      <c r="V2952" s="9" t="str">
        <f t="shared" si="375"/>
        <v>Apr</v>
      </c>
    </row>
    <row r="2953" spans="1:22" ht="45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>
        <f t="shared" si="368"/>
        <v>0</v>
      </c>
      <c r="P2953">
        <f t="shared" si="371"/>
        <v>0</v>
      </c>
      <c r="Q2953" t="str">
        <f t="shared" si="369"/>
        <v>music</v>
      </c>
      <c r="R2953" t="str">
        <f t="shared" si="370"/>
        <v>faith</v>
      </c>
      <c r="S2953" s="9">
        <f t="shared" si="372"/>
        <v>42271.921099537038</v>
      </c>
      <c r="T2953" s="9">
        <f t="shared" si="373"/>
        <v>42301.921099537038</v>
      </c>
      <c r="U2953">
        <f t="shared" si="374"/>
        <v>2015</v>
      </c>
      <c r="V2953" s="9" t="str">
        <f t="shared" si="375"/>
        <v>Sep</v>
      </c>
    </row>
    <row r="2954" spans="1:22" ht="30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>
        <f t="shared" si="368"/>
        <v>0</v>
      </c>
      <c r="P2954">
        <f t="shared" si="371"/>
        <v>0</v>
      </c>
      <c r="Q2954" t="str">
        <f t="shared" si="369"/>
        <v>music</v>
      </c>
      <c r="R2954" t="str">
        <f t="shared" si="370"/>
        <v>faith</v>
      </c>
      <c r="S2954" s="9">
        <f t="shared" si="372"/>
        <v>42152.740185185183</v>
      </c>
      <c r="T2954" s="9">
        <f t="shared" si="373"/>
        <v>42166.458333333336</v>
      </c>
      <c r="U2954">
        <f t="shared" si="374"/>
        <v>2015</v>
      </c>
      <c r="V2954" s="9" t="str">
        <f t="shared" si="375"/>
        <v>May</v>
      </c>
    </row>
    <row r="2955" spans="1:22" ht="45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>
        <f t="shared" si="368"/>
        <v>0</v>
      </c>
      <c r="P2955">
        <f t="shared" si="371"/>
        <v>0</v>
      </c>
      <c r="Q2955" t="str">
        <f t="shared" si="369"/>
        <v>music</v>
      </c>
      <c r="R2955" t="str">
        <f t="shared" si="370"/>
        <v>faith</v>
      </c>
      <c r="S2955" s="9">
        <f t="shared" si="372"/>
        <v>42325.517141203709</v>
      </c>
      <c r="T2955" s="9">
        <f t="shared" si="373"/>
        <v>42385.041666666664</v>
      </c>
      <c r="U2955">
        <f t="shared" si="374"/>
        <v>2015</v>
      </c>
      <c r="V2955" s="9" t="str">
        <f t="shared" si="375"/>
        <v>Nov</v>
      </c>
    </row>
    <row r="2956" spans="1:22" ht="45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>
        <f t="shared" si="368"/>
        <v>0</v>
      </c>
      <c r="P2956">
        <f t="shared" si="371"/>
        <v>0</v>
      </c>
      <c r="Q2956" t="str">
        <f t="shared" si="369"/>
        <v>music</v>
      </c>
      <c r="R2956" t="str">
        <f t="shared" si="370"/>
        <v>faith</v>
      </c>
      <c r="S2956" s="9">
        <f t="shared" si="372"/>
        <v>42614.508958333339</v>
      </c>
      <c r="T2956" s="9">
        <f t="shared" si="373"/>
        <v>42626.729166666664</v>
      </c>
      <c r="U2956">
        <f t="shared" si="374"/>
        <v>2016</v>
      </c>
      <c r="V2956" s="9" t="str">
        <f t="shared" si="375"/>
        <v>Sep</v>
      </c>
    </row>
    <row r="2957" spans="1:22" ht="45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>
        <f t="shared" si="368"/>
        <v>2.2222222222222223E-2</v>
      </c>
      <c r="P2957">
        <f t="shared" si="371"/>
        <v>1</v>
      </c>
      <c r="Q2957" t="str">
        <f t="shared" si="369"/>
        <v>music</v>
      </c>
      <c r="R2957" t="str">
        <f t="shared" si="370"/>
        <v>faith</v>
      </c>
      <c r="S2957" s="9">
        <f t="shared" si="372"/>
        <v>42101.86986111111</v>
      </c>
      <c r="T2957" s="9">
        <f t="shared" si="373"/>
        <v>42131.86986111111</v>
      </c>
      <c r="U2957">
        <f t="shared" si="374"/>
        <v>2015</v>
      </c>
      <c r="V2957" s="9" t="str">
        <f t="shared" si="375"/>
        <v>Apr</v>
      </c>
    </row>
    <row r="2958" spans="1:22" ht="45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>
        <f t="shared" si="368"/>
        <v>11</v>
      </c>
      <c r="P2958">
        <f t="shared" si="371"/>
        <v>55</v>
      </c>
      <c r="Q2958" t="str">
        <f t="shared" si="369"/>
        <v>music</v>
      </c>
      <c r="R2958" t="str">
        <f t="shared" si="370"/>
        <v>faith</v>
      </c>
      <c r="S2958" s="9">
        <f t="shared" si="372"/>
        <v>42559.647511574076</v>
      </c>
      <c r="T2958" s="9">
        <f t="shared" si="373"/>
        <v>42589.647511574076</v>
      </c>
      <c r="U2958">
        <f t="shared" si="374"/>
        <v>2016</v>
      </c>
      <c r="V2958" s="9" t="str">
        <f t="shared" si="375"/>
        <v>Jul</v>
      </c>
    </row>
    <row r="2959" spans="1:22" ht="30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>
        <f t="shared" si="368"/>
        <v>0.73333333333333328</v>
      </c>
      <c r="P2959">
        <f t="shared" si="371"/>
        <v>22</v>
      </c>
      <c r="Q2959" t="str">
        <f t="shared" si="369"/>
        <v>music</v>
      </c>
      <c r="R2959" t="str">
        <f t="shared" si="370"/>
        <v>faith</v>
      </c>
      <c r="S2959" s="9">
        <f t="shared" si="372"/>
        <v>42286.694826388892</v>
      </c>
      <c r="T2959" s="9">
        <f t="shared" si="373"/>
        <v>42316.736493055556</v>
      </c>
      <c r="U2959">
        <f t="shared" si="374"/>
        <v>2015</v>
      </c>
      <c r="V2959" s="9" t="str">
        <f t="shared" si="375"/>
        <v>Oct</v>
      </c>
    </row>
    <row r="2960" spans="1:22" ht="45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>
        <f t="shared" si="368"/>
        <v>21.25</v>
      </c>
      <c r="P2960">
        <f t="shared" si="371"/>
        <v>56.666666666666664</v>
      </c>
      <c r="Q2960" t="str">
        <f t="shared" si="369"/>
        <v>music</v>
      </c>
      <c r="R2960" t="str">
        <f t="shared" si="370"/>
        <v>faith</v>
      </c>
      <c r="S2960" s="9">
        <f t="shared" si="372"/>
        <v>42175.782314814816</v>
      </c>
      <c r="T2960" s="9">
        <f t="shared" si="373"/>
        <v>42205.782314814816</v>
      </c>
      <c r="U2960">
        <f t="shared" si="374"/>
        <v>2015</v>
      </c>
      <c r="V2960" s="9" t="str">
        <f t="shared" si="375"/>
        <v>Jun</v>
      </c>
    </row>
    <row r="2961" spans="1:22" ht="30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>
        <f t="shared" si="368"/>
        <v>0.4</v>
      </c>
      <c r="P2961">
        <f t="shared" si="371"/>
        <v>20</v>
      </c>
      <c r="Q2961" t="str">
        <f t="shared" si="369"/>
        <v>music</v>
      </c>
      <c r="R2961" t="str">
        <f t="shared" si="370"/>
        <v>faith</v>
      </c>
      <c r="S2961" s="9">
        <f t="shared" si="372"/>
        <v>41884.707662037043</v>
      </c>
      <c r="T2961" s="9">
        <f t="shared" si="373"/>
        <v>41914.707662037043</v>
      </c>
      <c r="U2961">
        <f t="shared" si="374"/>
        <v>2014</v>
      </c>
      <c r="V2961" s="9" t="str">
        <f t="shared" si="375"/>
        <v>Sep</v>
      </c>
    </row>
    <row r="2962" spans="1:22" ht="45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>
        <f t="shared" si="368"/>
        <v>0.1</v>
      </c>
      <c r="P2962">
        <f t="shared" si="371"/>
        <v>1</v>
      </c>
      <c r="Q2962" t="str">
        <f t="shared" si="369"/>
        <v>music</v>
      </c>
      <c r="R2962" t="str">
        <f t="shared" si="370"/>
        <v>faith</v>
      </c>
      <c r="S2962" s="9">
        <f t="shared" si="372"/>
        <v>42435.707546296304</v>
      </c>
      <c r="T2962" s="9">
        <f t="shared" si="373"/>
        <v>42494.665879629632</v>
      </c>
      <c r="U2962">
        <f t="shared" si="374"/>
        <v>2016</v>
      </c>
      <c r="V2962" s="9" t="str">
        <f t="shared" si="375"/>
        <v>Mar</v>
      </c>
    </row>
    <row r="2963" spans="1:22" ht="45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>
        <f t="shared" si="368"/>
        <v>0</v>
      </c>
      <c r="P2963">
        <f t="shared" si="371"/>
        <v>0</v>
      </c>
      <c r="Q2963" t="str">
        <f t="shared" si="369"/>
        <v>music</v>
      </c>
      <c r="R2963" t="str">
        <f t="shared" si="370"/>
        <v>faith</v>
      </c>
      <c r="S2963" s="9">
        <f t="shared" si="372"/>
        <v>42171.650717592594</v>
      </c>
      <c r="T2963" s="9">
        <f t="shared" si="373"/>
        <v>42201.650717592594</v>
      </c>
      <c r="U2963">
        <f t="shared" si="374"/>
        <v>2015</v>
      </c>
      <c r="V2963" s="9" t="str">
        <f t="shared" si="375"/>
        <v>Jun</v>
      </c>
    </row>
    <row r="2964" spans="1:22" ht="45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>
        <f t="shared" si="368"/>
        <v>19.600000000000001</v>
      </c>
      <c r="P2964">
        <f t="shared" si="371"/>
        <v>55.282051282051285</v>
      </c>
      <c r="Q2964" t="str">
        <f t="shared" si="369"/>
        <v>photography</v>
      </c>
      <c r="R2964" t="str">
        <f t="shared" si="370"/>
        <v>photobooks</v>
      </c>
      <c r="S2964" s="9">
        <f t="shared" si="372"/>
        <v>41825.319201388891</v>
      </c>
      <c r="T2964" s="9">
        <f t="shared" si="373"/>
        <v>41854.319201388891</v>
      </c>
      <c r="U2964">
        <f t="shared" si="374"/>
        <v>2014</v>
      </c>
      <c r="V2964" s="9" t="str">
        <f t="shared" si="375"/>
        <v>Jul</v>
      </c>
    </row>
    <row r="2965" spans="1:22" ht="45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>
        <f t="shared" si="368"/>
        <v>59.467839999999995</v>
      </c>
      <c r="P2965">
        <f t="shared" si="371"/>
        <v>72.16970873786407</v>
      </c>
      <c r="Q2965" t="str">
        <f t="shared" si="369"/>
        <v>photography</v>
      </c>
      <c r="R2965" t="str">
        <f t="shared" si="370"/>
        <v>photobooks</v>
      </c>
      <c r="S2965" s="9">
        <f t="shared" si="372"/>
        <v>41834.813796296301</v>
      </c>
      <c r="T2965" s="9">
        <f t="shared" si="373"/>
        <v>41864.813796296301</v>
      </c>
      <c r="U2965">
        <f t="shared" si="374"/>
        <v>2014</v>
      </c>
      <c r="V2965" s="9" t="str">
        <f t="shared" si="375"/>
        <v>Jul</v>
      </c>
    </row>
    <row r="2966" spans="1:22" ht="30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>
        <f t="shared" si="368"/>
        <v>0</v>
      </c>
      <c r="P2966">
        <f t="shared" si="371"/>
        <v>0</v>
      </c>
      <c r="Q2966" t="str">
        <f t="shared" si="369"/>
        <v>photography</v>
      </c>
      <c r="R2966" t="str">
        <f t="shared" si="370"/>
        <v>photobooks</v>
      </c>
      <c r="S2966" s="9">
        <f t="shared" si="372"/>
        <v>41855.693148148152</v>
      </c>
      <c r="T2966" s="9">
        <f t="shared" si="373"/>
        <v>41876.693148148152</v>
      </c>
      <c r="U2966">
        <f t="shared" si="374"/>
        <v>2014</v>
      </c>
      <c r="V2966" s="9" t="str">
        <f t="shared" si="375"/>
        <v>Aug</v>
      </c>
    </row>
    <row r="2967" spans="1:22" ht="30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>
        <f t="shared" si="368"/>
        <v>45.72</v>
      </c>
      <c r="P2967">
        <f t="shared" si="371"/>
        <v>58.615384615384613</v>
      </c>
      <c r="Q2967" t="str">
        <f t="shared" si="369"/>
        <v>photography</v>
      </c>
      <c r="R2967" t="str">
        <f t="shared" si="370"/>
        <v>photobooks</v>
      </c>
      <c r="S2967" s="9">
        <f t="shared" si="372"/>
        <v>41824.491712962968</v>
      </c>
      <c r="T2967" s="9">
        <f t="shared" si="373"/>
        <v>41854.491712962968</v>
      </c>
      <c r="U2967">
        <f t="shared" si="374"/>
        <v>2014</v>
      </c>
      <c r="V2967" s="9" t="str">
        <f t="shared" si="375"/>
        <v>Jul</v>
      </c>
    </row>
    <row r="2968" spans="1:22" ht="45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>
        <f t="shared" si="368"/>
        <v>3.74</v>
      </c>
      <c r="P2968">
        <f t="shared" si="371"/>
        <v>12.466666666666667</v>
      </c>
      <c r="Q2968" t="str">
        <f t="shared" si="369"/>
        <v>photography</v>
      </c>
      <c r="R2968" t="str">
        <f t="shared" si="370"/>
        <v>photobooks</v>
      </c>
      <c r="S2968" s="9">
        <f t="shared" si="372"/>
        <v>41849.39402777778</v>
      </c>
      <c r="T2968" s="9">
        <f t="shared" si="373"/>
        <v>41909.39402777778</v>
      </c>
      <c r="U2968">
        <f t="shared" si="374"/>
        <v>2014</v>
      </c>
      <c r="V2968" s="9" t="str">
        <f t="shared" si="375"/>
        <v>Jul</v>
      </c>
    </row>
    <row r="2969" spans="1:22" ht="45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>
        <f t="shared" si="368"/>
        <v>2.7025000000000001</v>
      </c>
      <c r="P2969">
        <f t="shared" si="371"/>
        <v>49.136363636363633</v>
      </c>
      <c r="Q2969" t="str">
        <f t="shared" si="369"/>
        <v>photography</v>
      </c>
      <c r="R2969" t="str">
        <f t="shared" si="370"/>
        <v>photobooks</v>
      </c>
      <c r="S2969" s="9">
        <f t="shared" si="372"/>
        <v>41987.652303240742</v>
      </c>
      <c r="T2969" s="9">
        <f t="shared" si="373"/>
        <v>42017.652303240742</v>
      </c>
      <c r="U2969">
        <f t="shared" si="374"/>
        <v>2014</v>
      </c>
      <c r="V2969" s="9" t="str">
        <f t="shared" si="375"/>
        <v>Dec</v>
      </c>
    </row>
    <row r="2970" spans="1:22" ht="45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>
        <f t="shared" si="368"/>
        <v>56.51428571428572</v>
      </c>
      <c r="P2970">
        <f t="shared" si="371"/>
        <v>150.5</v>
      </c>
      <c r="Q2970" t="str">
        <f t="shared" si="369"/>
        <v>photography</v>
      </c>
      <c r="R2970" t="str">
        <f t="shared" si="370"/>
        <v>photobooks</v>
      </c>
      <c r="S2970" s="9">
        <f t="shared" si="372"/>
        <v>41891.613356481488</v>
      </c>
      <c r="T2970" s="9">
        <f t="shared" si="373"/>
        <v>41926.613356481488</v>
      </c>
      <c r="U2970">
        <f t="shared" si="374"/>
        <v>2014</v>
      </c>
      <c r="V2970" s="9" t="str">
        <f t="shared" si="375"/>
        <v>Sep</v>
      </c>
    </row>
    <row r="2971" spans="1:22" ht="45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>
        <f t="shared" si="368"/>
        <v>21.30952380952381</v>
      </c>
      <c r="P2971">
        <f t="shared" si="371"/>
        <v>35.799999999999997</v>
      </c>
      <c r="Q2971" t="str">
        <f t="shared" si="369"/>
        <v>photography</v>
      </c>
      <c r="R2971" t="str">
        <f t="shared" si="370"/>
        <v>photobooks</v>
      </c>
      <c r="S2971" s="9">
        <f t="shared" si="372"/>
        <v>41905.812962962962</v>
      </c>
      <c r="T2971" s="9">
        <f t="shared" si="373"/>
        <v>41935.812962962962</v>
      </c>
      <c r="U2971">
        <f t="shared" si="374"/>
        <v>2014</v>
      </c>
      <c r="V2971" s="9" t="str">
        <f t="shared" si="375"/>
        <v>Sep</v>
      </c>
    </row>
    <row r="2972" spans="1:22" ht="30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>
        <f t="shared" si="368"/>
        <v>15.6</v>
      </c>
      <c r="P2972">
        <f t="shared" si="371"/>
        <v>45.157894736842103</v>
      </c>
      <c r="Q2972" t="str">
        <f t="shared" si="369"/>
        <v>photography</v>
      </c>
      <c r="R2972" t="str">
        <f t="shared" si="370"/>
        <v>photobooks</v>
      </c>
      <c r="S2972" s="9">
        <f t="shared" si="372"/>
        <v>41766.551342592596</v>
      </c>
      <c r="T2972" s="9">
        <f t="shared" si="373"/>
        <v>41826.551342592596</v>
      </c>
      <c r="U2972">
        <f t="shared" si="374"/>
        <v>2014</v>
      </c>
      <c r="V2972" s="9" t="str">
        <f t="shared" si="375"/>
        <v>May</v>
      </c>
    </row>
    <row r="2973" spans="1:22" ht="45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>
        <f t="shared" si="368"/>
        <v>6.2566666666666677</v>
      </c>
      <c r="P2973">
        <f t="shared" si="371"/>
        <v>98.78947368421052</v>
      </c>
      <c r="Q2973" t="str">
        <f t="shared" si="369"/>
        <v>photography</v>
      </c>
      <c r="R2973" t="str">
        <f t="shared" si="370"/>
        <v>photobooks</v>
      </c>
      <c r="S2973" s="9">
        <f t="shared" si="372"/>
        <v>41978.593726851854</v>
      </c>
      <c r="T2973" s="9">
        <f t="shared" si="373"/>
        <v>42023.593726851854</v>
      </c>
      <c r="U2973">
        <f t="shared" si="374"/>
        <v>2014</v>
      </c>
      <c r="V2973" s="9" t="str">
        <f t="shared" si="375"/>
        <v>Dec</v>
      </c>
    </row>
    <row r="2974" spans="1:22" ht="45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>
        <f t="shared" si="368"/>
        <v>45.92</v>
      </c>
      <c r="P2974">
        <f t="shared" si="371"/>
        <v>88.307692307692307</v>
      </c>
      <c r="Q2974" t="str">
        <f t="shared" si="369"/>
        <v>photography</v>
      </c>
      <c r="R2974" t="str">
        <f t="shared" si="370"/>
        <v>photobooks</v>
      </c>
      <c r="S2974" s="9">
        <f t="shared" si="372"/>
        <v>41930.051990740743</v>
      </c>
      <c r="T2974" s="9">
        <f t="shared" si="373"/>
        <v>41972.457638888889</v>
      </c>
      <c r="U2974">
        <f t="shared" si="374"/>
        <v>2014</v>
      </c>
      <c r="V2974" s="9" t="str">
        <f t="shared" si="375"/>
        <v>Oct</v>
      </c>
    </row>
    <row r="2975" spans="1:22" ht="45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>
        <f t="shared" si="368"/>
        <v>65.101538461538468</v>
      </c>
      <c r="P2975">
        <f t="shared" si="371"/>
        <v>170.62903225806451</v>
      </c>
      <c r="Q2975" t="str">
        <f t="shared" si="369"/>
        <v>photography</v>
      </c>
      <c r="R2975" t="str">
        <f t="shared" si="370"/>
        <v>photobooks</v>
      </c>
      <c r="S2975" s="9">
        <f t="shared" si="372"/>
        <v>41891.80972222222</v>
      </c>
      <c r="T2975" s="9">
        <f t="shared" si="373"/>
        <v>41936.80972222222</v>
      </c>
      <c r="U2975">
        <f t="shared" si="374"/>
        <v>2014</v>
      </c>
      <c r="V2975" s="9" t="str">
        <f t="shared" si="375"/>
        <v>Sep</v>
      </c>
    </row>
    <row r="2976" spans="1:22" ht="45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>
        <f t="shared" si="368"/>
        <v>6.7</v>
      </c>
      <c r="P2976">
        <f t="shared" si="371"/>
        <v>83.75</v>
      </c>
      <c r="Q2976" t="str">
        <f t="shared" si="369"/>
        <v>photography</v>
      </c>
      <c r="R2976" t="str">
        <f t="shared" si="370"/>
        <v>photobooks</v>
      </c>
      <c r="S2976" s="9">
        <f t="shared" si="372"/>
        <v>41905.790173611116</v>
      </c>
      <c r="T2976" s="9">
        <f t="shared" si="373"/>
        <v>41941.790173611116</v>
      </c>
      <c r="U2976">
        <f t="shared" si="374"/>
        <v>2014</v>
      </c>
      <c r="V2976" s="9" t="str">
        <f t="shared" si="375"/>
        <v>Sep</v>
      </c>
    </row>
    <row r="2977" spans="1:22" ht="45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>
        <f t="shared" si="368"/>
        <v>13.5625</v>
      </c>
      <c r="P2977">
        <f t="shared" si="371"/>
        <v>65.099999999999994</v>
      </c>
      <c r="Q2977" t="str">
        <f t="shared" si="369"/>
        <v>photography</v>
      </c>
      <c r="R2977" t="str">
        <f t="shared" si="370"/>
        <v>photobooks</v>
      </c>
      <c r="S2977" s="9">
        <f t="shared" si="372"/>
        <v>42025.190428240741</v>
      </c>
      <c r="T2977" s="9">
        <f t="shared" si="373"/>
        <v>42055.190428240741</v>
      </c>
      <c r="U2977">
        <f t="shared" si="374"/>
        <v>2015</v>
      </c>
      <c r="V2977" s="9" t="str">
        <f t="shared" si="375"/>
        <v>Jan</v>
      </c>
    </row>
    <row r="2978" spans="1:22" ht="45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>
        <f t="shared" si="368"/>
        <v>1.9900000000000002</v>
      </c>
      <c r="P2978">
        <f t="shared" si="371"/>
        <v>66.333333333333329</v>
      </c>
      <c r="Q2978" t="str">
        <f t="shared" si="369"/>
        <v>photography</v>
      </c>
      <c r="R2978" t="str">
        <f t="shared" si="370"/>
        <v>photobooks</v>
      </c>
      <c r="S2978" s="9">
        <f t="shared" si="372"/>
        <v>42045.696701388886</v>
      </c>
      <c r="T2978" s="9">
        <f t="shared" si="373"/>
        <v>42090.655034722229</v>
      </c>
      <c r="U2978">
        <f t="shared" si="374"/>
        <v>2015</v>
      </c>
      <c r="V2978" s="9" t="str">
        <f t="shared" si="375"/>
        <v>Feb</v>
      </c>
    </row>
    <row r="2979" spans="1:22" ht="45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>
        <f t="shared" si="368"/>
        <v>36.236363636363642</v>
      </c>
      <c r="P2979">
        <f t="shared" si="371"/>
        <v>104.89473684210526</v>
      </c>
      <c r="Q2979" t="str">
        <f t="shared" si="369"/>
        <v>photography</v>
      </c>
      <c r="R2979" t="str">
        <f t="shared" si="370"/>
        <v>photobooks</v>
      </c>
      <c r="S2979" s="9">
        <f t="shared" si="372"/>
        <v>42585.525231481479</v>
      </c>
      <c r="T2979" s="9">
        <f t="shared" si="373"/>
        <v>42615.525231481479</v>
      </c>
      <c r="U2979">
        <f t="shared" si="374"/>
        <v>2016</v>
      </c>
      <c r="V2979" s="9" t="str">
        <f t="shared" si="375"/>
        <v>Aug</v>
      </c>
    </row>
    <row r="2980" spans="1:22" ht="45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>
        <f t="shared" si="368"/>
        <v>39.743333333333339</v>
      </c>
      <c r="P2980">
        <f t="shared" si="371"/>
        <v>78.440789473684205</v>
      </c>
      <c r="Q2980" t="str">
        <f t="shared" si="369"/>
        <v>photography</v>
      </c>
      <c r="R2980" t="str">
        <f t="shared" si="370"/>
        <v>photobooks</v>
      </c>
      <c r="S2980" s="9">
        <f t="shared" si="372"/>
        <v>42493.43414351852</v>
      </c>
      <c r="T2980" s="9">
        <f t="shared" si="373"/>
        <v>42553.43414351852</v>
      </c>
      <c r="U2980">
        <f t="shared" si="374"/>
        <v>2016</v>
      </c>
      <c r="V2980" s="9" t="str">
        <f t="shared" si="375"/>
        <v>May</v>
      </c>
    </row>
    <row r="2981" spans="1:22" ht="45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>
        <f t="shared" si="368"/>
        <v>25.763636363636365</v>
      </c>
      <c r="P2981">
        <f t="shared" si="371"/>
        <v>59.041666666666664</v>
      </c>
      <c r="Q2981" t="str">
        <f t="shared" si="369"/>
        <v>photography</v>
      </c>
      <c r="R2981" t="str">
        <f t="shared" si="370"/>
        <v>photobooks</v>
      </c>
      <c r="S2981" s="9">
        <f t="shared" si="372"/>
        <v>42597.450752314813</v>
      </c>
      <c r="T2981" s="9">
        <f t="shared" si="373"/>
        <v>42628.450752314813</v>
      </c>
      <c r="U2981">
        <f t="shared" si="374"/>
        <v>2016</v>
      </c>
      <c r="V2981" s="9" t="str">
        <f t="shared" si="375"/>
        <v>Aug</v>
      </c>
    </row>
    <row r="2982" spans="1:22" ht="45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>
        <f t="shared" si="368"/>
        <v>15.491428571428573</v>
      </c>
      <c r="P2982">
        <f t="shared" si="371"/>
        <v>71.34210526315789</v>
      </c>
      <c r="Q2982" t="str">
        <f t="shared" si="369"/>
        <v>photography</v>
      </c>
      <c r="R2982" t="str">
        <f t="shared" si="370"/>
        <v>photobooks</v>
      </c>
      <c r="S2982" s="9">
        <f t="shared" si="372"/>
        <v>42388.408437500002</v>
      </c>
      <c r="T2982" s="9">
        <f t="shared" si="373"/>
        <v>42421.408437500002</v>
      </c>
      <c r="U2982">
        <f t="shared" si="374"/>
        <v>2016</v>
      </c>
      <c r="V2982" s="9" t="str">
        <f t="shared" si="375"/>
        <v>Jan</v>
      </c>
    </row>
    <row r="2983" spans="1:22" ht="45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>
        <f t="shared" si="368"/>
        <v>23.692499999999999</v>
      </c>
      <c r="P2983">
        <f t="shared" si="371"/>
        <v>51.227027027027027</v>
      </c>
      <c r="Q2983" t="str">
        <f t="shared" si="369"/>
        <v>photography</v>
      </c>
      <c r="R2983" t="str">
        <f t="shared" si="370"/>
        <v>photobooks</v>
      </c>
      <c r="S2983" s="9">
        <f t="shared" si="372"/>
        <v>42115.783310185187</v>
      </c>
      <c r="T2983" s="9">
        <f t="shared" si="373"/>
        <v>42145.783310185187</v>
      </c>
      <c r="U2983">
        <f t="shared" si="374"/>
        <v>2015</v>
      </c>
      <c r="V2983" s="9" t="str">
        <f t="shared" si="375"/>
        <v>Apr</v>
      </c>
    </row>
    <row r="2984" spans="1:22" ht="45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>
        <f t="shared" si="368"/>
        <v>39.76</v>
      </c>
      <c r="P2984">
        <f t="shared" si="371"/>
        <v>60.242424242424242</v>
      </c>
      <c r="Q2984" t="str">
        <f t="shared" si="369"/>
        <v>photography</v>
      </c>
      <c r="R2984" t="str">
        <f t="shared" si="370"/>
        <v>photobooks</v>
      </c>
      <c r="S2984" s="9">
        <f t="shared" si="372"/>
        <v>42003.488888888889</v>
      </c>
      <c r="T2984" s="9">
        <f t="shared" si="373"/>
        <v>42034.975694444445</v>
      </c>
      <c r="U2984">
        <f t="shared" si="374"/>
        <v>2014</v>
      </c>
      <c r="V2984" s="9" t="str">
        <f t="shared" si="375"/>
        <v>Dec</v>
      </c>
    </row>
    <row r="2985" spans="1:22" ht="45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>
        <f t="shared" si="368"/>
        <v>20.220833333333331</v>
      </c>
      <c r="P2985">
        <f t="shared" si="371"/>
        <v>44.935185185185183</v>
      </c>
      <c r="Q2985" t="str">
        <f t="shared" si="369"/>
        <v>photography</v>
      </c>
      <c r="R2985" t="str">
        <f t="shared" si="370"/>
        <v>photobooks</v>
      </c>
      <c r="S2985" s="9">
        <f t="shared" si="372"/>
        <v>41896.968229166669</v>
      </c>
      <c r="T2985" s="9">
        <f t="shared" si="373"/>
        <v>41927.833333333336</v>
      </c>
      <c r="U2985">
        <f t="shared" si="374"/>
        <v>2014</v>
      </c>
      <c r="V2985" s="9" t="str">
        <f t="shared" si="375"/>
        <v>Sep</v>
      </c>
    </row>
    <row r="2986" spans="1:22" ht="45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>
        <f t="shared" si="368"/>
        <v>47.631578947368418</v>
      </c>
      <c r="P2986">
        <f t="shared" si="371"/>
        <v>31.206896551724139</v>
      </c>
      <c r="Q2986" t="str">
        <f t="shared" si="369"/>
        <v>photography</v>
      </c>
      <c r="R2986" t="str">
        <f t="shared" si="370"/>
        <v>photobooks</v>
      </c>
      <c r="S2986" s="9">
        <f t="shared" si="372"/>
        <v>41958.383993055562</v>
      </c>
      <c r="T2986" s="9">
        <f t="shared" si="373"/>
        <v>41988.383993055562</v>
      </c>
      <c r="U2986">
        <f t="shared" si="374"/>
        <v>2014</v>
      </c>
      <c r="V2986" s="9" t="str">
        <f t="shared" si="375"/>
        <v>Nov</v>
      </c>
    </row>
    <row r="2987" spans="1:22" ht="30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>
        <f t="shared" si="368"/>
        <v>15.329999999999998</v>
      </c>
      <c r="P2987">
        <f t="shared" si="371"/>
        <v>63.875</v>
      </c>
      <c r="Q2987" t="str">
        <f t="shared" si="369"/>
        <v>photography</v>
      </c>
      <c r="R2987" t="str">
        <f t="shared" si="370"/>
        <v>photobooks</v>
      </c>
      <c r="S2987" s="9">
        <f t="shared" si="372"/>
        <v>42068.488854166666</v>
      </c>
      <c r="T2987" s="9">
        <f t="shared" si="373"/>
        <v>42098.447187500002</v>
      </c>
      <c r="U2987">
        <f t="shared" si="374"/>
        <v>2015</v>
      </c>
      <c r="V2987" s="9" t="str">
        <f t="shared" si="375"/>
        <v>Mar</v>
      </c>
    </row>
    <row r="2988" spans="1:22" ht="30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>
        <f t="shared" si="368"/>
        <v>1.3818181818181818</v>
      </c>
      <c r="P2988">
        <f t="shared" si="371"/>
        <v>19</v>
      </c>
      <c r="Q2988" t="str">
        <f t="shared" si="369"/>
        <v>photography</v>
      </c>
      <c r="R2988" t="str">
        <f t="shared" si="370"/>
        <v>photobooks</v>
      </c>
      <c r="S2988" s="9">
        <f t="shared" si="372"/>
        <v>41913.781736111116</v>
      </c>
      <c r="T2988" s="9">
        <f t="shared" si="373"/>
        <v>41943.781736111116</v>
      </c>
      <c r="U2988">
        <f t="shared" si="374"/>
        <v>2014</v>
      </c>
      <c r="V2988" s="9" t="str">
        <f t="shared" si="375"/>
        <v>Oct</v>
      </c>
    </row>
    <row r="2989" spans="1:22" ht="45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>
        <f t="shared" si="368"/>
        <v>0.5</v>
      </c>
      <c r="P2989">
        <f t="shared" si="371"/>
        <v>10</v>
      </c>
      <c r="Q2989" t="str">
        <f t="shared" si="369"/>
        <v>photography</v>
      </c>
      <c r="R2989" t="str">
        <f t="shared" si="370"/>
        <v>photobooks</v>
      </c>
      <c r="S2989" s="9">
        <f t="shared" si="372"/>
        <v>41956.083368055559</v>
      </c>
      <c r="T2989" s="9">
        <f t="shared" si="373"/>
        <v>42016.083368055559</v>
      </c>
      <c r="U2989">
        <f t="shared" si="374"/>
        <v>2014</v>
      </c>
      <c r="V2989" s="9" t="str">
        <f t="shared" si="375"/>
        <v>Nov</v>
      </c>
    </row>
    <row r="2990" spans="1:22" ht="45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>
        <f t="shared" si="368"/>
        <v>4.957575757575758</v>
      </c>
      <c r="P2990">
        <f t="shared" si="371"/>
        <v>109.06666666666666</v>
      </c>
      <c r="Q2990" t="str">
        <f t="shared" si="369"/>
        <v>photography</v>
      </c>
      <c r="R2990" t="str">
        <f t="shared" si="370"/>
        <v>photobooks</v>
      </c>
      <c r="S2990" s="9">
        <f t="shared" si="372"/>
        <v>42010.507847222223</v>
      </c>
      <c r="T2990" s="9">
        <f t="shared" si="373"/>
        <v>42040.507847222223</v>
      </c>
      <c r="U2990">
        <f t="shared" si="374"/>
        <v>2015</v>
      </c>
      <c r="V2990" s="9" t="str">
        <f t="shared" si="375"/>
        <v>Jan</v>
      </c>
    </row>
    <row r="2991" spans="1:22" ht="30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>
        <f t="shared" si="368"/>
        <v>3.5666666666666664</v>
      </c>
      <c r="P2991">
        <f t="shared" si="371"/>
        <v>26.75</v>
      </c>
      <c r="Q2991" t="str">
        <f t="shared" si="369"/>
        <v>photography</v>
      </c>
      <c r="R2991" t="str">
        <f t="shared" si="370"/>
        <v>photobooks</v>
      </c>
      <c r="S2991" s="9">
        <f t="shared" si="372"/>
        <v>41973.573668981488</v>
      </c>
      <c r="T2991" s="9">
        <f t="shared" si="373"/>
        <v>42033.573668981488</v>
      </c>
      <c r="U2991">
        <f t="shared" si="374"/>
        <v>2014</v>
      </c>
      <c r="V2991" s="9" t="str">
        <f t="shared" si="375"/>
        <v>Nov</v>
      </c>
    </row>
    <row r="2992" spans="1:22" ht="30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>
        <f t="shared" si="368"/>
        <v>61.124000000000002</v>
      </c>
      <c r="P2992">
        <f t="shared" si="371"/>
        <v>109.93525179856115</v>
      </c>
      <c r="Q2992" t="str">
        <f t="shared" si="369"/>
        <v>photography</v>
      </c>
      <c r="R2992" t="str">
        <f t="shared" si="370"/>
        <v>photobooks</v>
      </c>
      <c r="S2992" s="9">
        <f t="shared" si="372"/>
        <v>42188.864374999997</v>
      </c>
      <c r="T2992" s="9">
        <f t="shared" si="373"/>
        <v>42226.124305555561</v>
      </c>
      <c r="U2992">
        <f t="shared" si="374"/>
        <v>2015</v>
      </c>
      <c r="V2992" s="9" t="str">
        <f t="shared" si="375"/>
        <v>Jul</v>
      </c>
    </row>
    <row r="2993" spans="1:22" ht="45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>
        <f t="shared" si="368"/>
        <v>1.3333333333333335</v>
      </c>
      <c r="P2993">
        <f t="shared" si="371"/>
        <v>20</v>
      </c>
      <c r="Q2993" t="str">
        <f t="shared" si="369"/>
        <v>photography</v>
      </c>
      <c r="R2993" t="str">
        <f t="shared" si="370"/>
        <v>photobooks</v>
      </c>
      <c r="S2993" s="9">
        <f t="shared" si="372"/>
        <v>41940.724999999999</v>
      </c>
      <c r="T2993" s="9">
        <f t="shared" si="373"/>
        <v>41970.76666666667</v>
      </c>
      <c r="U2993">
        <f t="shared" si="374"/>
        <v>2014</v>
      </c>
      <c r="V2993" s="9" t="str">
        <f t="shared" si="375"/>
        <v>Oct</v>
      </c>
    </row>
    <row r="2994" spans="1:22" ht="45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>
        <f t="shared" si="368"/>
        <v>11.077777777777778</v>
      </c>
      <c r="P2994">
        <f t="shared" si="371"/>
        <v>55.388888888888886</v>
      </c>
      <c r="Q2994" t="str">
        <f t="shared" si="369"/>
        <v>photography</v>
      </c>
      <c r="R2994" t="str">
        <f t="shared" si="370"/>
        <v>photobooks</v>
      </c>
      <c r="S2994" s="9">
        <f t="shared" si="372"/>
        <v>42011.384513888894</v>
      </c>
      <c r="T2994" s="9">
        <f t="shared" si="373"/>
        <v>42046.384513888894</v>
      </c>
      <c r="U2994">
        <f t="shared" si="374"/>
        <v>2015</v>
      </c>
      <c r="V2994" s="9" t="str">
        <f t="shared" si="375"/>
        <v>Jan</v>
      </c>
    </row>
    <row r="2995" spans="1:22" ht="45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>
        <f t="shared" si="368"/>
        <v>38.735714285714288</v>
      </c>
      <c r="P2995">
        <f t="shared" si="371"/>
        <v>133.90123456790124</v>
      </c>
      <c r="Q2995" t="str">
        <f t="shared" si="369"/>
        <v>photography</v>
      </c>
      <c r="R2995" t="str">
        <f t="shared" si="370"/>
        <v>photobooks</v>
      </c>
      <c r="S2995" s="9">
        <f t="shared" si="372"/>
        <v>42628.122002314813</v>
      </c>
      <c r="T2995" s="9">
        <f t="shared" si="373"/>
        <v>42657.500000000007</v>
      </c>
      <c r="U2995">
        <f t="shared" si="374"/>
        <v>2016</v>
      </c>
      <c r="V2995" s="9" t="str">
        <f t="shared" si="375"/>
        <v>Sep</v>
      </c>
    </row>
    <row r="2996" spans="1:22" ht="45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>
        <f t="shared" si="368"/>
        <v>22.05263157894737</v>
      </c>
      <c r="P2996">
        <f t="shared" si="371"/>
        <v>48.720930232558139</v>
      </c>
      <c r="Q2996" t="str">
        <f t="shared" si="369"/>
        <v>photography</v>
      </c>
      <c r="R2996" t="str">
        <f t="shared" si="370"/>
        <v>photobooks</v>
      </c>
      <c r="S2996" s="9">
        <f t="shared" si="372"/>
        <v>42515.27275462963</v>
      </c>
      <c r="T2996" s="9">
        <f t="shared" si="373"/>
        <v>42575.27275462963</v>
      </c>
      <c r="U2996">
        <f t="shared" si="374"/>
        <v>2016</v>
      </c>
      <c r="V2996" s="9" t="str">
        <f t="shared" si="375"/>
        <v>May</v>
      </c>
    </row>
    <row r="2997" spans="1:22" ht="45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>
        <f t="shared" si="368"/>
        <v>67.55</v>
      </c>
      <c r="P2997">
        <f t="shared" si="371"/>
        <v>48.25</v>
      </c>
      <c r="Q2997" t="str">
        <f t="shared" si="369"/>
        <v>photography</v>
      </c>
      <c r="R2997" t="str">
        <f t="shared" si="370"/>
        <v>photobooks</v>
      </c>
      <c r="S2997" s="9">
        <f t="shared" si="372"/>
        <v>42689.402650462966</v>
      </c>
      <c r="T2997" s="9">
        <f t="shared" si="373"/>
        <v>42719.402650462966</v>
      </c>
      <c r="U2997">
        <f t="shared" si="374"/>
        <v>2016</v>
      </c>
      <c r="V2997" s="9" t="str">
        <f t="shared" si="375"/>
        <v>Nov</v>
      </c>
    </row>
    <row r="2998" spans="1:22" ht="45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>
        <f t="shared" si="368"/>
        <v>13.637499999999999</v>
      </c>
      <c r="P2998">
        <f t="shared" si="371"/>
        <v>58.972972972972975</v>
      </c>
      <c r="Q2998" t="str">
        <f t="shared" si="369"/>
        <v>photography</v>
      </c>
      <c r="R2998" t="str">
        <f t="shared" si="370"/>
        <v>photobooks</v>
      </c>
      <c r="S2998" s="9">
        <f t="shared" si="372"/>
        <v>42344.160104166665</v>
      </c>
      <c r="T2998" s="9">
        <f t="shared" si="373"/>
        <v>42404.160104166665</v>
      </c>
      <c r="U2998">
        <f t="shared" si="374"/>
        <v>2015</v>
      </c>
      <c r="V2998" s="9" t="str">
        <f t="shared" si="375"/>
        <v>Dec</v>
      </c>
    </row>
    <row r="2999" spans="1:22" ht="30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>
        <f t="shared" si="368"/>
        <v>1.7457500000000001</v>
      </c>
      <c r="P2999">
        <f t="shared" si="371"/>
        <v>11.638333333333334</v>
      </c>
      <c r="Q2999" t="str">
        <f t="shared" si="369"/>
        <v>photography</v>
      </c>
      <c r="R2999" t="str">
        <f t="shared" si="370"/>
        <v>photobooks</v>
      </c>
      <c r="S2999" s="9">
        <f t="shared" si="372"/>
        <v>41934.676018518519</v>
      </c>
      <c r="T2999" s="9">
        <f t="shared" si="373"/>
        <v>41954.717685185191</v>
      </c>
      <c r="U2999">
        <f t="shared" si="374"/>
        <v>2014</v>
      </c>
      <c r="V2999" s="9" t="str">
        <f t="shared" si="375"/>
        <v>Oct</v>
      </c>
    </row>
    <row r="3000" spans="1:22" ht="45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>
        <f t="shared" si="368"/>
        <v>20.44963251188932</v>
      </c>
      <c r="P3000">
        <f t="shared" si="371"/>
        <v>83.716814159292042</v>
      </c>
      <c r="Q3000" t="str">
        <f t="shared" si="369"/>
        <v>photography</v>
      </c>
      <c r="R3000" t="str">
        <f t="shared" si="370"/>
        <v>photobooks</v>
      </c>
      <c r="S3000" s="9">
        <f t="shared" si="372"/>
        <v>42623.439467592594</v>
      </c>
      <c r="T3000" s="9">
        <f t="shared" si="373"/>
        <v>42653.439467592594</v>
      </c>
      <c r="U3000">
        <f t="shared" si="374"/>
        <v>2016</v>
      </c>
      <c r="V3000" s="9" t="str">
        <f t="shared" si="375"/>
        <v>Sep</v>
      </c>
    </row>
    <row r="3001" spans="1:22" ht="45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>
        <f t="shared" si="368"/>
        <v>13.852941176470587</v>
      </c>
      <c r="P3001">
        <f t="shared" si="371"/>
        <v>63.648648648648646</v>
      </c>
      <c r="Q3001" t="str">
        <f t="shared" si="369"/>
        <v>photography</v>
      </c>
      <c r="R3001" t="str">
        <f t="shared" si="370"/>
        <v>photobooks</v>
      </c>
      <c r="S3001" s="9">
        <f t="shared" si="372"/>
        <v>42321.493842592594</v>
      </c>
      <c r="T3001" s="9">
        <f t="shared" si="373"/>
        <v>42353.340277777781</v>
      </c>
      <c r="U3001">
        <f t="shared" si="374"/>
        <v>2015</v>
      </c>
      <c r="V3001" s="9" t="str">
        <f t="shared" si="375"/>
        <v>Nov</v>
      </c>
    </row>
    <row r="3002" spans="1:22" ht="30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>
        <f t="shared" si="368"/>
        <v>48.485714285714288</v>
      </c>
      <c r="P3002">
        <f t="shared" si="371"/>
        <v>94.277777777777771</v>
      </c>
      <c r="Q3002" t="str">
        <f t="shared" si="369"/>
        <v>photography</v>
      </c>
      <c r="R3002" t="str">
        <f t="shared" si="370"/>
        <v>photobooks</v>
      </c>
      <c r="S3002" s="9">
        <f t="shared" si="372"/>
        <v>42159.305902777785</v>
      </c>
      <c r="T3002" s="9">
        <f t="shared" si="373"/>
        <v>42182.749305555561</v>
      </c>
      <c r="U3002">
        <f t="shared" si="374"/>
        <v>2015</v>
      </c>
      <c r="V3002" s="9" t="str">
        <f t="shared" si="375"/>
        <v>Jun</v>
      </c>
    </row>
    <row r="3003" spans="1:22" ht="45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>
        <f t="shared" si="368"/>
        <v>30.8</v>
      </c>
      <c r="P3003">
        <f t="shared" si="371"/>
        <v>71.86666666666666</v>
      </c>
      <c r="Q3003" t="str">
        <f t="shared" si="369"/>
        <v>photography</v>
      </c>
      <c r="R3003" t="str">
        <f t="shared" si="370"/>
        <v>photobooks</v>
      </c>
      <c r="S3003" s="9">
        <f t="shared" si="372"/>
        <v>42017.90488425926</v>
      </c>
      <c r="T3003" s="9">
        <f t="shared" si="373"/>
        <v>42048.90488425926</v>
      </c>
      <c r="U3003">
        <f t="shared" si="374"/>
        <v>2015</v>
      </c>
      <c r="V3003" s="9" t="str">
        <f t="shared" si="375"/>
        <v>Jan</v>
      </c>
    </row>
    <row r="3004" spans="1:22" ht="45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>
        <f t="shared" si="368"/>
        <v>35.174193548387095</v>
      </c>
      <c r="P3004">
        <f t="shared" si="371"/>
        <v>104.84615384615384</v>
      </c>
      <c r="Q3004" t="str">
        <f t="shared" si="369"/>
        <v>photography</v>
      </c>
      <c r="R3004" t="str">
        <f t="shared" si="370"/>
        <v>photobooks</v>
      </c>
      <c r="S3004" s="9">
        <f t="shared" si="372"/>
        <v>42282.511620370373</v>
      </c>
      <c r="T3004" s="9">
        <f t="shared" si="373"/>
        <v>42322.553287037044</v>
      </c>
      <c r="U3004">
        <f t="shared" si="374"/>
        <v>2015</v>
      </c>
      <c r="V3004" s="9" t="str">
        <f t="shared" si="375"/>
        <v>Oct</v>
      </c>
    </row>
    <row r="3005" spans="1:22" ht="45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>
        <f t="shared" si="368"/>
        <v>36.404444444444444</v>
      </c>
      <c r="P3005">
        <f t="shared" si="371"/>
        <v>67.139344262295083</v>
      </c>
      <c r="Q3005" t="str">
        <f t="shared" si="369"/>
        <v>photography</v>
      </c>
      <c r="R3005" t="str">
        <f t="shared" si="370"/>
        <v>photobooks</v>
      </c>
      <c r="S3005" s="9">
        <f t="shared" si="372"/>
        <v>42247.637245370373</v>
      </c>
      <c r="T3005" s="9">
        <f t="shared" si="373"/>
        <v>42279.583333333336</v>
      </c>
      <c r="U3005">
        <f t="shared" si="374"/>
        <v>2015</v>
      </c>
      <c r="V3005" s="9" t="str">
        <f t="shared" si="375"/>
        <v>Aug</v>
      </c>
    </row>
    <row r="3006" spans="1:22" ht="45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>
        <f t="shared" si="368"/>
        <v>2.9550000000000001</v>
      </c>
      <c r="P3006">
        <f t="shared" si="371"/>
        <v>73.875</v>
      </c>
      <c r="Q3006" t="str">
        <f t="shared" si="369"/>
        <v>photography</v>
      </c>
      <c r="R3006" t="str">
        <f t="shared" si="370"/>
        <v>photobooks</v>
      </c>
      <c r="S3006" s="9">
        <f t="shared" si="372"/>
        <v>41877.471631944449</v>
      </c>
      <c r="T3006" s="9">
        <f t="shared" si="373"/>
        <v>41912.471631944449</v>
      </c>
      <c r="U3006">
        <f t="shared" si="374"/>
        <v>2014</v>
      </c>
      <c r="V3006" s="9" t="str">
        <f t="shared" si="375"/>
        <v>Aug</v>
      </c>
    </row>
    <row r="3007" spans="1:22" ht="30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>
        <f t="shared" si="368"/>
        <v>11.06</v>
      </c>
      <c r="P3007">
        <f t="shared" si="371"/>
        <v>69.125</v>
      </c>
      <c r="Q3007" t="str">
        <f t="shared" si="369"/>
        <v>photography</v>
      </c>
      <c r="R3007" t="str">
        <f t="shared" si="370"/>
        <v>photobooks</v>
      </c>
      <c r="S3007" s="9">
        <f t="shared" si="372"/>
        <v>41879.901770833334</v>
      </c>
      <c r="T3007" s="9">
        <f t="shared" si="373"/>
        <v>41909.901770833334</v>
      </c>
      <c r="U3007">
        <f t="shared" si="374"/>
        <v>2014</v>
      </c>
      <c r="V3007" s="9" t="str">
        <f t="shared" si="375"/>
        <v>Aug</v>
      </c>
    </row>
    <row r="3008" spans="1:22" ht="45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>
        <f t="shared" si="368"/>
        <v>41.407142857142858</v>
      </c>
      <c r="P3008">
        <f t="shared" si="371"/>
        <v>120.77083333333333</v>
      </c>
      <c r="Q3008" t="str">
        <f t="shared" si="369"/>
        <v>photography</v>
      </c>
      <c r="R3008" t="str">
        <f t="shared" si="370"/>
        <v>photobooks</v>
      </c>
      <c r="S3008" s="9">
        <f t="shared" si="372"/>
        <v>42742.514236111114</v>
      </c>
      <c r="T3008" s="9">
        <f t="shared" si="373"/>
        <v>42777.514236111114</v>
      </c>
      <c r="U3008">
        <f t="shared" si="374"/>
        <v>2017</v>
      </c>
      <c r="V3008" s="9" t="str">
        <f t="shared" si="375"/>
        <v>Jan</v>
      </c>
    </row>
    <row r="3009" spans="1:22" ht="45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>
        <f t="shared" si="368"/>
        <v>10.857142857142858</v>
      </c>
      <c r="P3009">
        <f t="shared" si="371"/>
        <v>42.222222222222221</v>
      </c>
      <c r="Q3009" t="str">
        <f t="shared" si="369"/>
        <v>photography</v>
      </c>
      <c r="R3009" t="str">
        <f t="shared" si="370"/>
        <v>photobooks</v>
      </c>
      <c r="S3009" s="9">
        <f t="shared" si="372"/>
        <v>42029.741192129637</v>
      </c>
      <c r="T3009" s="9">
        <f t="shared" si="373"/>
        <v>42064.741192129637</v>
      </c>
      <c r="U3009">
        <f t="shared" si="374"/>
        <v>2015</v>
      </c>
      <c r="V3009" s="9" t="str">
        <f t="shared" si="375"/>
        <v>Jan</v>
      </c>
    </row>
    <row r="3010" spans="1:22" ht="30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>
        <f t="shared" ref="O3010:O3073" si="376">(E3010/D3010)*100</f>
        <v>3.3333333333333335</v>
      </c>
      <c r="P3010">
        <f t="shared" si="371"/>
        <v>7.5</v>
      </c>
      <c r="Q3010" t="str">
        <f t="shared" ref="Q3010:Q3073" si="377">LEFT(N3010,SEARCH("/",N3010,1)-1)</f>
        <v>photography</v>
      </c>
      <c r="R3010" t="str">
        <f t="shared" ref="R3010:R3073" si="378">RIGHT(N3010,LEN(N3010)-SEARCH("/",N3010,1))</f>
        <v>photobooks</v>
      </c>
      <c r="S3010" s="9">
        <f t="shared" si="372"/>
        <v>41860.743356481486</v>
      </c>
      <c r="T3010" s="9">
        <f t="shared" si="373"/>
        <v>41872.743356481486</v>
      </c>
      <c r="U3010">
        <f t="shared" si="374"/>
        <v>2014</v>
      </c>
      <c r="V3010" s="9" t="str">
        <f t="shared" si="375"/>
        <v>Aug</v>
      </c>
    </row>
    <row r="3011" spans="1:22" ht="30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>
        <f t="shared" si="376"/>
        <v>7.407407407407407E-2</v>
      </c>
      <c r="P3011">
        <f t="shared" ref="P3011:P3074" si="379">IFERROR(E3011/L3011, 0)</f>
        <v>1.5384615384615385</v>
      </c>
      <c r="Q3011" t="str">
        <f t="shared" si="377"/>
        <v>photography</v>
      </c>
      <c r="R3011" t="str">
        <f t="shared" si="378"/>
        <v>photobooks</v>
      </c>
      <c r="S3011" s="9">
        <f t="shared" ref="S3011:S3074" si="380">((J3011/86400)+25569+(-4/24))</f>
        <v>41876.267013888893</v>
      </c>
      <c r="T3011" s="9">
        <f t="shared" ref="T3011:T3074" si="381">((I3011/86400)+25569+(-4/24))</f>
        <v>41936</v>
      </c>
      <c r="U3011">
        <f t="shared" ref="U3011:U3074" si="382">YEAR(S3011)</f>
        <v>2014</v>
      </c>
      <c r="V3011" s="9" t="str">
        <f t="shared" ref="V3011:V3074" si="383">TEXT(S3011, "mmm")</f>
        <v>Aug</v>
      </c>
    </row>
    <row r="3012" spans="1:22" ht="45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>
        <f t="shared" si="376"/>
        <v>13.307692307692307</v>
      </c>
      <c r="P3012">
        <f t="shared" si="379"/>
        <v>37.608695652173914</v>
      </c>
      <c r="Q3012" t="str">
        <f t="shared" si="377"/>
        <v>photography</v>
      </c>
      <c r="R3012" t="str">
        <f t="shared" si="378"/>
        <v>photobooks</v>
      </c>
      <c r="S3012" s="9">
        <f t="shared" si="380"/>
        <v>42524.152037037034</v>
      </c>
      <c r="T3012" s="9">
        <f t="shared" si="381"/>
        <v>42554.152037037034</v>
      </c>
      <c r="U3012">
        <f t="shared" si="382"/>
        <v>2016</v>
      </c>
      <c r="V3012" s="9" t="str">
        <f t="shared" si="383"/>
        <v>Jun</v>
      </c>
    </row>
    <row r="3013" spans="1:22" ht="30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>
        <f t="shared" si="376"/>
        <v>0</v>
      </c>
      <c r="P3013">
        <f t="shared" si="379"/>
        <v>0</v>
      </c>
      <c r="Q3013" t="str">
        <f t="shared" si="377"/>
        <v>photography</v>
      </c>
      <c r="R3013" t="str">
        <f t="shared" si="378"/>
        <v>photobooks</v>
      </c>
      <c r="S3013" s="9">
        <f t="shared" si="380"/>
        <v>41829.722361111111</v>
      </c>
      <c r="T3013" s="9">
        <f t="shared" si="381"/>
        <v>41859.722361111111</v>
      </c>
      <c r="U3013">
        <f t="shared" si="382"/>
        <v>2014</v>
      </c>
      <c r="V3013" s="9" t="str">
        <f t="shared" si="383"/>
        <v>Jul</v>
      </c>
    </row>
    <row r="3014" spans="1:22" ht="45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>
        <f t="shared" si="376"/>
        <v>49.183333333333337</v>
      </c>
      <c r="P3014">
        <f t="shared" si="379"/>
        <v>42.157142857142858</v>
      </c>
      <c r="Q3014" t="str">
        <f t="shared" si="377"/>
        <v>photography</v>
      </c>
      <c r="R3014" t="str">
        <f t="shared" si="378"/>
        <v>photobooks</v>
      </c>
      <c r="S3014" s="9">
        <f t="shared" si="380"/>
        <v>42033.147407407414</v>
      </c>
      <c r="T3014" s="9">
        <f t="shared" si="381"/>
        <v>42063.147407407414</v>
      </c>
      <c r="U3014">
        <f t="shared" si="382"/>
        <v>2015</v>
      </c>
      <c r="V3014" s="9" t="str">
        <f t="shared" si="383"/>
        <v>Jan</v>
      </c>
    </row>
    <row r="3015" spans="1:22" ht="45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>
        <f t="shared" si="376"/>
        <v>0</v>
      </c>
      <c r="P3015">
        <f t="shared" si="379"/>
        <v>0</v>
      </c>
      <c r="Q3015" t="str">
        <f t="shared" si="377"/>
        <v>photography</v>
      </c>
      <c r="R3015" t="str">
        <f t="shared" si="378"/>
        <v>photobooks</v>
      </c>
      <c r="S3015" s="9">
        <f t="shared" si="380"/>
        <v>42172.740011574075</v>
      </c>
      <c r="T3015" s="9">
        <f t="shared" si="381"/>
        <v>42186.740011574075</v>
      </c>
      <c r="U3015">
        <f t="shared" si="382"/>
        <v>2015</v>
      </c>
      <c r="V3015" s="9" t="str">
        <f t="shared" si="383"/>
        <v>Jun</v>
      </c>
    </row>
    <row r="3016" spans="1:22" ht="45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>
        <f t="shared" si="376"/>
        <v>2.036</v>
      </c>
      <c r="P3016">
        <f t="shared" si="379"/>
        <v>84.833333333333329</v>
      </c>
      <c r="Q3016" t="str">
        <f t="shared" si="377"/>
        <v>photography</v>
      </c>
      <c r="R3016" t="str">
        <f t="shared" si="378"/>
        <v>photobooks</v>
      </c>
      <c r="S3016" s="9">
        <f t="shared" si="380"/>
        <v>42548.70952546296</v>
      </c>
      <c r="T3016" s="9">
        <f t="shared" si="381"/>
        <v>42576.625000000007</v>
      </c>
      <c r="U3016">
        <f t="shared" si="382"/>
        <v>2016</v>
      </c>
      <c r="V3016" s="9" t="str">
        <f t="shared" si="383"/>
        <v>Jun</v>
      </c>
    </row>
    <row r="3017" spans="1:22" ht="30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>
        <f t="shared" si="376"/>
        <v>52.327777777777776</v>
      </c>
      <c r="P3017">
        <f t="shared" si="379"/>
        <v>94.19</v>
      </c>
      <c r="Q3017" t="str">
        <f t="shared" si="377"/>
        <v>photography</v>
      </c>
      <c r="R3017" t="str">
        <f t="shared" si="378"/>
        <v>photobooks</v>
      </c>
      <c r="S3017" s="9">
        <f t="shared" si="380"/>
        <v>42705.495451388888</v>
      </c>
      <c r="T3017" s="9">
        <f t="shared" si="381"/>
        <v>42765.124305555561</v>
      </c>
      <c r="U3017">
        <f t="shared" si="382"/>
        <v>2016</v>
      </c>
      <c r="V3017" s="9" t="str">
        <f t="shared" si="383"/>
        <v>Dec</v>
      </c>
    </row>
    <row r="3018" spans="1:22" ht="30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>
        <f t="shared" si="376"/>
        <v>0</v>
      </c>
      <c r="P3018">
        <f t="shared" si="379"/>
        <v>0</v>
      </c>
      <c r="Q3018" t="str">
        <f t="shared" si="377"/>
        <v>photography</v>
      </c>
      <c r="R3018" t="str">
        <f t="shared" si="378"/>
        <v>photobooks</v>
      </c>
      <c r="S3018" s="9">
        <f t="shared" si="380"/>
        <v>42067.067708333336</v>
      </c>
      <c r="T3018" s="9">
        <f t="shared" si="381"/>
        <v>42097.026041666664</v>
      </c>
      <c r="U3018">
        <f t="shared" si="382"/>
        <v>2015</v>
      </c>
      <c r="V3018" s="9" t="str">
        <f t="shared" si="383"/>
        <v>Mar</v>
      </c>
    </row>
    <row r="3019" spans="1:22" ht="45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>
        <f t="shared" si="376"/>
        <v>2.083333333333333</v>
      </c>
      <c r="P3019">
        <f t="shared" si="379"/>
        <v>6.25</v>
      </c>
      <c r="Q3019" t="str">
        <f t="shared" si="377"/>
        <v>photography</v>
      </c>
      <c r="R3019" t="str">
        <f t="shared" si="378"/>
        <v>photobooks</v>
      </c>
      <c r="S3019" s="9">
        <f t="shared" si="380"/>
        <v>41820.585601851853</v>
      </c>
      <c r="T3019" s="9">
        <f t="shared" si="381"/>
        <v>41850.585601851853</v>
      </c>
      <c r="U3019">
        <f t="shared" si="382"/>
        <v>2014</v>
      </c>
      <c r="V3019" s="9" t="str">
        <f t="shared" si="383"/>
        <v>Jun</v>
      </c>
    </row>
    <row r="3020" spans="1:22" ht="45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>
        <f t="shared" si="376"/>
        <v>6.565384615384616</v>
      </c>
      <c r="P3020">
        <f t="shared" si="379"/>
        <v>213.375</v>
      </c>
      <c r="Q3020" t="str">
        <f t="shared" si="377"/>
        <v>photography</v>
      </c>
      <c r="R3020" t="str">
        <f t="shared" si="378"/>
        <v>photobooks</v>
      </c>
      <c r="S3020" s="9">
        <f t="shared" si="380"/>
        <v>42064.917708333334</v>
      </c>
      <c r="T3020" s="9">
        <f t="shared" si="381"/>
        <v>42094.87604166667</v>
      </c>
      <c r="U3020">
        <f t="shared" si="382"/>
        <v>2015</v>
      </c>
      <c r="V3020" s="9" t="str">
        <f t="shared" si="383"/>
        <v>Mar</v>
      </c>
    </row>
    <row r="3021" spans="1:22" ht="45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>
        <f t="shared" si="376"/>
        <v>0</v>
      </c>
      <c r="P3021">
        <f t="shared" si="379"/>
        <v>0</v>
      </c>
      <c r="Q3021" t="str">
        <f t="shared" si="377"/>
        <v>games</v>
      </c>
      <c r="R3021" t="str">
        <f t="shared" si="378"/>
        <v>mobile games</v>
      </c>
      <c r="S3021" s="9">
        <f t="shared" si="380"/>
        <v>42000.133576388893</v>
      </c>
      <c r="T3021" s="9">
        <f t="shared" si="381"/>
        <v>42030.133576388893</v>
      </c>
      <c r="U3021">
        <f t="shared" si="382"/>
        <v>2014</v>
      </c>
      <c r="V3021" s="9" t="str">
        <f t="shared" si="383"/>
        <v>Dec</v>
      </c>
    </row>
    <row r="3022" spans="1:22" ht="45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>
        <f t="shared" si="376"/>
        <v>8.0833333333333321</v>
      </c>
      <c r="P3022">
        <f t="shared" si="379"/>
        <v>90.9375</v>
      </c>
      <c r="Q3022" t="str">
        <f t="shared" si="377"/>
        <v>games</v>
      </c>
      <c r="R3022" t="str">
        <f t="shared" si="378"/>
        <v>mobile games</v>
      </c>
      <c r="S3022" s="9">
        <f t="shared" si="380"/>
        <v>42755.326087962967</v>
      </c>
      <c r="T3022" s="9">
        <f t="shared" si="381"/>
        <v>42802.145833333336</v>
      </c>
      <c r="U3022">
        <f t="shared" si="382"/>
        <v>2017</v>
      </c>
      <c r="V3022" s="9" t="str">
        <f t="shared" si="383"/>
        <v>Jan</v>
      </c>
    </row>
    <row r="3023" spans="1:22" ht="45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>
        <f t="shared" si="376"/>
        <v>0.4</v>
      </c>
      <c r="P3023">
        <f t="shared" si="379"/>
        <v>5</v>
      </c>
      <c r="Q3023" t="str">
        <f t="shared" si="377"/>
        <v>games</v>
      </c>
      <c r="R3023" t="str">
        <f t="shared" si="378"/>
        <v>mobile games</v>
      </c>
      <c r="S3023" s="9">
        <f t="shared" si="380"/>
        <v>41772.630613425928</v>
      </c>
      <c r="T3023" s="9">
        <f t="shared" si="381"/>
        <v>41802.630613425928</v>
      </c>
      <c r="U3023">
        <f t="shared" si="382"/>
        <v>2014</v>
      </c>
      <c r="V3023" s="9" t="str">
        <f t="shared" si="383"/>
        <v>May</v>
      </c>
    </row>
    <row r="3024" spans="1:22" ht="45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>
        <f t="shared" si="376"/>
        <v>42.892307692307689</v>
      </c>
      <c r="P3024">
        <f t="shared" si="379"/>
        <v>58.083333333333336</v>
      </c>
      <c r="Q3024" t="str">
        <f t="shared" si="377"/>
        <v>games</v>
      </c>
      <c r="R3024" t="str">
        <f t="shared" si="378"/>
        <v>mobile games</v>
      </c>
      <c r="S3024" s="9">
        <f t="shared" si="380"/>
        <v>41733.549768518518</v>
      </c>
      <c r="T3024" s="9">
        <f t="shared" si="381"/>
        <v>41763.549768518518</v>
      </c>
      <c r="U3024">
        <f t="shared" si="382"/>
        <v>2014</v>
      </c>
      <c r="V3024" s="9" t="str">
        <f t="shared" si="383"/>
        <v>Apr</v>
      </c>
    </row>
    <row r="3025" spans="1:22" ht="45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>
        <f t="shared" si="376"/>
        <v>3.6363636363636364E-3</v>
      </c>
      <c r="P3025">
        <f t="shared" si="379"/>
        <v>2</v>
      </c>
      <c r="Q3025" t="str">
        <f t="shared" si="377"/>
        <v>games</v>
      </c>
      <c r="R3025" t="str">
        <f t="shared" si="378"/>
        <v>mobile games</v>
      </c>
      <c r="S3025" s="9">
        <f t="shared" si="380"/>
        <v>42645.200775462967</v>
      </c>
      <c r="T3025" s="9">
        <f t="shared" si="381"/>
        <v>42680.242442129631</v>
      </c>
      <c r="U3025">
        <f t="shared" si="382"/>
        <v>2016</v>
      </c>
      <c r="V3025" s="9" t="str">
        <f t="shared" si="383"/>
        <v>Oct</v>
      </c>
    </row>
    <row r="3026" spans="1:22" ht="45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>
        <f t="shared" si="376"/>
        <v>0.5</v>
      </c>
      <c r="P3026">
        <f t="shared" si="379"/>
        <v>62.5</v>
      </c>
      <c r="Q3026" t="str">
        <f t="shared" si="377"/>
        <v>games</v>
      </c>
      <c r="R3026" t="str">
        <f t="shared" si="378"/>
        <v>mobile games</v>
      </c>
      <c r="S3026" s="9">
        <f t="shared" si="380"/>
        <v>42742.079826388894</v>
      </c>
      <c r="T3026" s="9">
        <f t="shared" si="381"/>
        <v>42795.000000000007</v>
      </c>
      <c r="U3026">
        <f t="shared" si="382"/>
        <v>2017</v>
      </c>
      <c r="V3026" s="9" t="str">
        <f t="shared" si="383"/>
        <v>Jan</v>
      </c>
    </row>
    <row r="3027" spans="1:22" ht="45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>
        <f t="shared" si="376"/>
        <v>0.05</v>
      </c>
      <c r="P3027">
        <f t="shared" si="379"/>
        <v>10</v>
      </c>
      <c r="Q3027" t="str">
        <f t="shared" si="377"/>
        <v>games</v>
      </c>
      <c r="R3027" t="str">
        <f t="shared" si="378"/>
        <v>mobile games</v>
      </c>
      <c r="S3027" s="9">
        <f t="shared" si="380"/>
        <v>42649.758240740739</v>
      </c>
      <c r="T3027" s="9">
        <f t="shared" si="381"/>
        <v>42679.758240740739</v>
      </c>
      <c r="U3027">
        <f t="shared" si="382"/>
        <v>2016</v>
      </c>
      <c r="V3027" s="9" t="str">
        <f t="shared" si="383"/>
        <v>Oct</v>
      </c>
    </row>
    <row r="3028" spans="1:22" ht="45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>
        <f t="shared" si="376"/>
        <v>4.8680000000000003</v>
      </c>
      <c r="P3028">
        <f t="shared" si="379"/>
        <v>71.588235294117652</v>
      </c>
      <c r="Q3028" t="str">
        <f t="shared" si="377"/>
        <v>games</v>
      </c>
      <c r="R3028" t="str">
        <f t="shared" si="378"/>
        <v>mobile games</v>
      </c>
      <c r="S3028" s="9">
        <f t="shared" si="380"/>
        <v>42328.612557870372</v>
      </c>
      <c r="T3028" s="9">
        <f t="shared" si="381"/>
        <v>42353.165972222225</v>
      </c>
      <c r="U3028">
        <f t="shared" si="382"/>
        <v>2015</v>
      </c>
      <c r="V3028" s="9" t="str">
        <f t="shared" si="383"/>
        <v>Nov</v>
      </c>
    </row>
    <row r="3029" spans="1:22" ht="45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>
        <f t="shared" si="376"/>
        <v>0</v>
      </c>
      <c r="P3029">
        <f t="shared" si="379"/>
        <v>0</v>
      </c>
      <c r="Q3029" t="str">
        <f t="shared" si="377"/>
        <v>games</v>
      </c>
      <c r="R3029" t="str">
        <f t="shared" si="378"/>
        <v>mobile games</v>
      </c>
      <c r="S3029" s="9">
        <f t="shared" si="380"/>
        <v>42708.836215277777</v>
      </c>
      <c r="T3029" s="9">
        <f t="shared" si="381"/>
        <v>42738.836215277777</v>
      </c>
      <c r="U3029">
        <f t="shared" si="382"/>
        <v>2016</v>
      </c>
      <c r="V3029" s="9" t="str">
        <f t="shared" si="383"/>
        <v>Dec</v>
      </c>
    </row>
    <row r="3030" spans="1:22" ht="45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>
        <f t="shared" si="376"/>
        <v>10.314285714285715</v>
      </c>
      <c r="P3030">
        <f t="shared" si="379"/>
        <v>32.81818181818182</v>
      </c>
      <c r="Q3030" t="str">
        <f t="shared" si="377"/>
        <v>games</v>
      </c>
      <c r="R3030" t="str">
        <f t="shared" si="378"/>
        <v>mobile games</v>
      </c>
      <c r="S3030" s="9">
        <f t="shared" si="380"/>
        <v>42371.189062500001</v>
      </c>
      <c r="T3030" s="9">
        <f t="shared" si="381"/>
        <v>42400.011805555558</v>
      </c>
      <c r="U3030">
        <f t="shared" si="382"/>
        <v>2016</v>
      </c>
      <c r="V3030" s="9" t="str">
        <f t="shared" si="383"/>
        <v>Jan</v>
      </c>
    </row>
    <row r="3031" spans="1:22" ht="45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>
        <f t="shared" si="376"/>
        <v>71.784615384615378</v>
      </c>
      <c r="P3031">
        <f t="shared" si="379"/>
        <v>49.11578947368421</v>
      </c>
      <c r="Q3031" t="str">
        <f t="shared" si="377"/>
        <v>games</v>
      </c>
      <c r="R3031" t="str">
        <f t="shared" si="378"/>
        <v>mobile games</v>
      </c>
      <c r="S3031" s="9">
        <f t="shared" si="380"/>
        <v>41923.616909722223</v>
      </c>
      <c r="T3031" s="9">
        <f t="shared" si="381"/>
        <v>41963.658576388894</v>
      </c>
      <c r="U3031">
        <f t="shared" si="382"/>
        <v>2014</v>
      </c>
      <c r="V3031" s="9" t="str">
        <f t="shared" si="383"/>
        <v>Oct</v>
      </c>
    </row>
    <row r="3032" spans="1:22" ht="45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>
        <f t="shared" si="376"/>
        <v>1.06</v>
      </c>
      <c r="P3032">
        <f t="shared" si="379"/>
        <v>16.307692307692307</v>
      </c>
      <c r="Q3032" t="str">
        <f t="shared" si="377"/>
        <v>games</v>
      </c>
      <c r="R3032" t="str">
        <f t="shared" si="378"/>
        <v>mobile games</v>
      </c>
      <c r="S3032" s="9">
        <f t="shared" si="380"/>
        <v>42154.96298611111</v>
      </c>
      <c r="T3032" s="9">
        <f t="shared" si="381"/>
        <v>42184.96298611111</v>
      </c>
      <c r="U3032">
        <f t="shared" si="382"/>
        <v>2015</v>
      </c>
      <c r="V3032" s="9" t="str">
        <f t="shared" si="383"/>
        <v>May</v>
      </c>
    </row>
    <row r="3033" spans="1:22" ht="45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>
        <f t="shared" si="376"/>
        <v>0.44999999999999996</v>
      </c>
      <c r="P3033">
        <f t="shared" si="379"/>
        <v>18</v>
      </c>
      <c r="Q3033" t="str">
        <f t="shared" si="377"/>
        <v>games</v>
      </c>
      <c r="R3033" t="str">
        <f t="shared" si="378"/>
        <v>mobile games</v>
      </c>
      <c r="S3033" s="9">
        <f t="shared" si="380"/>
        <v>42164.449189814819</v>
      </c>
      <c r="T3033" s="9">
        <f t="shared" si="381"/>
        <v>42193.531250000007</v>
      </c>
      <c r="U3033">
        <f t="shared" si="382"/>
        <v>2015</v>
      </c>
      <c r="V3033" s="9" t="str">
        <f t="shared" si="383"/>
        <v>Jun</v>
      </c>
    </row>
    <row r="3034" spans="1:22" ht="45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>
        <f t="shared" si="376"/>
        <v>1.6250000000000001E-2</v>
      </c>
      <c r="P3034">
        <f t="shared" si="379"/>
        <v>13</v>
      </c>
      <c r="Q3034" t="str">
        <f t="shared" si="377"/>
        <v>games</v>
      </c>
      <c r="R3034" t="str">
        <f t="shared" si="378"/>
        <v>mobile games</v>
      </c>
      <c r="S3034" s="9">
        <f t="shared" si="380"/>
        <v>42529.802465277775</v>
      </c>
      <c r="T3034" s="9">
        <f t="shared" si="381"/>
        <v>42549.802465277775</v>
      </c>
      <c r="U3034">
        <f t="shared" si="382"/>
        <v>2016</v>
      </c>
      <c r="V3034" s="9" t="str">
        <f t="shared" si="383"/>
        <v>Jun</v>
      </c>
    </row>
    <row r="3035" spans="1:22" ht="30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>
        <f t="shared" si="376"/>
        <v>0.51</v>
      </c>
      <c r="P3035">
        <f t="shared" si="379"/>
        <v>17</v>
      </c>
      <c r="Q3035" t="str">
        <f t="shared" si="377"/>
        <v>games</v>
      </c>
      <c r="R3035" t="str">
        <f t="shared" si="378"/>
        <v>mobile games</v>
      </c>
      <c r="S3035" s="9">
        <f t="shared" si="380"/>
        <v>42528.732731481483</v>
      </c>
      <c r="T3035" s="9">
        <f t="shared" si="381"/>
        <v>42588.732731481483</v>
      </c>
      <c r="U3035">
        <f t="shared" si="382"/>
        <v>2016</v>
      </c>
      <c r="V3035" s="9" t="str">
        <f t="shared" si="383"/>
        <v>Jun</v>
      </c>
    </row>
    <row r="3036" spans="1:22" ht="45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>
        <f t="shared" si="376"/>
        <v>0</v>
      </c>
      <c r="P3036">
        <f t="shared" si="379"/>
        <v>0</v>
      </c>
      <c r="Q3036" t="str">
        <f t="shared" si="377"/>
        <v>games</v>
      </c>
      <c r="R3036" t="str">
        <f t="shared" si="378"/>
        <v>mobile games</v>
      </c>
      <c r="S3036" s="9">
        <f t="shared" si="380"/>
        <v>41776.118113425931</v>
      </c>
      <c r="T3036" s="9">
        <f t="shared" si="381"/>
        <v>41806.118113425931</v>
      </c>
      <c r="U3036">
        <f t="shared" si="382"/>
        <v>2014</v>
      </c>
      <c r="V3036" s="9" t="str">
        <f t="shared" si="383"/>
        <v>May</v>
      </c>
    </row>
    <row r="3037" spans="1:22" ht="30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>
        <f t="shared" si="376"/>
        <v>0</v>
      </c>
      <c r="P3037">
        <f t="shared" si="379"/>
        <v>0</v>
      </c>
      <c r="Q3037" t="str">
        <f t="shared" si="377"/>
        <v>games</v>
      </c>
      <c r="R3037" t="str">
        <f t="shared" si="378"/>
        <v>mobile games</v>
      </c>
      <c r="S3037" s="9">
        <f t="shared" si="380"/>
        <v>42034.862557870372</v>
      </c>
      <c r="T3037" s="9">
        <f t="shared" si="381"/>
        <v>42063.862557870372</v>
      </c>
      <c r="U3037">
        <f t="shared" si="382"/>
        <v>2015</v>
      </c>
      <c r="V3037" s="9" t="str">
        <f t="shared" si="383"/>
        <v>Jan</v>
      </c>
    </row>
    <row r="3038" spans="1:22" ht="45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>
        <f t="shared" si="376"/>
        <v>0</v>
      </c>
      <c r="P3038">
        <f t="shared" si="379"/>
        <v>0</v>
      </c>
      <c r="Q3038" t="str">
        <f t="shared" si="377"/>
        <v>games</v>
      </c>
      <c r="R3038" t="str">
        <f t="shared" si="378"/>
        <v>mobile games</v>
      </c>
      <c r="S3038" s="9">
        <f t="shared" si="380"/>
        <v>41772.84207175926</v>
      </c>
      <c r="T3038" s="9">
        <f t="shared" si="381"/>
        <v>41802.84207175926</v>
      </c>
      <c r="U3038">
        <f t="shared" si="382"/>
        <v>2014</v>
      </c>
      <c r="V3038" s="9" t="str">
        <f t="shared" si="383"/>
        <v>May</v>
      </c>
    </row>
    <row r="3039" spans="1:22" ht="45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>
        <f t="shared" si="376"/>
        <v>0.12</v>
      </c>
      <c r="P3039">
        <f t="shared" si="379"/>
        <v>3</v>
      </c>
      <c r="Q3039" t="str">
        <f t="shared" si="377"/>
        <v>games</v>
      </c>
      <c r="R3039" t="str">
        <f t="shared" si="378"/>
        <v>mobile games</v>
      </c>
      <c r="S3039" s="9">
        <f t="shared" si="380"/>
        <v>42413.482974537044</v>
      </c>
      <c r="T3039" s="9">
        <f t="shared" si="381"/>
        <v>42443.441307870373</v>
      </c>
      <c r="U3039">
        <f t="shared" si="382"/>
        <v>2016</v>
      </c>
      <c r="V3039" s="9" t="str">
        <f t="shared" si="383"/>
        <v>Feb</v>
      </c>
    </row>
    <row r="3040" spans="1:22" ht="30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>
        <f t="shared" si="376"/>
        <v>20.080000000000002</v>
      </c>
      <c r="P3040">
        <f t="shared" si="379"/>
        <v>41.833333333333336</v>
      </c>
      <c r="Q3040" t="str">
        <f t="shared" si="377"/>
        <v>games</v>
      </c>
      <c r="R3040" t="str">
        <f t="shared" si="378"/>
        <v>mobile games</v>
      </c>
      <c r="S3040" s="9">
        <f t="shared" si="380"/>
        <v>42430.400231481479</v>
      </c>
      <c r="T3040" s="9">
        <f t="shared" si="381"/>
        <v>42459.358564814822</v>
      </c>
      <c r="U3040">
        <f t="shared" si="382"/>
        <v>2016</v>
      </c>
      <c r="V3040" s="9" t="str">
        <f t="shared" si="383"/>
        <v>Mar</v>
      </c>
    </row>
    <row r="3041" spans="1:22" ht="45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>
        <f t="shared" si="376"/>
        <v>2.6969696969696968</v>
      </c>
      <c r="P3041">
        <f t="shared" si="379"/>
        <v>106.8</v>
      </c>
      <c r="Q3041" t="str">
        <f t="shared" si="377"/>
        <v>technology</v>
      </c>
      <c r="R3041" t="str">
        <f t="shared" si="378"/>
        <v>gadgets</v>
      </c>
      <c r="S3041" s="9">
        <f t="shared" si="380"/>
        <v>42116.376493055555</v>
      </c>
      <c r="T3041" s="9">
        <f t="shared" si="381"/>
        <v>42146.375000000007</v>
      </c>
      <c r="U3041">
        <f t="shared" si="382"/>
        <v>2015</v>
      </c>
      <c r="V3041" s="9" t="str">
        <f t="shared" si="383"/>
        <v>Apr</v>
      </c>
    </row>
    <row r="3042" spans="1:22" ht="45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>
        <f t="shared" si="376"/>
        <v>1.2</v>
      </c>
      <c r="P3042">
        <f t="shared" si="379"/>
        <v>4</v>
      </c>
      <c r="Q3042" t="str">
        <f t="shared" si="377"/>
        <v>technology</v>
      </c>
      <c r="R3042" t="str">
        <f t="shared" si="378"/>
        <v>gadgets</v>
      </c>
      <c r="S3042" s="9">
        <f t="shared" si="380"/>
        <v>42037.623229166667</v>
      </c>
      <c r="T3042" s="9">
        <f t="shared" si="381"/>
        <v>42067.623229166667</v>
      </c>
      <c r="U3042">
        <f t="shared" si="382"/>
        <v>2015</v>
      </c>
      <c r="V3042" s="9" t="str">
        <f t="shared" si="383"/>
        <v>Feb</v>
      </c>
    </row>
    <row r="3043" spans="1:22" ht="45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>
        <f t="shared" si="376"/>
        <v>46.6</v>
      </c>
      <c r="P3043">
        <f t="shared" si="379"/>
        <v>34.097560975609753</v>
      </c>
      <c r="Q3043" t="str">
        <f t="shared" si="377"/>
        <v>technology</v>
      </c>
      <c r="R3043" t="str">
        <f t="shared" si="378"/>
        <v>gadgets</v>
      </c>
      <c r="S3043" s="9">
        <f t="shared" si="380"/>
        <v>42702.604062500002</v>
      </c>
      <c r="T3043" s="9">
        <f t="shared" si="381"/>
        <v>42762.604062500002</v>
      </c>
      <c r="U3043">
        <f t="shared" si="382"/>
        <v>2016</v>
      </c>
      <c r="V3043" s="9" t="str">
        <f t="shared" si="383"/>
        <v>Nov</v>
      </c>
    </row>
    <row r="3044" spans="1:22" ht="45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>
        <f t="shared" si="376"/>
        <v>0.1</v>
      </c>
      <c r="P3044">
        <f t="shared" si="379"/>
        <v>25</v>
      </c>
      <c r="Q3044" t="str">
        <f t="shared" si="377"/>
        <v>technology</v>
      </c>
      <c r="R3044" t="str">
        <f t="shared" si="378"/>
        <v>gadgets</v>
      </c>
      <c r="S3044" s="9">
        <f t="shared" si="380"/>
        <v>42326.51876157408</v>
      </c>
      <c r="T3044" s="9">
        <f t="shared" si="381"/>
        <v>42371.51876157408</v>
      </c>
      <c r="U3044">
        <f t="shared" si="382"/>
        <v>2015</v>
      </c>
      <c r="V3044" s="9" t="str">
        <f t="shared" si="383"/>
        <v>Nov</v>
      </c>
    </row>
    <row r="3045" spans="1:22" ht="45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>
        <f t="shared" si="376"/>
        <v>0.16800000000000001</v>
      </c>
      <c r="P3045">
        <f t="shared" si="379"/>
        <v>10.5</v>
      </c>
      <c r="Q3045" t="str">
        <f t="shared" si="377"/>
        <v>technology</v>
      </c>
      <c r="R3045" t="str">
        <f t="shared" si="378"/>
        <v>gadgets</v>
      </c>
      <c r="S3045" s="9">
        <f t="shared" si="380"/>
        <v>41859.759189814817</v>
      </c>
      <c r="T3045" s="9">
        <f t="shared" si="381"/>
        <v>41889.759189814817</v>
      </c>
      <c r="U3045">
        <f t="shared" si="382"/>
        <v>2014</v>
      </c>
      <c r="V3045" s="9" t="str">
        <f t="shared" si="383"/>
        <v>Aug</v>
      </c>
    </row>
    <row r="3046" spans="1:22" ht="45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>
        <f t="shared" si="376"/>
        <v>42.76</v>
      </c>
      <c r="P3046">
        <f t="shared" si="379"/>
        <v>215.95959595959596</v>
      </c>
      <c r="Q3046" t="str">
        <f t="shared" si="377"/>
        <v>technology</v>
      </c>
      <c r="R3046" t="str">
        <f t="shared" si="378"/>
        <v>gadgets</v>
      </c>
      <c r="S3046" s="9">
        <f t="shared" si="380"/>
        <v>42514.504432870373</v>
      </c>
      <c r="T3046" s="9">
        <f t="shared" si="381"/>
        <v>42544.504432870373</v>
      </c>
      <c r="U3046">
        <f t="shared" si="382"/>
        <v>2016</v>
      </c>
      <c r="V3046" s="9" t="str">
        <f t="shared" si="383"/>
        <v>May</v>
      </c>
    </row>
    <row r="3047" spans="1:22" ht="45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>
        <f t="shared" si="376"/>
        <v>0.28333333333333333</v>
      </c>
      <c r="P3047">
        <f t="shared" si="379"/>
        <v>21.25</v>
      </c>
      <c r="Q3047" t="str">
        <f t="shared" si="377"/>
        <v>technology</v>
      </c>
      <c r="R3047" t="str">
        <f t="shared" si="378"/>
        <v>gadgets</v>
      </c>
      <c r="S3047" s="9">
        <f t="shared" si="380"/>
        <v>41767.420428240745</v>
      </c>
      <c r="T3047" s="9">
        <f t="shared" si="381"/>
        <v>41782.420428240745</v>
      </c>
      <c r="U3047">
        <f t="shared" si="382"/>
        <v>2014</v>
      </c>
      <c r="V3047" s="9" t="str">
        <f t="shared" si="383"/>
        <v>May</v>
      </c>
    </row>
    <row r="3048" spans="1:22" ht="45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>
        <f t="shared" si="376"/>
        <v>1.7319999999999998</v>
      </c>
      <c r="P3048">
        <f t="shared" si="379"/>
        <v>108.25</v>
      </c>
      <c r="Q3048" t="str">
        <f t="shared" si="377"/>
        <v>technology</v>
      </c>
      <c r="R3048" t="str">
        <f t="shared" si="378"/>
        <v>gadgets</v>
      </c>
      <c r="S3048" s="9">
        <f t="shared" si="380"/>
        <v>42703.751157407409</v>
      </c>
      <c r="T3048" s="9">
        <f t="shared" si="381"/>
        <v>42733.751157407409</v>
      </c>
      <c r="U3048">
        <f t="shared" si="382"/>
        <v>2016</v>
      </c>
      <c r="V3048" s="9" t="str">
        <f t="shared" si="383"/>
        <v>Nov</v>
      </c>
    </row>
    <row r="3049" spans="1:22" ht="45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>
        <f t="shared" si="376"/>
        <v>14.111428571428572</v>
      </c>
      <c r="P3049">
        <f t="shared" si="379"/>
        <v>129.97368421052633</v>
      </c>
      <c r="Q3049" t="str">
        <f t="shared" si="377"/>
        <v>technology</v>
      </c>
      <c r="R3049" t="str">
        <f t="shared" si="378"/>
        <v>gadgets</v>
      </c>
      <c r="S3049" s="9">
        <f t="shared" si="380"/>
        <v>41905.262488425928</v>
      </c>
      <c r="T3049" s="9">
        <f t="shared" si="381"/>
        <v>41935.262488425928</v>
      </c>
      <c r="U3049">
        <f t="shared" si="382"/>
        <v>2014</v>
      </c>
      <c r="V3049" s="9" t="str">
        <f t="shared" si="383"/>
        <v>Sep</v>
      </c>
    </row>
    <row r="3050" spans="1:22" ht="45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>
        <f t="shared" si="376"/>
        <v>39.395294117647055</v>
      </c>
      <c r="P3050">
        <f t="shared" si="379"/>
        <v>117.49473684210527</v>
      </c>
      <c r="Q3050" t="str">
        <f t="shared" si="377"/>
        <v>technology</v>
      </c>
      <c r="R3050" t="str">
        <f t="shared" si="378"/>
        <v>gadgets</v>
      </c>
      <c r="S3050" s="9">
        <f t="shared" si="380"/>
        <v>42264.796493055554</v>
      </c>
      <c r="T3050" s="9">
        <f t="shared" si="381"/>
        <v>42308.781250000007</v>
      </c>
      <c r="U3050">
        <f t="shared" si="382"/>
        <v>2015</v>
      </c>
      <c r="V3050" s="9" t="str">
        <f t="shared" si="383"/>
        <v>Sep</v>
      </c>
    </row>
    <row r="3051" spans="1:22" ht="45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>
        <f t="shared" si="376"/>
        <v>2.3529411764705882E-2</v>
      </c>
      <c r="P3051">
        <f t="shared" si="379"/>
        <v>10</v>
      </c>
      <c r="Q3051" t="str">
        <f t="shared" si="377"/>
        <v>technology</v>
      </c>
      <c r="R3051" t="str">
        <f t="shared" si="378"/>
        <v>gadgets</v>
      </c>
      <c r="S3051" s="9">
        <f t="shared" si="380"/>
        <v>41829.867291666669</v>
      </c>
      <c r="T3051" s="9">
        <f t="shared" si="381"/>
        <v>41859.867291666669</v>
      </c>
      <c r="U3051">
        <f t="shared" si="382"/>
        <v>2014</v>
      </c>
      <c r="V3051" s="9" t="str">
        <f t="shared" si="383"/>
        <v>Jul</v>
      </c>
    </row>
    <row r="3052" spans="1:22" ht="45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>
        <f t="shared" si="376"/>
        <v>59.3</v>
      </c>
      <c r="P3052">
        <f t="shared" si="379"/>
        <v>70.595238095238102</v>
      </c>
      <c r="Q3052" t="str">
        <f t="shared" si="377"/>
        <v>technology</v>
      </c>
      <c r="R3052" t="str">
        <f t="shared" si="378"/>
        <v>gadgets</v>
      </c>
      <c r="S3052" s="9">
        <f t="shared" si="380"/>
        <v>42129.05972222222</v>
      </c>
      <c r="T3052" s="9">
        <f t="shared" si="381"/>
        <v>42159.05972222222</v>
      </c>
      <c r="U3052">
        <f t="shared" si="382"/>
        <v>2015</v>
      </c>
      <c r="V3052" s="9" t="str">
        <f t="shared" si="383"/>
        <v>May</v>
      </c>
    </row>
    <row r="3053" spans="1:22" ht="30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>
        <f t="shared" si="376"/>
        <v>1.3270833333333334</v>
      </c>
      <c r="P3053">
        <f t="shared" si="379"/>
        <v>24.5</v>
      </c>
      <c r="Q3053" t="str">
        <f t="shared" si="377"/>
        <v>technology</v>
      </c>
      <c r="R3053" t="str">
        <f t="shared" si="378"/>
        <v>gadgets</v>
      </c>
      <c r="S3053" s="9">
        <f t="shared" si="380"/>
        <v>41890.344652777778</v>
      </c>
      <c r="T3053" s="9">
        <f t="shared" si="381"/>
        <v>41920.344652777778</v>
      </c>
      <c r="U3053">
        <f t="shared" si="382"/>
        <v>2014</v>
      </c>
      <c r="V3053" s="9" t="str">
        <f t="shared" si="383"/>
        <v>Sep</v>
      </c>
    </row>
    <row r="3054" spans="1:22" ht="45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>
        <f t="shared" si="376"/>
        <v>9.0090090090090094</v>
      </c>
      <c r="P3054">
        <f t="shared" si="379"/>
        <v>30</v>
      </c>
      <c r="Q3054" t="str">
        <f t="shared" si="377"/>
        <v>technology</v>
      </c>
      <c r="R3054" t="str">
        <f t="shared" si="378"/>
        <v>gadgets</v>
      </c>
      <c r="S3054" s="9">
        <f t="shared" si="380"/>
        <v>41929.007789351854</v>
      </c>
      <c r="T3054" s="9">
        <f t="shared" si="381"/>
        <v>41943.999305555561</v>
      </c>
      <c r="U3054">
        <f t="shared" si="382"/>
        <v>2014</v>
      </c>
      <c r="V3054" s="9" t="str">
        <f t="shared" si="383"/>
        <v>Oct</v>
      </c>
    </row>
    <row r="3055" spans="1:22" ht="45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>
        <f t="shared" si="376"/>
        <v>1.6</v>
      </c>
      <c r="P3055">
        <f t="shared" si="379"/>
        <v>2</v>
      </c>
      <c r="Q3055" t="str">
        <f t="shared" si="377"/>
        <v>technology</v>
      </c>
      <c r="R3055" t="str">
        <f t="shared" si="378"/>
        <v>gadgets</v>
      </c>
      <c r="S3055" s="9">
        <f t="shared" si="380"/>
        <v>41863.882199074076</v>
      </c>
      <c r="T3055" s="9">
        <f t="shared" si="381"/>
        <v>41883.882199074076</v>
      </c>
      <c r="U3055">
        <f t="shared" si="382"/>
        <v>2014</v>
      </c>
      <c r="V3055" s="9" t="str">
        <f t="shared" si="383"/>
        <v>Aug</v>
      </c>
    </row>
    <row r="3056" spans="1:22" ht="30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>
        <f t="shared" si="376"/>
        <v>0.51</v>
      </c>
      <c r="P3056">
        <f t="shared" si="379"/>
        <v>17</v>
      </c>
      <c r="Q3056" t="str">
        <f t="shared" si="377"/>
        <v>technology</v>
      </c>
      <c r="R3056" t="str">
        <f t="shared" si="378"/>
        <v>gadgets</v>
      </c>
      <c r="S3056" s="9">
        <f t="shared" si="380"/>
        <v>42656.55063657408</v>
      </c>
      <c r="T3056" s="9">
        <f t="shared" si="381"/>
        <v>42681.592303240745</v>
      </c>
      <c r="U3056">
        <f t="shared" si="382"/>
        <v>2016</v>
      </c>
      <c r="V3056" s="9" t="str">
        <f t="shared" si="383"/>
        <v>Oct</v>
      </c>
    </row>
    <row r="3057" spans="1:22" ht="30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>
        <f t="shared" si="376"/>
        <v>52.570512820512818</v>
      </c>
      <c r="P3057">
        <f t="shared" si="379"/>
        <v>2928.9285714285716</v>
      </c>
      <c r="Q3057" t="str">
        <f t="shared" si="377"/>
        <v>technology</v>
      </c>
      <c r="R3057" t="str">
        <f t="shared" si="378"/>
        <v>gadgets</v>
      </c>
      <c r="S3057" s="9">
        <f t="shared" si="380"/>
        <v>42746.103391203702</v>
      </c>
      <c r="T3057" s="9">
        <f t="shared" si="381"/>
        <v>42776.103391203702</v>
      </c>
      <c r="U3057">
        <f t="shared" si="382"/>
        <v>2017</v>
      </c>
      <c r="V3057" s="9" t="str">
        <f t="shared" si="383"/>
        <v>Jan</v>
      </c>
    </row>
    <row r="3058" spans="1:22" ht="45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>
        <f t="shared" si="376"/>
        <v>1.04</v>
      </c>
      <c r="P3058">
        <f t="shared" si="379"/>
        <v>28.888888888888889</v>
      </c>
      <c r="Q3058" t="str">
        <f t="shared" si="377"/>
        <v>technology</v>
      </c>
      <c r="R3058" t="str">
        <f t="shared" si="378"/>
        <v>gadgets</v>
      </c>
      <c r="S3058" s="9">
        <f t="shared" si="380"/>
        <v>41828.623275462967</v>
      </c>
      <c r="T3058" s="9">
        <f t="shared" si="381"/>
        <v>41863.623275462967</v>
      </c>
      <c r="U3058">
        <f t="shared" si="382"/>
        <v>2014</v>
      </c>
      <c r="V3058" s="9" t="str">
        <f t="shared" si="383"/>
        <v>Jul</v>
      </c>
    </row>
    <row r="3059" spans="1:22" ht="45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>
        <f t="shared" si="376"/>
        <v>47.4</v>
      </c>
      <c r="P3059">
        <f t="shared" si="379"/>
        <v>29.625</v>
      </c>
      <c r="Q3059" t="str">
        <f t="shared" si="377"/>
        <v>technology</v>
      </c>
      <c r="R3059" t="str">
        <f t="shared" si="378"/>
        <v>gadgets</v>
      </c>
      <c r="S3059" s="9">
        <f t="shared" si="380"/>
        <v>42113.708900462967</v>
      </c>
      <c r="T3059" s="9">
        <f t="shared" si="381"/>
        <v>42143.708900462967</v>
      </c>
      <c r="U3059">
        <f t="shared" si="382"/>
        <v>2015</v>
      </c>
      <c r="V3059" s="9" t="str">
        <f t="shared" si="383"/>
        <v>Apr</v>
      </c>
    </row>
    <row r="3060" spans="1:22" ht="30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>
        <f t="shared" si="376"/>
        <v>43.03</v>
      </c>
      <c r="P3060">
        <f t="shared" si="379"/>
        <v>40.980952380952381</v>
      </c>
      <c r="Q3060" t="str">
        <f t="shared" si="377"/>
        <v>technology</v>
      </c>
      <c r="R3060" t="str">
        <f t="shared" si="378"/>
        <v>gadgets</v>
      </c>
      <c r="S3060" s="9">
        <f t="shared" si="380"/>
        <v>42270.709039351852</v>
      </c>
      <c r="T3060" s="9">
        <f t="shared" si="381"/>
        <v>42298.791666666664</v>
      </c>
      <c r="U3060">
        <f t="shared" si="382"/>
        <v>2015</v>
      </c>
      <c r="V3060" s="9" t="str">
        <f t="shared" si="383"/>
        <v>Sep</v>
      </c>
    </row>
    <row r="3061" spans="1:22" ht="45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>
        <f t="shared" si="376"/>
        <v>5.08</v>
      </c>
      <c r="P3061">
        <f t="shared" si="379"/>
        <v>31.75</v>
      </c>
      <c r="Q3061" t="str">
        <f t="shared" si="377"/>
        <v>photography</v>
      </c>
      <c r="R3061" t="str">
        <f t="shared" si="378"/>
        <v>people</v>
      </c>
      <c r="S3061" s="9">
        <f t="shared" si="380"/>
        <v>41799.558622685188</v>
      </c>
      <c r="T3061" s="9">
        <f t="shared" si="381"/>
        <v>41829.558622685188</v>
      </c>
      <c r="U3061">
        <f t="shared" si="382"/>
        <v>2014</v>
      </c>
      <c r="V3061" s="9" t="str">
        <f t="shared" si="383"/>
        <v>Jun</v>
      </c>
    </row>
    <row r="3062" spans="1:22" ht="30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>
        <f t="shared" si="376"/>
        <v>0</v>
      </c>
      <c r="P3062">
        <f t="shared" si="379"/>
        <v>0</v>
      </c>
      <c r="Q3062" t="str">
        <f t="shared" si="377"/>
        <v>photography</v>
      </c>
      <c r="R3062" t="str">
        <f t="shared" si="378"/>
        <v>people</v>
      </c>
      <c r="S3062" s="9">
        <f t="shared" si="380"/>
        <v>42678.419988425929</v>
      </c>
      <c r="T3062" s="9">
        <f t="shared" si="381"/>
        <v>42708.461655092593</v>
      </c>
      <c r="U3062">
        <f t="shared" si="382"/>
        <v>2016</v>
      </c>
      <c r="V3062" s="9" t="str">
        <f t="shared" si="383"/>
        <v>Nov</v>
      </c>
    </row>
    <row r="3063" spans="1:22" ht="45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>
        <f t="shared" si="376"/>
        <v>4.3</v>
      </c>
      <c r="P3063">
        <f t="shared" si="379"/>
        <v>88.6875</v>
      </c>
      <c r="Q3063" t="str">
        <f t="shared" si="377"/>
        <v>photography</v>
      </c>
      <c r="R3063" t="str">
        <f t="shared" si="378"/>
        <v>people</v>
      </c>
      <c r="S3063" s="9">
        <f t="shared" si="380"/>
        <v>42592.845115740747</v>
      </c>
      <c r="T3063" s="9">
        <f t="shared" si="381"/>
        <v>42615.125000000007</v>
      </c>
      <c r="U3063">
        <f t="shared" si="382"/>
        <v>2016</v>
      </c>
      <c r="V3063" s="9" t="str">
        <f t="shared" si="383"/>
        <v>Aug</v>
      </c>
    </row>
    <row r="3064" spans="1:22" ht="60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>
        <f t="shared" si="376"/>
        <v>21.146666666666665</v>
      </c>
      <c r="P3064">
        <f t="shared" si="379"/>
        <v>453.14285714285717</v>
      </c>
      <c r="Q3064" t="str">
        <f t="shared" si="377"/>
        <v>photography</v>
      </c>
      <c r="R3064" t="str">
        <f t="shared" si="378"/>
        <v>people</v>
      </c>
      <c r="S3064" s="9">
        <f t="shared" si="380"/>
        <v>41913.623622685183</v>
      </c>
      <c r="T3064" s="9">
        <f t="shared" si="381"/>
        <v>41973.665289351855</v>
      </c>
      <c r="U3064">
        <f t="shared" si="382"/>
        <v>2014</v>
      </c>
      <c r="V3064" s="9" t="str">
        <f t="shared" si="383"/>
        <v>Oct</v>
      </c>
    </row>
    <row r="3065" spans="1:22" ht="45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>
        <f t="shared" si="376"/>
        <v>3.1875</v>
      </c>
      <c r="P3065">
        <f t="shared" si="379"/>
        <v>12.75</v>
      </c>
      <c r="Q3065" t="str">
        <f t="shared" si="377"/>
        <v>photography</v>
      </c>
      <c r="R3065" t="str">
        <f t="shared" si="378"/>
        <v>people</v>
      </c>
      <c r="S3065" s="9">
        <f t="shared" si="380"/>
        <v>42555.532071759262</v>
      </c>
      <c r="T3065" s="9">
        <f t="shared" si="381"/>
        <v>42584.791666666664</v>
      </c>
      <c r="U3065">
        <f t="shared" si="382"/>
        <v>2016</v>
      </c>
      <c r="V3065" s="9" t="str">
        <f t="shared" si="383"/>
        <v>Jul</v>
      </c>
    </row>
    <row r="3066" spans="1:22" ht="45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>
        <f t="shared" si="376"/>
        <v>0.05</v>
      </c>
      <c r="P3066">
        <f t="shared" si="379"/>
        <v>1</v>
      </c>
      <c r="Q3066" t="str">
        <f t="shared" si="377"/>
        <v>photography</v>
      </c>
      <c r="R3066" t="str">
        <f t="shared" si="378"/>
        <v>people</v>
      </c>
      <c r="S3066" s="9">
        <f t="shared" si="380"/>
        <v>42413.267164351855</v>
      </c>
      <c r="T3066" s="9">
        <f t="shared" si="381"/>
        <v>42443.225497685191</v>
      </c>
      <c r="U3066">
        <f t="shared" si="382"/>
        <v>2016</v>
      </c>
      <c r="V3066" s="9" t="str">
        <f t="shared" si="383"/>
        <v>Feb</v>
      </c>
    </row>
    <row r="3067" spans="1:22" ht="30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>
        <f t="shared" si="376"/>
        <v>42.472727272727276</v>
      </c>
      <c r="P3067">
        <f t="shared" si="379"/>
        <v>83.428571428571431</v>
      </c>
      <c r="Q3067" t="str">
        <f t="shared" si="377"/>
        <v>photography</v>
      </c>
      <c r="R3067" t="str">
        <f t="shared" si="378"/>
        <v>people</v>
      </c>
      <c r="S3067" s="9">
        <f t="shared" si="380"/>
        <v>42034.473101851858</v>
      </c>
      <c r="T3067" s="9">
        <f t="shared" si="381"/>
        <v>42064.473101851858</v>
      </c>
      <c r="U3067">
        <f t="shared" si="382"/>
        <v>2015</v>
      </c>
      <c r="V3067" s="9" t="str">
        <f t="shared" si="383"/>
        <v>Jan</v>
      </c>
    </row>
    <row r="3068" spans="1:22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>
        <f t="shared" si="376"/>
        <v>0.41666666666666669</v>
      </c>
      <c r="P3068">
        <f t="shared" si="379"/>
        <v>25</v>
      </c>
      <c r="Q3068" t="str">
        <f t="shared" si="377"/>
        <v>photography</v>
      </c>
      <c r="R3068" t="str">
        <f t="shared" si="378"/>
        <v>people</v>
      </c>
      <c r="S3068" s="9">
        <f t="shared" si="380"/>
        <v>42206.596550925933</v>
      </c>
      <c r="T3068" s="9">
        <f t="shared" si="381"/>
        <v>42236.596550925933</v>
      </c>
      <c r="U3068">
        <f t="shared" si="382"/>
        <v>2015</v>
      </c>
      <c r="V3068" s="9" t="str">
        <f t="shared" si="383"/>
        <v>Jul</v>
      </c>
    </row>
    <row r="3069" spans="1:22" ht="45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>
        <f t="shared" si="376"/>
        <v>1</v>
      </c>
      <c r="P3069">
        <f t="shared" si="379"/>
        <v>50</v>
      </c>
      <c r="Q3069" t="str">
        <f t="shared" si="377"/>
        <v>photography</v>
      </c>
      <c r="R3069" t="str">
        <f t="shared" si="378"/>
        <v>people</v>
      </c>
      <c r="S3069" s="9">
        <f t="shared" si="380"/>
        <v>42685.513981481483</v>
      </c>
      <c r="T3069" s="9">
        <f t="shared" si="381"/>
        <v>42715.513981481483</v>
      </c>
      <c r="U3069">
        <f t="shared" si="382"/>
        <v>2016</v>
      </c>
      <c r="V3069" s="9" t="str">
        <f t="shared" si="383"/>
        <v>Nov</v>
      </c>
    </row>
    <row r="3070" spans="1:22" ht="45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>
        <f t="shared" si="376"/>
        <v>16.966666666666665</v>
      </c>
      <c r="P3070">
        <f t="shared" si="379"/>
        <v>101.8</v>
      </c>
      <c r="Q3070" t="str">
        <f t="shared" si="377"/>
        <v>photography</v>
      </c>
      <c r="R3070" t="str">
        <f t="shared" si="378"/>
        <v>people</v>
      </c>
      <c r="S3070" s="9">
        <f t="shared" si="380"/>
        <v>42398.029305555559</v>
      </c>
      <c r="T3070" s="9">
        <f t="shared" si="381"/>
        <v>42413.029305555559</v>
      </c>
      <c r="U3070">
        <f t="shared" si="382"/>
        <v>2016</v>
      </c>
      <c r="V3070" s="9" t="str">
        <f t="shared" si="383"/>
        <v>Jan</v>
      </c>
    </row>
    <row r="3071" spans="1:22" ht="30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>
        <f t="shared" si="376"/>
        <v>7.0000000000000009</v>
      </c>
      <c r="P3071">
        <f t="shared" si="379"/>
        <v>46.666666666666664</v>
      </c>
      <c r="Q3071" t="str">
        <f t="shared" si="377"/>
        <v>photography</v>
      </c>
      <c r="R3071" t="str">
        <f t="shared" si="378"/>
        <v>people</v>
      </c>
      <c r="S3071" s="9">
        <f t="shared" si="380"/>
        <v>42167.726689814815</v>
      </c>
      <c r="T3071" s="9">
        <f t="shared" si="381"/>
        <v>42188.726689814815</v>
      </c>
      <c r="U3071">
        <f t="shared" si="382"/>
        <v>2015</v>
      </c>
      <c r="V3071" s="9" t="str">
        <f t="shared" si="383"/>
        <v>Jun</v>
      </c>
    </row>
    <row r="3072" spans="1:22" ht="30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>
        <f t="shared" si="376"/>
        <v>0.13333333333333333</v>
      </c>
      <c r="P3072">
        <f t="shared" si="379"/>
        <v>1</v>
      </c>
      <c r="Q3072" t="str">
        <f t="shared" si="377"/>
        <v>photography</v>
      </c>
      <c r="R3072" t="str">
        <f t="shared" si="378"/>
        <v>people</v>
      </c>
      <c r="S3072" s="9">
        <f t="shared" si="380"/>
        <v>42022.976747685192</v>
      </c>
      <c r="T3072" s="9">
        <f t="shared" si="381"/>
        <v>42052.976747685192</v>
      </c>
      <c r="U3072">
        <f t="shared" si="382"/>
        <v>2015</v>
      </c>
      <c r="V3072" s="9" t="str">
        <f t="shared" si="383"/>
        <v>Jan</v>
      </c>
    </row>
    <row r="3073" spans="1:22" ht="45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>
        <f t="shared" si="376"/>
        <v>0</v>
      </c>
      <c r="P3073">
        <f t="shared" si="379"/>
        <v>0</v>
      </c>
      <c r="Q3073" t="str">
        <f t="shared" si="377"/>
        <v>photography</v>
      </c>
      <c r="R3073" t="str">
        <f t="shared" si="378"/>
        <v>people</v>
      </c>
      <c r="S3073" s="9">
        <f t="shared" si="380"/>
        <v>42329.421724537038</v>
      </c>
      <c r="T3073" s="9">
        <f t="shared" si="381"/>
        <v>42359.421724537038</v>
      </c>
      <c r="U3073">
        <f t="shared" si="382"/>
        <v>2015</v>
      </c>
      <c r="V3073" s="9" t="str">
        <f t="shared" si="383"/>
        <v>Nov</v>
      </c>
    </row>
    <row r="3074" spans="1:22" ht="45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>
        <f t="shared" ref="O3074:O3137" si="384">(E3074/D3074)*100</f>
        <v>0</v>
      </c>
      <c r="P3074">
        <f t="shared" si="379"/>
        <v>0</v>
      </c>
      <c r="Q3074" t="str">
        <f t="shared" ref="Q3074:Q3137" si="385">LEFT(N3074,SEARCH("/",N3074,1)-1)</f>
        <v>photography</v>
      </c>
      <c r="R3074" t="str">
        <f t="shared" ref="R3074:R3137" si="386">RIGHT(N3074,LEN(N3074)-SEARCH("/",N3074,1))</f>
        <v>people</v>
      </c>
      <c r="S3074" s="9">
        <f t="shared" si="380"/>
        <v>42650.839606481481</v>
      </c>
      <c r="T3074" s="9">
        <f t="shared" si="381"/>
        <v>42710.881273148152</v>
      </c>
      <c r="U3074">
        <f t="shared" si="382"/>
        <v>2016</v>
      </c>
      <c r="V3074" s="9" t="str">
        <f t="shared" si="383"/>
        <v>Oct</v>
      </c>
    </row>
    <row r="3075" spans="1:22" ht="45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>
        <f t="shared" si="384"/>
        <v>7.8</v>
      </c>
      <c r="P3075">
        <f t="shared" ref="P3075:P3138" si="387">IFERROR(E3075/L3075, 0)</f>
        <v>26</v>
      </c>
      <c r="Q3075" t="str">
        <f t="shared" si="385"/>
        <v>photography</v>
      </c>
      <c r="R3075" t="str">
        <f t="shared" si="386"/>
        <v>people</v>
      </c>
      <c r="S3075" s="9">
        <f t="shared" ref="S3075:S3138" si="388">((J3075/86400)+25569+(-4/24))</f>
        <v>42181.735370370377</v>
      </c>
      <c r="T3075" s="9">
        <f t="shared" ref="T3075:T3138" si="389">((I3075/86400)+25569+(-4/24))</f>
        <v>42201.735370370377</v>
      </c>
      <c r="U3075">
        <f t="shared" ref="U3075:U3138" si="390">YEAR(S3075)</f>
        <v>2015</v>
      </c>
      <c r="V3075" s="9" t="str">
        <f t="shared" ref="V3075:V3138" si="391">TEXT(S3075, "mmm")</f>
        <v>Jun</v>
      </c>
    </row>
    <row r="3076" spans="1:22" ht="45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>
        <f t="shared" si="384"/>
        <v>0</v>
      </c>
      <c r="P3076">
        <f t="shared" si="387"/>
        <v>0</v>
      </c>
      <c r="Q3076" t="str">
        <f t="shared" si="385"/>
        <v>photography</v>
      </c>
      <c r="R3076" t="str">
        <f t="shared" si="386"/>
        <v>people</v>
      </c>
      <c r="S3076" s="9">
        <f t="shared" si="388"/>
        <v>41800.652905092596</v>
      </c>
      <c r="T3076" s="9">
        <f t="shared" si="389"/>
        <v>41830.652905092596</v>
      </c>
      <c r="U3076">
        <f t="shared" si="390"/>
        <v>2014</v>
      </c>
      <c r="V3076" s="9" t="str">
        <f t="shared" si="391"/>
        <v>Jun</v>
      </c>
    </row>
    <row r="3077" spans="1:22" ht="45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>
        <f t="shared" si="384"/>
        <v>0</v>
      </c>
      <c r="P3077">
        <f t="shared" si="387"/>
        <v>0</v>
      </c>
      <c r="Q3077" t="str">
        <f t="shared" si="385"/>
        <v>photography</v>
      </c>
      <c r="R3077" t="str">
        <f t="shared" si="386"/>
        <v>people</v>
      </c>
      <c r="S3077" s="9">
        <f t="shared" si="388"/>
        <v>41847.764027777783</v>
      </c>
      <c r="T3077" s="9">
        <f t="shared" si="389"/>
        <v>41877.764027777783</v>
      </c>
      <c r="U3077">
        <f t="shared" si="390"/>
        <v>2014</v>
      </c>
      <c r="V3077" s="9" t="str">
        <f t="shared" si="391"/>
        <v>Jul</v>
      </c>
    </row>
    <row r="3078" spans="1:22" ht="45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>
        <f t="shared" si="384"/>
        <v>26.200000000000003</v>
      </c>
      <c r="P3078">
        <f t="shared" si="387"/>
        <v>218.33333333333334</v>
      </c>
      <c r="Q3078" t="str">
        <f t="shared" si="385"/>
        <v>photography</v>
      </c>
      <c r="R3078" t="str">
        <f t="shared" si="386"/>
        <v>people</v>
      </c>
      <c r="S3078" s="9">
        <f t="shared" si="388"/>
        <v>41806.951828703706</v>
      </c>
      <c r="T3078" s="9">
        <f t="shared" si="389"/>
        <v>41851.951828703706</v>
      </c>
      <c r="U3078">
        <f t="shared" si="390"/>
        <v>2014</v>
      </c>
      <c r="V3078" s="9" t="str">
        <f t="shared" si="391"/>
        <v>Jun</v>
      </c>
    </row>
    <row r="3079" spans="1:22" ht="30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>
        <f t="shared" si="384"/>
        <v>0.76129032258064511</v>
      </c>
      <c r="P3079">
        <f t="shared" si="387"/>
        <v>33.714285714285715</v>
      </c>
      <c r="Q3079" t="str">
        <f t="shared" si="385"/>
        <v>photography</v>
      </c>
      <c r="R3079" t="str">
        <f t="shared" si="386"/>
        <v>people</v>
      </c>
      <c r="S3079" s="9">
        <f t="shared" si="388"/>
        <v>41926.316064814819</v>
      </c>
      <c r="T3079" s="9">
        <f t="shared" si="389"/>
        <v>41956.357731481483</v>
      </c>
      <c r="U3079">
        <f t="shared" si="390"/>
        <v>2014</v>
      </c>
      <c r="V3079" s="9" t="str">
        <f t="shared" si="391"/>
        <v>Oct</v>
      </c>
    </row>
    <row r="3080" spans="1:22" ht="45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>
        <f t="shared" si="384"/>
        <v>12.5</v>
      </c>
      <c r="P3080">
        <f t="shared" si="387"/>
        <v>25</v>
      </c>
      <c r="Q3080" t="str">
        <f t="shared" si="385"/>
        <v>photography</v>
      </c>
      <c r="R3080" t="str">
        <f t="shared" si="386"/>
        <v>people</v>
      </c>
      <c r="S3080" s="9">
        <f t="shared" si="388"/>
        <v>42345.784872685188</v>
      </c>
      <c r="T3080" s="9">
        <f t="shared" si="389"/>
        <v>42375.784872685188</v>
      </c>
      <c r="U3080">
        <f t="shared" si="390"/>
        <v>2015</v>
      </c>
      <c r="V3080" s="9" t="str">
        <f t="shared" si="391"/>
        <v>Dec</v>
      </c>
    </row>
    <row r="3081" spans="1:22" ht="30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>
        <f t="shared" si="384"/>
        <v>0.56800000000000006</v>
      </c>
      <c r="P3081">
        <f t="shared" si="387"/>
        <v>28.4</v>
      </c>
      <c r="Q3081" t="str">
        <f t="shared" si="385"/>
        <v>games</v>
      </c>
      <c r="R3081" t="str">
        <f t="shared" si="386"/>
        <v>video games</v>
      </c>
      <c r="S3081" s="9">
        <f t="shared" si="388"/>
        <v>42716.575787037036</v>
      </c>
      <c r="T3081" s="9">
        <f t="shared" si="389"/>
        <v>42746.575787037036</v>
      </c>
      <c r="U3081">
        <f t="shared" si="390"/>
        <v>2016</v>
      </c>
      <c r="V3081" s="9" t="str">
        <f t="shared" si="391"/>
        <v>Dec</v>
      </c>
    </row>
    <row r="3082" spans="1:22" ht="30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>
        <f t="shared" si="384"/>
        <v>0.38750000000000001</v>
      </c>
      <c r="P3082">
        <f t="shared" si="387"/>
        <v>103.33333333333333</v>
      </c>
      <c r="Q3082" t="str">
        <f t="shared" si="385"/>
        <v>games</v>
      </c>
      <c r="R3082" t="str">
        <f t="shared" si="386"/>
        <v>video games</v>
      </c>
      <c r="S3082" s="9">
        <f t="shared" si="388"/>
        <v>42712.133900462963</v>
      </c>
      <c r="T3082" s="9">
        <f t="shared" si="389"/>
        <v>42742.133900462963</v>
      </c>
      <c r="U3082">
        <f t="shared" si="390"/>
        <v>2016</v>
      </c>
      <c r="V3082" s="9" t="str">
        <f t="shared" si="391"/>
        <v>Dec</v>
      </c>
    </row>
    <row r="3083" spans="1:22" ht="60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>
        <f t="shared" si="384"/>
        <v>10</v>
      </c>
      <c r="P3083">
        <f t="shared" si="387"/>
        <v>10</v>
      </c>
      <c r="Q3083" t="str">
        <f t="shared" si="385"/>
        <v>games</v>
      </c>
      <c r="R3083" t="str">
        <f t="shared" si="386"/>
        <v>video games</v>
      </c>
      <c r="S3083" s="9">
        <f t="shared" si="388"/>
        <v>40198.258182870377</v>
      </c>
      <c r="T3083" s="9">
        <f t="shared" si="389"/>
        <v>40252.124305555561</v>
      </c>
      <c r="U3083">
        <f t="shared" si="390"/>
        <v>2010</v>
      </c>
      <c r="V3083" s="9" t="str">
        <f t="shared" si="391"/>
        <v>Jan</v>
      </c>
    </row>
    <row r="3084" spans="1:22" ht="45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>
        <f t="shared" si="384"/>
        <v>10.454545454545453</v>
      </c>
      <c r="P3084">
        <f t="shared" si="387"/>
        <v>23</v>
      </c>
      <c r="Q3084" t="str">
        <f t="shared" si="385"/>
        <v>games</v>
      </c>
      <c r="R3084" t="str">
        <f t="shared" si="386"/>
        <v>video games</v>
      </c>
      <c r="S3084" s="9">
        <f t="shared" si="388"/>
        <v>40463.861516203709</v>
      </c>
      <c r="T3084" s="9">
        <f t="shared" si="389"/>
        <v>40512.041666666672</v>
      </c>
      <c r="U3084">
        <f t="shared" si="390"/>
        <v>2010</v>
      </c>
      <c r="V3084" s="9" t="str">
        <f t="shared" si="391"/>
        <v>Oct</v>
      </c>
    </row>
    <row r="3085" spans="1:22" ht="45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>
        <f t="shared" si="384"/>
        <v>1.4200000000000002</v>
      </c>
      <c r="P3085">
        <f t="shared" si="387"/>
        <v>31.555555555555557</v>
      </c>
      <c r="Q3085" t="str">
        <f t="shared" si="385"/>
        <v>games</v>
      </c>
      <c r="R3085" t="str">
        <f t="shared" si="386"/>
        <v>video games</v>
      </c>
      <c r="S3085" s="9">
        <f t="shared" si="388"/>
        <v>42190.856863425928</v>
      </c>
      <c r="T3085" s="9">
        <f t="shared" si="389"/>
        <v>42220.856863425928</v>
      </c>
      <c r="U3085">
        <f t="shared" si="390"/>
        <v>2015</v>
      </c>
      <c r="V3085" s="9" t="str">
        <f t="shared" si="391"/>
        <v>Jul</v>
      </c>
    </row>
    <row r="3086" spans="1:22" ht="45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>
        <f t="shared" si="384"/>
        <v>0.05</v>
      </c>
      <c r="P3086">
        <f t="shared" si="387"/>
        <v>5</v>
      </c>
      <c r="Q3086" t="str">
        <f t="shared" si="385"/>
        <v>games</v>
      </c>
      <c r="R3086" t="str">
        <f t="shared" si="386"/>
        <v>video games</v>
      </c>
      <c r="S3086" s="9">
        <f t="shared" si="388"/>
        <v>41951.806562500002</v>
      </c>
      <c r="T3086" s="9">
        <f t="shared" si="389"/>
        <v>41981.806562500002</v>
      </c>
      <c r="U3086">
        <f t="shared" si="390"/>
        <v>2014</v>
      </c>
      <c r="V3086" s="9" t="str">
        <f t="shared" si="391"/>
        <v>Nov</v>
      </c>
    </row>
    <row r="3087" spans="1:22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>
        <f t="shared" si="384"/>
        <v>28.842857142857142</v>
      </c>
      <c r="P3087">
        <f t="shared" si="387"/>
        <v>34.220338983050844</v>
      </c>
      <c r="Q3087" t="str">
        <f t="shared" si="385"/>
        <v>games</v>
      </c>
      <c r="R3087" t="str">
        <f t="shared" si="386"/>
        <v>video games</v>
      </c>
      <c r="S3087" s="9">
        <f t="shared" si="388"/>
        <v>42045.338692129633</v>
      </c>
      <c r="T3087" s="9">
        <f t="shared" si="389"/>
        <v>42075.297025462969</v>
      </c>
      <c r="U3087">
        <f t="shared" si="390"/>
        <v>2015</v>
      </c>
      <c r="V3087" s="9" t="str">
        <f t="shared" si="391"/>
        <v>Feb</v>
      </c>
    </row>
    <row r="3088" spans="1:22" ht="45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>
        <f t="shared" si="384"/>
        <v>0.16666666666666669</v>
      </c>
      <c r="P3088">
        <f t="shared" si="387"/>
        <v>25</v>
      </c>
      <c r="Q3088" t="str">
        <f t="shared" si="385"/>
        <v>games</v>
      </c>
      <c r="R3088" t="str">
        <f t="shared" si="386"/>
        <v>video games</v>
      </c>
      <c r="S3088" s="9">
        <f t="shared" si="388"/>
        <v>41843.606122685189</v>
      </c>
      <c r="T3088" s="9">
        <f t="shared" si="389"/>
        <v>41903.606122685189</v>
      </c>
      <c r="U3088">
        <f t="shared" si="390"/>
        <v>2014</v>
      </c>
      <c r="V3088" s="9" t="str">
        <f t="shared" si="391"/>
        <v>Jul</v>
      </c>
    </row>
    <row r="3089" spans="1:22" ht="45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>
        <f t="shared" si="384"/>
        <v>11.799999999999999</v>
      </c>
      <c r="P3089">
        <f t="shared" si="387"/>
        <v>19.666666666666668</v>
      </c>
      <c r="Q3089" t="str">
        <f t="shared" si="385"/>
        <v>games</v>
      </c>
      <c r="R3089" t="str">
        <f t="shared" si="386"/>
        <v>video games</v>
      </c>
      <c r="S3089" s="9">
        <f t="shared" si="388"/>
        <v>42408.857638888891</v>
      </c>
      <c r="T3089" s="9">
        <f t="shared" si="389"/>
        <v>42438.857638888891</v>
      </c>
      <c r="U3089">
        <f t="shared" si="390"/>
        <v>2016</v>
      </c>
      <c r="V3089" s="9" t="str">
        <f t="shared" si="391"/>
        <v>Feb</v>
      </c>
    </row>
    <row r="3090" spans="1:22" ht="30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>
        <f t="shared" si="384"/>
        <v>0.20238095238095236</v>
      </c>
      <c r="P3090">
        <f t="shared" si="387"/>
        <v>21.25</v>
      </c>
      <c r="Q3090" t="str">
        <f t="shared" si="385"/>
        <v>games</v>
      </c>
      <c r="R3090" t="str">
        <f t="shared" si="386"/>
        <v>video games</v>
      </c>
      <c r="S3090" s="9">
        <f t="shared" si="388"/>
        <v>41831.919710648152</v>
      </c>
      <c r="T3090" s="9">
        <f t="shared" si="389"/>
        <v>41866.919710648152</v>
      </c>
      <c r="U3090">
        <f t="shared" si="390"/>
        <v>2014</v>
      </c>
      <c r="V3090" s="9" t="str">
        <f t="shared" si="391"/>
        <v>Jul</v>
      </c>
    </row>
    <row r="3091" spans="1:22" ht="45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>
        <f t="shared" si="384"/>
        <v>5</v>
      </c>
      <c r="P3091">
        <f t="shared" si="387"/>
        <v>8.3333333333333339</v>
      </c>
      <c r="Q3091" t="str">
        <f t="shared" si="385"/>
        <v>games</v>
      </c>
      <c r="R3091" t="str">
        <f t="shared" si="386"/>
        <v>video games</v>
      </c>
      <c r="S3091" s="9">
        <f t="shared" si="388"/>
        <v>42167.040405092594</v>
      </c>
      <c r="T3091" s="9">
        <f t="shared" si="389"/>
        <v>42197.040405092594</v>
      </c>
      <c r="U3091">
        <f t="shared" si="390"/>
        <v>2015</v>
      </c>
      <c r="V3091" s="9" t="str">
        <f t="shared" si="391"/>
        <v>Jun</v>
      </c>
    </row>
    <row r="3092" spans="1:22" ht="45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>
        <f t="shared" si="384"/>
        <v>2.1129899999999995</v>
      </c>
      <c r="P3092">
        <f t="shared" si="387"/>
        <v>21.34333333333333</v>
      </c>
      <c r="Q3092" t="str">
        <f t="shared" si="385"/>
        <v>games</v>
      </c>
      <c r="R3092" t="str">
        <f t="shared" si="386"/>
        <v>video games</v>
      </c>
      <c r="S3092" s="9">
        <f t="shared" si="388"/>
        <v>41643.320509259262</v>
      </c>
      <c r="T3092" s="9">
        <f t="shared" si="389"/>
        <v>41673.320509259262</v>
      </c>
      <c r="U3092">
        <f t="shared" si="390"/>
        <v>2014</v>
      </c>
      <c r="V3092" s="9" t="str">
        <f t="shared" si="391"/>
        <v>Jan</v>
      </c>
    </row>
    <row r="3093" spans="1:22" ht="45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>
        <f t="shared" si="384"/>
        <v>1.6</v>
      </c>
      <c r="P3093">
        <f t="shared" si="387"/>
        <v>5.333333333333333</v>
      </c>
      <c r="Q3093" t="str">
        <f t="shared" si="385"/>
        <v>games</v>
      </c>
      <c r="R3093" t="str">
        <f t="shared" si="386"/>
        <v>video games</v>
      </c>
      <c r="S3093" s="9">
        <f t="shared" si="388"/>
        <v>40618.930543981485</v>
      </c>
      <c r="T3093" s="9">
        <f t="shared" si="389"/>
        <v>40657.124305555561</v>
      </c>
      <c r="U3093">
        <f t="shared" si="390"/>
        <v>2011</v>
      </c>
      <c r="V3093" s="9" t="str">
        <f t="shared" si="391"/>
        <v>Mar</v>
      </c>
    </row>
    <row r="3094" spans="1:22" ht="45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>
        <f t="shared" si="384"/>
        <v>1.7333333333333332</v>
      </c>
      <c r="P3094">
        <f t="shared" si="387"/>
        <v>34.666666666666664</v>
      </c>
      <c r="Q3094" t="str">
        <f t="shared" si="385"/>
        <v>games</v>
      </c>
      <c r="R3094" t="str">
        <f t="shared" si="386"/>
        <v>video games</v>
      </c>
      <c r="S3094" s="9">
        <f t="shared" si="388"/>
        <v>41361.71980324074</v>
      </c>
      <c r="T3094" s="9">
        <f t="shared" si="389"/>
        <v>41391.71980324074</v>
      </c>
      <c r="U3094">
        <f t="shared" si="390"/>
        <v>2013</v>
      </c>
      <c r="V3094" s="9" t="str">
        <f t="shared" si="391"/>
        <v>Mar</v>
      </c>
    </row>
    <row r="3095" spans="1:22" ht="45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>
        <f t="shared" si="384"/>
        <v>9.56</v>
      </c>
      <c r="P3095">
        <f t="shared" si="387"/>
        <v>21.727272727272727</v>
      </c>
      <c r="Q3095" t="str">
        <f t="shared" si="385"/>
        <v>games</v>
      </c>
      <c r="R3095" t="str">
        <f t="shared" si="386"/>
        <v>video games</v>
      </c>
      <c r="S3095" s="9">
        <f t="shared" si="388"/>
        <v>41156.796678240746</v>
      </c>
      <c r="T3095" s="9">
        <f t="shared" si="389"/>
        <v>41186.796678240746</v>
      </c>
      <c r="U3095">
        <f t="shared" si="390"/>
        <v>2012</v>
      </c>
      <c r="V3095" s="9" t="str">
        <f t="shared" si="391"/>
        <v>Sep</v>
      </c>
    </row>
    <row r="3096" spans="1:22" ht="45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>
        <f t="shared" si="384"/>
        <v>5.9612499999999999E-2</v>
      </c>
      <c r="P3096">
        <f t="shared" si="387"/>
        <v>11.922499999999999</v>
      </c>
      <c r="Q3096" t="str">
        <f t="shared" si="385"/>
        <v>games</v>
      </c>
      <c r="R3096" t="str">
        <f t="shared" si="386"/>
        <v>video games</v>
      </c>
      <c r="S3096" s="9">
        <f t="shared" si="388"/>
        <v>41536.34243055556</v>
      </c>
      <c r="T3096" s="9">
        <f t="shared" si="389"/>
        <v>41566.34243055556</v>
      </c>
      <c r="U3096">
        <f t="shared" si="390"/>
        <v>2013</v>
      </c>
      <c r="V3096" s="9" t="str">
        <f t="shared" si="391"/>
        <v>Sep</v>
      </c>
    </row>
    <row r="3097" spans="1:22" ht="45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>
        <f t="shared" si="384"/>
        <v>28.405999999999999</v>
      </c>
      <c r="P3097">
        <f t="shared" si="387"/>
        <v>26.59737827715356</v>
      </c>
      <c r="Q3097" t="str">
        <f t="shared" si="385"/>
        <v>games</v>
      </c>
      <c r="R3097" t="str">
        <f t="shared" si="386"/>
        <v>video games</v>
      </c>
      <c r="S3097" s="9">
        <f t="shared" si="388"/>
        <v>41948.604502314818</v>
      </c>
      <c r="T3097" s="9">
        <f t="shared" si="389"/>
        <v>41978.604502314818</v>
      </c>
      <c r="U3097">
        <f t="shared" si="390"/>
        <v>2014</v>
      </c>
      <c r="V3097" s="9" t="str">
        <f t="shared" si="391"/>
        <v>Nov</v>
      </c>
    </row>
    <row r="3098" spans="1:22" ht="30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>
        <f t="shared" si="384"/>
        <v>12.8</v>
      </c>
      <c r="P3098">
        <f t="shared" si="387"/>
        <v>10.666666666666666</v>
      </c>
      <c r="Q3098" t="str">
        <f t="shared" si="385"/>
        <v>games</v>
      </c>
      <c r="R3098" t="str">
        <f t="shared" si="386"/>
        <v>video games</v>
      </c>
      <c r="S3098" s="9">
        <f t="shared" si="388"/>
        <v>41556.84651620371</v>
      </c>
      <c r="T3098" s="9">
        <f t="shared" si="389"/>
        <v>41586.888182870374</v>
      </c>
      <c r="U3098">
        <f t="shared" si="390"/>
        <v>2013</v>
      </c>
      <c r="V3098" s="9" t="str">
        <f t="shared" si="391"/>
        <v>Oct</v>
      </c>
    </row>
    <row r="3099" spans="1:22" ht="45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>
        <f t="shared" si="384"/>
        <v>5.42</v>
      </c>
      <c r="P3099">
        <f t="shared" si="387"/>
        <v>29.035714285714285</v>
      </c>
      <c r="Q3099" t="str">
        <f t="shared" si="385"/>
        <v>games</v>
      </c>
      <c r="R3099" t="str">
        <f t="shared" si="386"/>
        <v>video games</v>
      </c>
      <c r="S3099" s="9">
        <f t="shared" si="388"/>
        <v>42647.583425925928</v>
      </c>
      <c r="T3099" s="9">
        <f t="shared" si="389"/>
        <v>42677.583425925928</v>
      </c>
      <c r="U3099">
        <f t="shared" si="390"/>
        <v>2016</v>
      </c>
      <c r="V3099" s="9" t="str">
        <f t="shared" si="391"/>
        <v>Oct</v>
      </c>
    </row>
    <row r="3100" spans="1:22" ht="45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>
        <f t="shared" si="384"/>
        <v>0.11199999999999999</v>
      </c>
      <c r="P3100">
        <f t="shared" si="387"/>
        <v>50.909090909090907</v>
      </c>
      <c r="Q3100" t="str">
        <f t="shared" si="385"/>
        <v>games</v>
      </c>
      <c r="R3100" t="str">
        <f t="shared" si="386"/>
        <v>video games</v>
      </c>
      <c r="S3100" s="9">
        <f t="shared" si="388"/>
        <v>41255.666944444449</v>
      </c>
      <c r="T3100" s="9">
        <f t="shared" si="389"/>
        <v>41285.666944444449</v>
      </c>
      <c r="U3100">
        <f t="shared" si="390"/>
        <v>2012</v>
      </c>
      <c r="V3100" s="9" t="str">
        <f t="shared" si="391"/>
        <v>Dec</v>
      </c>
    </row>
    <row r="3101" spans="1:22" ht="45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>
        <f t="shared" si="384"/>
        <v>0</v>
      </c>
      <c r="P3101">
        <f t="shared" si="387"/>
        <v>0</v>
      </c>
      <c r="Q3101" t="str">
        <f t="shared" si="385"/>
        <v>games</v>
      </c>
      <c r="R3101" t="str">
        <f t="shared" si="386"/>
        <v>video games</v>
      </c>
      <c r="S3101" s="9">
        <f t="shared" si="388"/>
        <v>41927.068969907406</v>
      </c>
      <c r="T3101" s="9">
        <f t="shared" si="389"/>
        <v>41957.110636574078</v>
      </c>
      <c r="U3101">
        <f t="shared" si="390"/>
        <v>2014</v>
      </c>
      <c r="V3101" s="9" t="str">
        <f t="shared" si="391"/>
        <v>Oct</v>
      </c>
    </row>
    <row r="3102" spans="1:22" ht="45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>
        <f t="shared" si="384"/>
        <v>5.7238095238095239</v>
      </c>
      <c r="P3102">
        <f t="shared" si="387"/>
        <v>50.083333333333336</v>
      </c>
      <c r="Q3102" t="str">
        <f t="shared" si="385"/>
        <v>games</v>
      </c>
      <c r="R3102" t="str">
        <f t="shared" si="386"/>
        <v>video games</v>
      </c>
      <c r="S3102" s="9">
        <f t="shared" si="388"/>
        <v>42340.534837962965</v>
      </c>
      <c r="T3102" s="9">
        <f t="shared" si="389"/>
        <v>42368.534837962965</v>
      </c>
      <c r="U3102">
        <f t="shared" si="390"/>
        <v>2015</v>
      </c>
      <c r="V3102" s="9" t="str">
        <f t="shared" si="391"/>
        <v>Dec</v>
      </c>
    </row>
    <row r="3103" spans="1:22" ht="45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>
        <f t="shared" si="384"/>
        <v>11.25</v>
      </c>
      <c r="P3103">
        <f t="shared" si="387"/>
        <v>45</v>
      </c>
      <c r="Q3103" t="str">
        <f t="shared" si="385"/>
        <v>games</v>
      </c>
      <c r="R3103" t="str">
        <f t="shared" si="386"/>
        <v>video games</v>
      </c>
      <c r="S3103" s="9">
        <f t="shared" si="388"/>
        <v>40332.720046296301</v>
      </c>
      <c r="T3103" s="9">
        <f t="shared" si="389"/>
        <v>40380.625</v>
      </c>
      <c r="U3103">
        <f t="shared" si="390"/>
        <v>2010</v>
      </c>
      <c r="V3103" s="9" t="str">
        <f t="shared" si="391"/>
        <v>Jun</v>
      </c>
    </row>
    <row r="3104" spans="1:22" ht="30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>
        <f t="shared" si="384"/>
        <v>1.7098591549295776</v>
      </c>
      <c r="P3104">
        <f t="shared" si="387"/>
        <v>25.291666666666668</v>
      </c>
      <c r="Q3104" t="str">
        <f t="shared" si="385"/>
        <v>games</v>
      </c>
      <c r="R3104" t="str">
        <f t="shared" si="386"/>
        <v>video games</v>
      </c>
      <c r="S3104" s="9">
        <f t="shared" si="388"/>
        <v>41499.380092592597</v>
      </c>
      <c r="T3104" s="9">
        <f t="shared" si="389"/>
        <v>41531.380092592597</v>
      </c>
      <c r="U3104">
        <f t="shared" si="390"/>
        <v>2013</v>
      </c>
      <c r="V3104" s="9" t="str">
        <f t="shared" si="391"/>
        <v>Aug</v>
      </c>
    </row>
    <row r="3105" spans="1:22" ht="45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>
        <f t="shared" si="384"/>
        <v>30.433333333333334</v>
      </c>
      <c r="P3105">
        <f t="shared" si="387"/>
        <v>51.292134831460672</v>
      </c>
      <c r="Q3105" t="str">
        <f t="shared" si="385"/>
        <v>games</v>
      </c>
      <c r="R3105" t="str">
        <f t="shared" si="386"/>
        <v>video games</v>
      </c>
      <c r="S3105" s="9">
        <f t="shared" si="388"/>
        <v>41575.070763888893</v>
      </c>
      <c r="T3105" s="9">
        <f t="shared" si="389"/>
        <v>41605.112430555557</v>
      </c>
      <c r="U3105">
        <f t="shared" si="390"/>
        <v>2013</v>
      </c>
      <c r="V3105" s="9" t="str">
        <f t="shared" si="391"/>
        <v>Oct</v>
      </c>
    </row>
    <row r="3106" spans="1:22" ht="45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>
        <f t="shared" si="384"/>
        <v>0.02</v>
      </c>
      <c r="P3106">
        <f t="shared" si="387"/>
        <v>1</v>
      </c>
      <c r="Q3106" t="str">
        <f t="shared" si="385"/>
        <v>games</v>
      </c>
      <c r="R3106" t="str">
        <f t="shared" si="386"/>
        <v>video games</v>
      </c>
      <c r="S3106" s="9">
        <f t="shared" si="388"/>
        <v>42397.51284722222</v>
      </c>
      <c r="T3106" s="9">
        <f t="shared" si="389"/>
        <v>42411.51284722222</v>
      </c>
      <c r="U3106">
        <f t="shared" si="390"/>
        <v>2016</v>
      </c>
      <c r="V3106" s="9" t="str">
        <f t="shared" si="391"/>
        <v>Jan</v>
      </c>
    </row>
    <row r="3107" spans="1:22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>
        <f t="shared" si="384"/>
        <v>0.69641025641025645</v>
      </c>
      <c r="P3107">
        <f t="shared" si="387"/>
        <v>49.381818181818183</v>
      </c>
      <c r="Q3107" t="str">
        <f t="shared" si="385"/>
        <v>games</v>
      </c>
      <c r="R3107" t="str">
        <f t="shared" si="386"/>
        <v>video games</v>
      </c>
      <c r="S3107" s="9">
        <f t="shared" si="388"/>
        <v>41927.129027777781</v>
      </c>
      <c r="T3107" s="9">
        <f t="shared" si="389"/>
        <v>41959.170694444452</v>
      </c>
      <c r="U3107">
        <f t="shared" si="390"/>
        <v>2014</v>
      </c>
      <c r="V3107" s="9" t="str">
        <f t="shared" si="391"/>
        <v>Oct</v>
      </c>
    </row>
    <row r="3108" spans="1:22" ht="45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>
        <f t="shared" si="384"/>
        <v>2</v>
      </c>
      <c r="P3108">
        <f t="shared" si="387"/>
        <v>1</v>
      </c>
      <c r="Q3108" t="str">
        <f t="shared" si="385"/>
        <v>games</v>
      </c>
      <c r="R3108" t="str">
        <f t="shared" si="386"/>
        <v>video games</v>
      </c>
      <c r="S3108" s="9">
        <f t="shared" si="388"/>
        <v>42066.566921296304</v>
      </c>
      <c r="T3108" s="9">
        <f t="shared" si="389"/>
        <v>42096.525254629632</v>
      </c>
      <c r="U3108">
        <f t="shared" si="390"/>
        <v>2015</v>
      </c>
      <c r="V3108" s="9" t="str">
        <f t="shared" si="391"/>
        <v>Mar</v>
      </c>
    </row>
    <row r="3109" spans="1:22" ht="45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>
        <f t="shared" si="384"/>
        <v>0</v>
      </c>
      <c r="P3109">
        <f t="shared" si="387"/>
        <v>0</v>
      </c>
      <c r="Q3109" t="str">
        <f t="shared" si="385"/>
        <v>games</v>
      </c>
      <c r="R3109" t="str">
        <f t="shared" si="386"/>
        <v>video games</v>
      </c>
      <c r="S3109" s="9">
        <f t="shared" si="388"/>
        <v>40354.858287037037</v>
      </c>
      <c r="T3109" s="9">
        <f t="shared" si="389"/>
        <v>40389.833333333336</v>
      </c>
      <c r="U3109">
        <f t="shared" si="390"/>
        <v>2010</v>
      </c>
      <c r="V3109" s="9" t="str">
        <f t="shared" si="391"/>
        <v>Jun</v>
      </c>
    </row>
    <row r="3110" spans="1:22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>
        <f t="shared" si="384"/>
        <v>0.80999999999999994</v>
      </c>
      <c r="P3110">
        <f t="shared" si="387"/>
        <v>101.25</v>
      </c>
      <c r="Q3110" t="str">
        <f t="shared" si="385"/>
        <v>games</v>
      </c>
      <c r="R3110" t="str">
        <f t="shared" si="386"/>
        <v>video games</v>
      </c>
      <c r="S3110" s="9">
        <f t="shared" si="388"/>
        <v>42534.118043981485</v>
      </c>
      <c r="T3110" s="9">
        <f t="shared" si="389"/>
        <v>42564.118043981485</v>
      </c>
      <c r="U3110">
        <f t="shared" si="390"/>
        <v>2016</v>
      </c>
      <c r="V3110" s="9" t="str">
        <f t="shared" si="391"/>
        <v>Jun</v>
      </c>
    </row>
    <row r="3111" spans="1:22" ht="45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>
        <f t="shared" si="384"/>
        <v>0.26222222222222225</v>
      </c>
      <c r="P3111">
        <f t="shared" si="387"/>
        <v>19.666666666666668</v>
      </c>
      <c r="Q3111" t="str">
        <f t="shared" si="385"/>
        <v>games</v>
      </c>
      <c r="R3111" t="str">
        <f t="shared" si="386"/>
        <v>video games</v>
      </c>
      <c r="S3111" s="9">
        <f t="shared" si="388"/>
        <v>42520.680717592593</v>
      </c>
      <c r="T3111" s="9">
        <f t="shared" si="389"/>
        <v>42550.680717592593</v>
      </c>
      <c r="U3111">
        <f t="shared" si="390"/>
        <v>2016</v>
      </c>
      <c r="V3111" s="9" t="str">
        <f t="shared" si="391"/>
        <v>May</v>
      </c>
    </row>
    <row r="3112" spans="1:22" ht="45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>
        <f t="shared" si="384"/>
        <v>0.16666666666666669</v>
      </c>
      <c r="P3112">
        <f t="shared" si="387"/>
        <v>12.5</v>
      </c>
      <c r="Q3112" t="str">
        <f t="shared" si="385"/>
        <v>games</v>
      </c>
      <c r="R3112" t="str">
        <f t="shared" si="386"/>
        <v>video games</v>
      </c>
      <c r="S3112" s="9">
        <f t="shared" si="388"/>
        <v>41683.665613425932</v>
      </c>
      <c r="T3112" s="9">
        <f t="shared" si="389"/>
        <v>41713.62394675926</v>
      </c>
      <c r="U3112">
        <f t="shared" si="390"/>
        <v>2014</v>
      </c>
      <c r="V3112" s="9" t="str">
        <f t="shared" si="391"/>
        <v>Feb</v>
      </c>
    </row>
    <row r="3113" spans="1:22" ht="45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>
        <f t="shared" si="384"/>
        <v>9.124454880912446E-3</v>
      </c>
      <c r="P3113">
        <f t="shared" si="387"/>
        <v>8.5</v>
      </c>
      <c r="Q3113" t="str">
        <f t="shared" si="385"/>
        <v>games</v>
      </c>
      <c r="R3113" t="str">
        <f t="shared" si="386"/>
        <v>video games</v>
      </c>
      <c r="S3113" s="9">
        <f t="shared" si="388"/>
        <v>41974.744421296295</v>
      </c>
      <c r="T3113" s="9">
        <f t="shared" si="389"/>
        <v>42014.165972222225</v>
      </c>
      <c r="U3113">
        <f t="shared" si="390"/>
        <v>2014</v>
      </c>
      <c r="V3113" s="9" t="str">
        <f t="shared" si="391"/>
        <v>Dec</v>
      </c>
    </row>
    <row r="3114" spans="1:22" ht="30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>
        <f t="shared" si="384"/>
        <v>0.8</v>
      </c>
      <c r="P3114">
        <f t="shared" si="387"/>
        <v>1</v>
      </c>
      <c r="Q3114" t="str">
        <f t="shared" si="385"/>
        <v>games</v>
      </c>
      <c r="R3114" t="str">
        <f t="shared" si="386"/>
        <v>video games</v>
      </c>
      <c r="S3114" s="9">
        <f t="shared" si="388"/>
        <v>41647.465590277781</v>
      </c>
      <c r="T3114" s="9">
        <f t="shared" si="389"/>
        <v>41667.465590277781</v>
      </c>
      <c r="U3114">
        <f t="shared" si="390"/>
        <v>2014</v>
      </c>
      <c r="V3114" s="9" t="str">
        <f t="shared" si="391"/>
        <v>Jan</v>
      </c>
    </row>
    <row r="3115" spans="1:22" ht="45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>
        <f t="shared" si="384"/>
        <v>2.2999999999999998</v>
      </c>
      <c r="P3115">
        <f t="shared" si="387"/>
        <v>23</v>
      </c>
      <c r="Q3115" t="str">
        <f t="shared" si="385"/>
        <v>games</v>
      </c>
      <c r="R3115" t="str">
        <f t="shared" si="386"/>
        <v>video games</v>
      </c>
      <c r="S3115" s="9">
        <f t="shared" si="388"/>
        <v>42430.58084490741</v>
      </c>
      <c r="T3115" s="9">
        <f t="shared" si="389"/>
        <v>42460.539178240746</v>
      </c>
      <c r="U3115">
        <f t="shared" si="390"/>
        <v>2016</v>
      </c>
      <c r="V3115" s="9" t="str">
        <f t="shared" si="391"/>
        <v>Mar</v>
      </c>
    </row>
    <row r="3116" spans="1:22" ht="30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>
        <f t="shared" si="384"/>
        <v>2.6660714285714282</v>
      </c>
      <c r="P3116">
        <f t="shared" si="387"/>
        <v>17.987951807228917</v>
      </c>
      <c r="Q3116" t="str">
        <f t="shared" si="385"/>
        <v>games</v>
      </c>
      <c r="R3116" t="str">
        <f t="shared" si="386"/>
        <v>video games</v>
      </c>
      <c r="S3116" s="9">
        <f t="shared" si="388"/>
        <v>41488.687569444446</v>
      </c>
      <c r="T3116" s="9">
        <f t="shared" si="389"/>
        <v>41533.687569444446</v>
      </c>
      <c r="U3116">
        <f t="shared" si="390"/>
        <v>2013</v>
      </c>
      <c r="V3116" s="9" t="str">
        <f t="shared" si="391"/>
        <v>Aug</v>
      </c>
    </row>
    <row r="3117" spans="1:22" ht="30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>
        <f t="shared" si="384"/>
        <v>28.192</v>
      </c>
      <c r="P3117">
        <f t="shared" si="387"/>
        <v>370.94736842105266</v>
      </c>
      <c r="Q3117" t="str">
        <f t="shared" si="385"/>
        <v>games</v>
      </c>
      <c r="R3117" t="str">
        <f t="shared" si="386"/>
        <v>video games</v>
      </c>
      <c r="S3117" s="9">
        <f t="shared" si="388"/>
        <v>42694.814618055556</v>
      </c>
      <c r="T3117" s="9">
        <f t="shared" si="389"/>
        <v>42727.165972222225</v>
      </c>
      <c r="U3117">
        <f t="shared" si="390"/>
        <v>2016</v>
      </c>
      <c r="V3117" s="9" t="str">
        <f t="shared" si="391"/>
        <v>Nov</v>
      </c>
    </row>
    <row r="3118" spans="1:22" ht="45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>
        <f t="shared" si="384"/>
        <v>6.5900366666666672</v>
      </c>
      <c r="P3118">
        <f t="shared" si="387"/>
        <v>63.569485530546629</v>
      </c>
      <c r="Q3118" t="str">
        <f t="shared" si="385"/>
        <v>games</v>
      </c>
      <c r="R3118" t="str">
        <f t="shared" si="386"/>
        <v>video games</v>
      </c>
      <c r="S3118" s="9">
        <f t="shared" si="388"/>
        <v>41264.687199074076</v>
      </c>
      <c r="T3118" s="9">
        <f t="shared" si="389"/>
        <v>41309.687199074076</v>
      </c>
      <c r="U3118">
        <f t="shared" si="390"/>
        <v>2012</v>
      </c>
      <c r="V3118" s="9" t="str">
        <f t="shared" si="391"/>
        <v>Dec</v>
      </c>
    </row>
    <row r="3119" spans="1:22" ht="60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>
        <f t="shared" si="384"/>
        <v>0.72222222222222221</v>
      </c>
      <c r="P3119">
        <f t="shared" si="387"/>
        <v>13</v>
      </c>
      <c r="Q3119" t="str">
        <f t="shared" si="385"/>
        <v>games</v>
      </c>
      <c r="R3119" t="str">
        <f t="shared" si="386"/>
        <v>video games</v>
      </c>
      <c r="S3119" s="9">
        <f t="shared" si="388"/>
        <v>40710.564513888894</v>
      </c>
      <c r="T3119" s="9">
        <f t="shared" si="389"/>
        <v>40740.564513888894</v>
      </c>
      <c r="U3119">
        <f t="shared" si="390"/>
        <v>2011</v>
      </c>
      <c r="V3119" s="9" t="str">
        <f t="shared" si="391"/>
        <v>Jun</v>
      </c>
    </row>
    <row r="3120" spans="1:22" ht="45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>
        <f t="shared" si="384"/>
        <v>0.85000000000000009</v>
      </c>
      <c r="P3120">
        <f t="shared" si="387"/>
        <v>5.3125</v>
      </c>
      <c r="Q3120" t="str">
        <f t="shared" si="385"/>
        <v>games</v>
      </c>
      <c r="R3120" t="str">
        <f t="shared" si="386"/>
        <v>video games</v>
      </c>
      <c r="S3120" s="9">
        <f t="shared" si="388"/>
        <v>41018.54519675926</v>
      </c>
      <c r="T3120" s="9">
        <f t="shared" si="389"/>
        <v>41048.54519675926</v>
      </c>
      <c r="U3120">
        <f t="shared" si="390"/>
        <v>2012</v>
      </c>
      <c r="V3120" s="9" t="str">
        <f t="shared" si="391"/>
        <v>Apr</v>
      </c>
    </row>
    <row r="3121" spans="1:22" ht="45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>
        <f t="shared" si="384"/>
        <v>0.71785714285714286</v>
      </c>
      <c r="P3121">
        <f t="shared" si="387"/>
        <v>22.333333333333332</v>
      </c>
      <c r="Q3121" t="str">
        <f t="shared" si="385"/>
        <v>food</v>
      </c>
      <c r="R3121" t="str">
        <f t="shared" si="386"/>
        <v>food trucks</v>
      </c>
      <c r="S3121" s="9">
        <f t="shared" si="388"/>
        <v>42374.656203703707</v>
      </c>
      <c r="T3121" s="9">
        <f t="shared" si="389"/>
        <v>42434.656203703707</v>
      </c>
      <c r="U3121">
        <f t="shared" si="390"/>
        <v>2016</v>
      </c>
      <c r="V3121" s="9" t="str">
        <f t="shared" si="391"/>
        <v>Jan</v>
      </c>
    </row>
    <row r="3122" spans="1:22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>
        <f t="shared" si="384"/>
        <v>0.43333333333333329</v>
      </c>
      <c r="P3122">
        <f t="shared" si="387"/>
        <v>52</v>
      </c>
      <c r="Q3122" t="str">
        <f t="shared" si="385"/>
        <v>food</v>
      </c>
      <c r="R3122" t="str">
        <f t="shared" si="386"/>
        <v>food trucks</v>
      </c>
      <c r="S3122" s="9">
        <f t="shared" si="388"/>
        <v>42107.513090277782</v>
      </c>
      <c r="T3122" s="9">
        <f t="shared" si="389"/>
        <v>42137.513090277782</v>
      </c>
      <c r="U3122">
        <f t="shared" si="390"/>
        <v>2015</v>
      </c>
      <c r="V3122" s="9" t="str">
        <f t="shared" si="391"/>
        <v>Apr</v>
      </c>
    </row>
    <row r="3123" spans="1:22" ht="45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>
        <f t="shared" si="384"/>
        <v>16.833333333333332</v>
      </c>
      <c r="P3123">
        <f t="shared" si="387"/>
        <v>16.833333333333332</v>
      </c>
      <c r="Q3123" t="str">
        <f t="shared" si="385"/>
        <v>food</v>
      </c>
      <c r="R3123" t="str">
        <f t="shared" si="386"/>
        <v>food trucks</v>
      </c>
      <c r="S3123" s="9">
        <f t="shared" si="388"/>
        <v>42399.715949074081</v>
      </c>
      <c r="T3123" s="9">
        <f t="shared" si="389"/>
        <v>42459.67428240741</v>
      </c>
      <c r="U3123">
        <f t="shared" si="390"/>
        <v>2016</v>
      </c>
      <c r="V3123" s="9" t="str">
        <f t="shared" si="391"/>
        <v>Jan</v>
      </c>
    </row>
    <row r="3124" spans="1:22" ht="45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>
        <f t="shared" si="384"/>
        <v>0</v>
      </c>
      <c r="P3124">
        <f t="shared" si="387"/>
        <v>0</v>
      </c>
      <c r="Q3124" t="str">
        <f t="shared" si="385"/>
        <v>food</v>
      </c>
      <c r="R3124" t="str">
        <f t="shared" si="386"/>
        <v>food trucks</v>
      </c>
      <c r="S3124" s="9">
        <f t="shared" si="388"/>
        <v>42341.872766203705</v>
      </c>
      <c r="T3124" s="9">
        <f t="shared" si="389"/>
        <v>42371.872766203705</v>
      </c>
      <c r="U3124">
        <f t="shared" si="390"/>
        <v>2015</v>
      </c>
      <c r="V3124" s="9" t="str">
        <f t="shared" si="391"/>
        <v>Dec</v>
      </c>
    </row>
    <row r="3125" spans="1:22" ht="30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>
        <f t="shared" si="384"/>
        <v>22.52</v>
      </c>
      <c r="P3125">
        <f t="shared" si="387"/>
        <v>56.3</v>
      </c>
      <c r="Q3125" t="str">
        <f t="shared" si="385"/>
        <v>food</v>
      </c>
      <c r="R3125" t="str">
        <f t="shared" si="386"/>
        <v>food trucks</v>
      </c>
      <c r="S3125" s="9">
        <f t="shared" si="388"/>
        <v>42595.418692129628</v>
      </c>
      <c r="T3125" s="9">
        <f t="shared" si="389"/>
        <v>42616.418692129628</v>
      </c>
      <c r="U3125">
        <f t="shared" si="390"/>
        <v>2016</v>
      </c>
      <c r="V3125" s="9" t="str">
        <f t="shared" si="391"/>
        <v>Aug</v>
      </c>
    </row>
    <row r="3126" spans="1:22" ht="45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>
        <f t="shared" si="384"/>
        <v>41.384615384615387</v>
      </c>
      <c r="P3126">
        <f t="shared" si="387"/>
        <v>84.0625</v>
      </c>
      <c r="Q3126" t="str">
        <f t="shared" si="385"/>
        <v>food</v>
      </c>
      <c r="R3126" t="str">
        <f t="shared" si="386"/>
        <v>food trucks</v>
      </c>
      <c r="S3126" s="9">
        <f t="shared" si="388"/>
        <v>41982.944328703707</v>
      </c>
      <c r="T3126" s="9">
        <f t="shared" si="389"/>
        <v>42022.944328703707</v>
      </c>
      <c r="U3126">
        <f t="shared" si="390"/>
        <v>2014</v>
      </c>
      <c r="V3126" s="9" t="str">
        <f t="shared" si="391"/>
        <v>Dec</v>
      </c>
    </row>
    <row r="3127" spans="1:22" ht="60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>
        <f t="shared" si="384"/>
        <v>25.259090909090908</v>
      </c>
      <c r="P3127">
        <f t="shared" si="387"/>
        <v>168.39393939393941</v>
      </c>
      <c r="Q3127" t="str">
        <f t="shared" si="385"/>
        <v>food</v>
      </c>
      <c r="R3127" t="str">
        <f t="shared" si="386"/>
        <v>food trucks</v>
      </c>
      <c r="S3127" s="9">
        <f t="shared" si="388"/>
        <v>42082.408888888887</v>
      </c>
      <c r="T3127" s="9">
        <f t="shared" si="389"/>
        <v>42105.083333333336</v>
      </c>
      <c r="U3127">
        <f t="shared" si="390"/>
        <v>2015</v>
      </c>
      <c r="V3127" s="9" t="str">
        <f t="shared" si="391"/>
        <v>Mar</v>
      </c>
    </row>
    <row r="3128" spans="1:22" ht="30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>
        <f t="shared" si="384"/>
        <v>0.2</v>
      </c>
      <c r="P3128">
        <f t="shared" si="387"/>
        <v>15</v>
      </c>
      <c r="Q3128" t="str">
        <f t="shared" si="385"/>
        <v>food</v>
      </c>
      <c r="R3128" t="str">
        <f t="shared" si="386"/>
        <v>food trucks</v>
      </c>
      <c r="S3128" s="9">
        <f t="shared" si="388"/>
        <v>41918.974039351851</v>
      </c>
      <c r="T3128" s="9">
        <f t="shared" si="389"/>
        <v>41949.015706018523</v>
      </c>
      <c r="U3128">
        <f t="shared" si="390"/>
        <v>2014</v>
      </c>
      <c r="V3128" s="9" t="str">
        <f t="shared" si="391"/>
        <v>Oct</v>
      </c>
    </row>
    <row r="3129" spans="1:22" ht="30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>
        <f t="shared" si="384"/>
        <v>1.8399999999999999</v>
      </c>
      <c r="P3129">
        <f t="shared" si="387"/>
        <v>76.666666666666671</v>
      </c>
      <c r="Q3129" t="str">
        <f t="shared" si="385"/>
        <v>food</v>
      </c>
      <c r="R3129" t="str">
        <f t="shared" si="386"/>
        <v>food trucks</v>
      </c>
      <c r="S3129" s="9">
        <f t="shared" si="388"/>
        <v>42204.709201388891</v>
      </c>
      <c r="T3129" s="9">
        <f t="shared" si="389"/>
        <v>42234.709201388891</v>
      </c>
      <c r="U3129">
        <f t="shared" si="390"/>
        <v>2015</v>
      </c>
      <c r="V3129" s="9" t="str">
        <f t="shared" si="391"/>
        <v>Jul</v>
      </c>
    </row>
    <row r="3130" spans="1:22" ht="60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>
        <f t="shared" si="384"/>
        <v>0</v>
      </c>
      <c r="P3130">
        <f t="shared" si="387"/>
        <v>0</v>
      </c>
      <c r="Q3130" t="str">
        <f t="shared" si="385"/>
        <v>food</v>
      </c>
      <c r="R3130" t="str">
        <f t="shared" si="386"/>
        <v>food trucks</v>
      </c>
      <c r="S3130" s="9">
        <f t="shared" si="388"/>
        <v>42224.241608796299</v>
      </c>
      <c r="T3130" s="9">
        <f t="shared" si="389"/>
        <v>42254.241608796299</v>
      </c>
      <c r="U3130">
        <f t="shared" si="390"/>
        <v>2015</v>
      </c>
      <c r="V3130" s="9" t="str">
        <f t="shared" si="391"/>
        <v>Aug</v>
      </c>
    </row>
    <row r="3131" spans="1:22" ht="45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>
        <f t="shared" si="384"/>
        <v>0.60399999999999998</v>
      </c>
      <c r="P3131">
        <f t="shared" si="387"/>
        <v>50.333333333333336</v>
      </c>
      <c r="Q3131" t="str">
        <f t="shared" si="385"/>
        <v>food</v>
      </c>
      <c r="R3131" t="str">
        <f t="shared" si="386"/>
        <v>food trucks</v>
      </c>
      <c r="S3131" s="9">
        <f t="shared" si="388"/>
        <v>42211.565763888888</v>
      </c>
      <c r="T3131" s="9">
        <f t="shared" si="389"/>
        <v>42241.565763888888</v>
      </c>
      <c r="U3131">
        <f t="shared" si="390"/>
        <v>2015</v>
      </c>
      <c r="V3131" s="9" t="str">
        <f t="shared" si="391"/>
        <v>Jul</v>
      </c>
    </row>
    <row r="3132" spans="1:22" ht="45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>
        <f t="shared" si="384"/>
        <v>0</v>
      </c>
      <c r="P3132">
        <f t="shared" si="387"/>
        <v>0</v>
      </c>
      <c r="Q3132" t="str">
        <f t="shared" si="385"/>
        <v>food</v>
      </c>
      <c r="R3132" t="str">
        <f t="shared" si="386"/>
        <v>food trucks</v>
      </c>
      <c r="S3132" s="9">
        <f t="shared" si="388"/>
        <v>42655.570289351854</v>
      </c>
      <c r="T3132" s="9">
        <f t="shared" si="389"/>
        <v>42700.611956018525</v>
      </c>
      <c r="U3132">
        <f t="shared" si="390"/>
        <v>2016</v>
      </c>
      <c r="V3132" s="9" t="str">
        <f t="shared" si="391"/>
        <v>Oct</v>
      </c>
    </row>
    <row r="3133" spans="1:22" ht="45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>
        <f t="shared" si="384"/>
        <v>0.83333333333333337</v>
      </c>
      <c r="P3133">
        <f t="shared" si="387"/>
        <v>8.3333333333333339</v>
      </c>
      <c r="Q3133" t="str">
        <f t="shared" si="385"/>
        <v>food</v>
      </c>
      <c r="R3133" t="str">
        <f t="shared" si="386"/>
        <v>food trucks</v>
      </c>
      <c r="S3133" s="9">
        <f t="shared" si="388"/>
        <v>41759.943078703705</v>
      </c>
      <c r="T3133" s="9">
        <f t="shared" si="389"/>
        <v>41790.8125</v>
      </c>
      <c r="U3133">
        <f t="shared" si="390"/>
        <v>2014</v>
      </c>
      <c r="V3133" s="9" t="str">
        <f t="shared" si="391"/>
        <v>Apr</v>
      </c>
    </row>
    <row r="3134" spans="1:22" ht="45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>
        <f t="shared" si="384"/>
        <v>3.0666666666666664</v>
      </c>
      <c r="P3134">
        <f t="shared" si="387"/>
        <v>35.384615384615387</v>
      </c>
      <c r="Q3134" t="str">
        <f t="shared" si="385"/>
        <v>food</v>
      </c>
      <c r="R3134" t="str">
        <f t="shared" si="386"/>
        <v>food trucks</v>
      </c>
      <c r="S3134" s="9">
        <f t="shared" si="388"/>
        <v>42198.52847222222</v>
      </c>
      <c r="T3134" s="9">
        <f t="shared" si="389"/>
        <v>42237.999305555561</v>
      </c>
      <c r="U3134">
        <f t="shared" si="390"/>
        <v>2015</v>
      </c>
      <c r="V3134" s="9" t="str">
        <f t="shared" si="391"/>
        <v>Jul</v>
      </c>
    </row>
    <row r="3135" spans="1:22" ht="45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>
        <f t="shared" si="384"/>
        <v>0.55833333333333335</v>
      </c>
      <c r="P3135">
        <f t="shared" si="387"/>
        <v>55.833333333333336</v>
      </c>
      <c r="Q3135" t="str">
        <f t="shared" si="385"/>
        <v>food</v>
      </c>
      <c r="R3135" t="str">
        <f t="shared" si="386"/>
        <v>food trucks</v>
      </c>
      <c r="S3135" s="9">
        <f t="shared" si="388"/>
        <v>42536.696134259262</v>
      </c>
      <c r="T3135" s="9">
        <f t="shared" si="389"/>
        <v>42566.696134259262</v>
      </c>
      <c r="U3135">
        <f t="shared" si="390"/>
        <v>2016</v>
      </c>
      <c r="V3135" s="9" t="str">
        <f t="shared" si="391"/>
        <v>Jun</v>
      </c>
    </row>
    <row r="3136" spans="1:22" ht="45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>
        <f t="shared" si="384"/>
        <v>2.5000000000000001E-2</v>
      </c>
      <c r="P3136">
        <f t="shared" si="387"/>
        <v>5</v>
      </c>
      <c r="Q3136" t="str">
        <f t="shared" si="385"/>
        <v>food</v>
      </c>
      <c r="R3136" t="str">
        <f t="shared" si="386"/>
        <v>food trucks</v>
      </c>
      <c r="S3136" s="9">
        <f t="shared" si="388"/>
        <v>42019.571099537039</v>
      </c>
      <c r="T3136" s="9">
        <f t="shared" si="389"/>
        <v>42077.458333333336</v>
      </c>
      <c r="U3136">
        <f t="shared" si="390"/>
        <v>2015</v>
      </c>
      <c r="V3136" s="9" t="str">
        <f t="shared" si="391"/>
        <v>Jan</v>
      </c>
    </row>
    <row r="3137" spans="1:22" ht="45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>
        <f t="shared" si="384"/>
        <v>0</v>
      </c>
      <c r="P3137">
        <f t="shared" si="387"/>
        <v>0</v>
      </c>
      <c r="Q3137" t="str">
        <f t="shared" si="385"/>
        <v>food</v>
      </c>
      <c r="R3137" t="str">
        <f t="shared" si="386"/>
        <v>food trucks</v>
      </c>
      <c r="S3137" s="9">
        <f t="shared" si="388"/>
        <v>41831.717442129629</v>
      </c>
      <c r="T3137" s="9">
        <f t="shared" si="389"/>
        <v>41861.717442129629</v>
      </c>
      <c r="U3137">
        <f t="shared" si="390"/>
        <v>2014</v>
      </c>
      <c r="V3137" s="9" t="str">
        <f t="shared" si="391"/>
        <v>Jul</v>
      </c>
    </row>
    <row r="3138" spans="1:22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>
        <f t="shared" ref="O3138:O3201" si="392">(E3138/D3138)*100</f>
        <v>0.02</v>
      </c>
      <c r="P3138">
        <f t="shared" si="387"/>
        <v>1</v>
      </c>
      <c r="Q3138" t="str">
        <f t="shared" ref="Q3138:Q3201" si="393">LEFT(N3138,SEARCH("/",N3138,1)-1)</f>
        <v>food</v>
      </c>
      <c r="R3138" t="str">
        <f t="shared" ref="R3138:R3201" si="394">RIGHT(N3138,LEN(N3138)-SEARCH("/",N3138,1))</f>
        <v>food trucks</v>
      </c>
      <c r="S3138" s="9">
        <f t="shared" si="388"/>
        <v>42027.690324074072</v>
      </c>
      <c r="T3138" s="9">
        <f t="shared" si="389"/>
        <v>42087.648657407415</v>
      </c>
      <c r="U3138">
        <f t="shared" si="390"/>
        <v>2015</v>
      </c>
      <c r="V3138" s="9" t="str">
        <f t="shared" si="391"/>
        <v>Jan</v>
      </c>
    </row>
    <row r="3139" spans="1:22" ht="45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>
        <f t="shared" si="392"/>
        <v>0</v>
      </c>
      <c r="P3139">
        <f t="shared" ref="P3139:P3202" si="395">IFERROR(E3139/L3139, 0)</f>
        <v>0</v>
      </c>
      <c r="Q3139" t="str">
        <f t="shared" si="393"/>
        <v>food</v>
      </c>
      <c r="R3139" t="str">
        <f t="shared" si="394"/>
        <v>food trucks</v>
      </c>
      <c r="S3139" s="9">
        <f t="shared" ref="S3139:S3202" si="396">((J3139/86400)+25569+(-4/24))</f>
        <v>41993.571631944447</v>
      </c>
      <c r="T3139" s="9">
        <f t="shared" ref="T3139:T3202" si="397">((I3139/86400)+25569+(-4/24))</f>
        <v>42053.571631944447</v>
      </c>
      <c r="U3139">
        <f t="shared" ref="U3139:U3202" si="398">YEAR(S3139)</f>
        <v>2014</v>
      </c>
      <c r="V3139" s="9" t="str">
        <f t="shared" ref="V3139:V3202" si="399">TEXT(S3139, "mmm")</f>
        <v>Dec</v>
      </c>
    </row>
    <row r="3140" spans="1:22" ht="45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>
        <f t="shared" si="392"/>
        <v>14.825133372851216</v>
      </c>
      <c r="P3140">
        <f t="shared" si="395"/>
        <v>69.472222222222229</v>
      </c>
      <c r="Q3140" t="str">
        <f t="shared" si="393"/>
        <v>food</v>
      </c>
      <c r="R3140" t="str">
        <f t="shared" si="394"/>
        <v>food trucks</v>
      </c>
      <c r="S3140" s="9">
        <f t="shared" si="396"/>
        <v>41892.862210648149</v>
      </c>
      <c r="T3140" s="9">
        <f t="shared" si="397"/>
        <v>41952.903877314813</v>
      </c>
      <c r="U3140">
        <f t="shared" si="398"/>
        <v>2014</v>
      </c>
      <c r="V3140" s="9" t="str">
        <f t="shared" si="399"/>
        <v>Sep</v>
      </c>
    </row>
    <row r="3141" spans="1:22" ht="30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>
        <f t="shared" si="392"/>
        <v>1.6666666666666666E-2</v>
      </c>
      <c r="P3141">
        <f t="shared" si="395"/>
        <v>1</v>
      </c>
      <c r="Q3141" t="str">
        <f t="shared" si="393"/>
        <v>food</v>
      </c>
      <c r="R3141" t="str">
        <f t="shared" si="394"/>
        <v>food trucks</v>
      </c>
      <c r="S3141" s="9">
        <f t="shared" si="396"/>
        <v>42026.520787037043</v>
      </c>
      <c r="T3141" s="9">
        <f t="shared" si="397"/>
        <v>42056.520787037043</v>
      </c>
      <c r="U3141">
        <f t="shared" si="398"/>
        <v>2015</v>
      </c>
      <c r="V3141" s="9" t="str">
        <f t="shared" si="399"/>
        <v>Jan</v>
      </c>
    </row>
    <row r="3142" spans="1:22" ht="30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>
        <f t="shared" si="392"/>
        <v>0.2</v>
      </c>
      <c r="P3142">
        <f t="shared" si="395"/>
        <v>1</v>
      </c>
      <c r="Q3142" t="str">
        <f t="shared" si="393"/>
        <v>food</v>
      </c>
      <c r="R3142" t="str">
        <f t="shared" si="394"/>
        <v>food trucks</v>
      </c>
      <c r="S3142" s="9">
        <f t="shared" si="396"/>
        <v>42044.558287037034</v>
      </c>
      <c r="T3142" s="9">
        <f t="shared" si="397"/>
        <v>42074.516620370377</v>
      </c>
      <c r="U3142">
        <f t="shared" si="398"/>
        <v>2015</v>
      </c>
      <c r="V3142" s="9" t="str">
        <f t="shared" si="399"/>
        <v>Feb</v>
      </c>
    </row>
    <row r="3143" spans="1:22" ht="45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>
        <f t="shared" si="392"/>
        <v>1.3333333333333334E-2</v>
      </c>
      <c r="P3143">
        <f t="shared" si="395"/>
        <v>8</v>
      </c>
      <c r="Q3143" t="str">
        <f t="shared" si="393"/>
        <v>food</v>
      </c>
      <c r="R3143" t="str">
        <f t="shared" si="394"/>
        <v>food trucks</v>
      </c>
      <c r="S3143" s="9">
        <f t="shared" si="396"/>
        <v>41974.538078703707</v>
      </c>
      <c r="T3143" s="9">
        <f t="shared" si="397"/>
        <v>42004.538078703707</v>
      </c>
      <c r="U3143">
        <f t="shared" si="398"/>
        <v>2014</v>
      </c>
      <c r="V3143" s="9" t="str">
        <f t="shared" si="399"/>
        <v>Dec</v>
      </c>
    </row>
    <row r="3144" spans="1:22" ht="30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>
        <f t="shared" si="392"/>
        <v>1.24</v>
      </c>
      <c r="P3144">
        <f t="shared" si="395"/>
        <v>34.444444444444443</v>
      </c>
      <c r="Q3144" t="str">
        <f t="shared" si="393"/>
        <v>food</v>
      </c>
      <c r="R3144" t="str">
        <f t="shared" si="394"/>
        <v>food trucks</v>
      </c>
      <c r="S3144" s="9">
        <f t="shared" si="396"/>
        <v>41909.725787037038</v>
      </c>
      <c r="T3144" s="9">
        <f t="shared" si="397"/>
        <v>41939.725787037038</v>
      </c>
      <c r="U3144">
        <f t="shared" si="398"/>
        <v>2014</v>
      </c>
      <c r="V3144" s="9" t="str">
        <f t="shared" si="399"/>
        <v>Sep</v>
      </c>
    </row>
    <row r="3145" spans="1:22" ht="45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>
        <f t="shared" si="392"/>
        <v>2.8571428571428574E-2</v>
      </c>
      <c r="P3145">
        <f t="shared" si="395"/>
        <v>1</v>
      </c>
      <c r="Q3145" t="str">
        <f t="shared" si="393"/>
        <v>food</v>
      </c>
      <c r="R3145" t="str">
        <f t="shared" si="394"/>
        <v>food trucks</v>
      </c>
      <c r="S3145" s="9">
        <f t="shared" si="396"/>
        <v>42502.747094907412</v>
      </c>
      <c r="T3145" s="9">
        <f t="shared" si="397"/>
        <v>42517.75277777778</v>
      </c>
      <c r="U3145">
        <f t="shared" si="398"/>
        <v>2016</v>
      </c>
      <c r="V3145" s="9" t="str">
        <f t="shared" si="399"/>
        <v>May</v>
      </c>
    </row>
    <row r="3146" spans="1:22" ht="45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>
        <f t="shared" si="392"/>
        <v>0</v>
      </c>
      <c r="P3146">
        <f t="shared" si="395"/>
        <v>0</v>
      </c>
      <c r="Q3146" t="str">
        <f t="shared" si="393"/>
        <v>food</v>
      </c>
      <c r="R3146" t="str">
        <f t="shared" si="394"/>
        <v>food trucks</v>
      </c>
      <c r="S3146" s="9">
        <f t="shared" si="396"/>
        <v>42164.003379629634</v>
      </c>
      <c r="T3146" s="9">
        <f t="shared" si="397"/>
        <v>42224.003379629634</v>
      </c>
      <c r="U3146">
        <f t="shared" si="398"/>
        <v>2015</v>
      </c>
      <c r="V3146" s="9" t="str">
        <f t="shared" si="399"/>
        <v>Jun</v>
      </c>
    </row>
    <row r="3147" spans="1:22" ht="30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>
        <f t="shared" si="392"/>
        <v>2E-3</v>
      </c>
      <c r="P3147">
        <f t="shared" si="395"/>
        <v>1</v>
      </c>
      <c r="Q3147" t="str">
        <f t="shared" si="393"/>
        <v>food</v>
      </c>
      <c r="R3147" t="str">
        <f t="shared" si="394"/>
        <v>food trucks</v>
      </c>
      <c r="S3147" s="9">
        <f t="shared" si="396"/>
        <v>42412.152002314819</v>
      </c>
      <c r="T3147" s="9">
        <f t="shared" si="397"/>
        <v>42452.110335648154</v>
      </c>
      <c r="U3147">
        <f t="shared" si="398"/>
        <v>2016</v>
      </c>
      <c r="V3147" s="9" t="str">
        <f t="shared" si="399"/>
        <v>Feb</v>
      </c>
    </row>
    <row r="3148" spans="1:22" ht="30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>
        <f t="shared" si="392"/>
        <v>2.8571428571428571E-3</v>
      </c>
      <c r="P3148">
        <f t="shared" si="395"/>
        <v>1</v>
      </c>
      <c r="Q3148" t="str">
        <f t="shared" si="393"/>
        <v>food</v>
      </c>
      <c r="R3148" t="str">
        <f t="shared" si="394"/>
        <v>food trucks</v>
      </c>
      <c r="S3148" s="9">
        <f t="shared" si="396"/>
        <v>42045.617488425931</v>
      </c>
      <c r="T3148" s="9">
        <f t="shared" si="397"/>
        <v>42075.575821759259</v>
      </c>
      <c r="U3148">
        <f t="shared" si="398"/>
        <v>2015</v>
      </c>
      <c r="V3148" s="9" t="str">
        <f t="shared" si="399"/>
        <v>Feb</v>
      </c>
    </row>
    <row r="3149" spans="1:22" ht="45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>
        <f t="shared" si="392"/>
        <v>1.4321428571428572</v>
      </c>
      <c r="P3149">
        <f t="shared" si="395"/>
        <v>501.25</v>
      </c>
      <c r="Q3149" t="str">
        <f t="shared" si="393"/>
        <v>food</v>
      </c>
      <c r="R3149" t="str">
        <f t="shared" si="394"/>
        <v>food trucks</v>
      </c>
      <c r="S3149" s="9">
        <f t="shared" si="396"/>
        <v>42734.712569444448</v>
      </c>
      <c r="T3149" s="9">
        <f t="shared" si="397"/>
        <v>42771.530555555561</v>
      </c>
      <c r="U3149">
        <f t="shared" si="398"/>
        <v>2016</v>
      </c>
      <c r="V3149" s="9" t="str">
        <f t="shared" si="399"/>
        <v>Dec</v>
      </c>
    </row>
    <row r="3150" spans="1:22" ht="45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>
        <f t="shared" si="392"/>
        <v>0.70000000000000007</v>
      </c>
      <c r="P3150">
        <f t="shared" si="395"/>
        <v>10.5</v>
      </c>
      <c r="Q3150" t="str">
        <f t="shared" si="393"/>
        <v>food</v>
      </c>
      <c r="R3150" t="str">
        <f t="shared" si="394"/>
        <v>food trucks</v>
      </c>
      <c r="S3150" s="9">
        <f t="shared" si="396"/>
        <v>42381.964166666665</v>
      </c>
      <c r="T3150" s="9">
        <f t="shared" si="397"/>
        <v>42411.964166666665</v>
      </c>
      <c r="U3150">
        <f t="shared" si="398"/>
        <v>2016</v>
      </c>
      <c r="V3150" s="9" t="str">
        <f t="shared" si="399"/>
        <v>Jan</v>
      </c>
    </row>
    <row r="3151" spans="1:22" ht="30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>
        <f t="shared" si="392"/>
        <v>2E-3</v>
      </c>
      <c r="P3151">
        <f t="shared" si="395"/>
        <v>1</v>
      </c>
      <c r="Q3151" t="str">
        <f t="shared" si="393"/>
        <v>food</v>
      </c>
      <c r="R3151" t="str">
        <f t="shared" si="394"/>
        <v>food trucks</v>
      </c>
      <c r="S3151" s="9">
        <f t="shared" si="396"/>
        <v>42488.933020833334</v>
      </c>
      <c r="T3151" s="9">
        <f t="shared" si="397"/>
        <v>42548.933020833334</v>
      </c>
      <c r="U3151">
        <f t="shared" si="398"/>
        <v>2016</v>
      </c>
      <c r="V3151" s="9" t="str">
        <f t="shared" si="399"/>
        <v>Apr</v>
      </c>
    </row>
    <row r="3152" spans="1:22" ht="30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>
        <f t="shared" si="392"/>
        <v>1.4285714285714287E-2</v>
      </c>
      <c r="P3152">
        <f t="shared" si="395"/>
        <v>1</v>
      </c>
      <c r="Q3152" t="str">
        <f t="shared" si="393"/>
        <v>food</v>
      </c>
      <c r="R3152" t="str">
        <f t="shared" si="394"/>
        <v>food trucks</v>
      </c>
      <c r="S3152" s="9">
        <f t="shared" si="396"/>
        <v>42041.052048611113</v>
      </c>
      <c r="T3152" s="9">
        <f t="shared" si="397"/>
        <v>42071.052048611113</v>
      </c>
      <c r="U3152">
        <f t="shared" si="398"/>
        <v>2015</v>
      </c>
      <c r="V3152" s="9" t="str">
        <f t="shared" si="399"/>
        <v>Feb</v>
      </c>
    </row>
    <row r="3153" spans="1:22" ht="45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>
        <f t="shared" si="392"/>
        <v>0</v>
      </c>
      <c r="P3153">
        <f t="shared" si="395"/>
        <v>0</v>
      </c>
      <c r="Q3153" t="str">
        <f t="shared" si="393"/>
        <v>food</v>
      </c>
      <c r="R3153" t="str">
        <f t="shared" si="394"/>
        <v>food trucks</v>
      </c>
      <c r="S3153" s="9">
        <f t="shared" si="396"/>
        <v>42397.733136574076</v>
      </c>
      <c r="T3153" s="9">
        <f t="shared" si="397"/>
        <v>42427.733136574076</v>
      </c>
      <c r="U3153">
        <f t="shared" si="398"/>
        <v>2016</v>
      </c>
      <c r="V3153" s="9" t="str">
        <f t="shared" si="399"/>
        <v>Jan</v>
      </c>
    </row>
    <row r="3154" spans="1:22" ht="45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>
        <f t="shared" si="392"/>
        <v>0.13</v>
      </c>
      <c r="P3154">
        <f t="shared" si="395"/>
        <v>13</v>
      </c>
      <c r="Q3154" t="str">
        <f t="shared" si="393"/>
        <v>food</v>
      </c>
      <c r="R3154" t="str">
        <f t="shared" si="394"/>
        <v>food trucks</v>
      </c>
      <c r="S3154" s="9">
        <f t="shared" si="396"/>
        <v>42180.019375000003</v>
      </c>
      <c r="T3154" s="9">
        <f t="shared" si="397"/>
        <v>42220.019375000003</v>
      </c>
      <c r="U3154">
        <f t="shared" si="398"/>
        <v>2015</v>
      </c>
      <c r="V3154" s="9" t="str">
        <f t="shared" si="399"/>
        <v>Jun</v>
      </c>
    </row>
    <row r="3155" spans="1:22" ht="45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>
        <f t="shared" si="392"/>
        <v>0.48960000000000004</v>
      </c>
      <c r="P3155">
        <f t="shared" si="395"/>
        <v>306</v>
      </c>
      <c r="Q3155" t="str">
        <f t="shared" si="393"/>
        <v>food</v>
      </c>
      <c r="R3155" t="str">
        <f t="shared" si="394"/>
        <v>food trucks</v>
      </c>
      <c r="S3155" s="9">
        <f t="shared" si="396"/>
        <v>42252.110949074078</v>
      </c>
      <c r="T3155" s="9">
        <f t="shared" si="397"/>
        <v>42282.110949074078</v>
      </c>
      <c r="U3155">
        <f t="shared" si="398"/>
        <v>2015</v>
      </c>
      <c r="V3155" s="9" t="str">
        <f t="shared" si="399"/>
        <v>Sep</v>
      </c>
    </row>
    <row r="3156" spans="1:22" ht="45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>
        <f t="shared" si="392"/>
        <v>3.8461538461538464E-2</v>
      </c>
      <c r="P3156">
        <f t="shared" si="395"/>
        <v>22.5</v>
      </c>
      <c r="Q3156" t="str">
        <f t="shared" si="393"/>
        <v>food</v>
      </c>
      <c r="R3156" t="str">
        <f t="shared" si="394"/>
        <v>food trucks</v>
      </c>
      <c r="S3156" s="9">
        <f t="shared" si="396"/>
        <v>42338.44872685185</v>
      </c>
      <c r="T3156" s="9">
        <f t="shared" si="397"/>
        <v>42398.44872685185</v>
      </c>
      <c r="U3156">
        <f t="shared" si="398"/>
        <v>2015</v>
      </c>
      <c r="V3156" s="9" t="str">
        <f t="shared" si="399"/>
        <v>Nov</v>
      </c>
    </row>
    <row r="3157" spans="1:22" ht="45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>
        <f t="shared" si="392"/>
        <v>0</v>
      </c>
      <c r="P3157">
        <f t="shared" si="395"/>
        <v>0</v>
      </c>
      <c r="Q3157" t="str">
        <f t="shared" si="393"/>
        <v>food</v>
      </c>
      <c r="R3157" t="str">
        <f t="shared" si="394"/>
        <v>food trucks</v>
      </c>
      <c r="S3157" s="9">
        <f t="shared" si="396"/>
        <v>42031.798472222225</v>
      </c>
      <c r="T3157" s="9">
        <f t="shared" si="397"/>
        <v>42080.583333333336</v>
      </c>
      <c r="U3157">
        <f t="shared" si="398"/>
        <v>2015</v>
      </c>
      <c r="V3157" s="9" t="str">
        <f t="shared" si="399"/>
        <v>Jan</v>
      </c>
    </row>
    <row r="3158" spans="1:22" ht="45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>
        <f t="shared" si="392"/>
        <v>0.33333333333333337</v>
      </c>
      <c r="P3158">
        <f t="shared" si="395"/>
        <v>50</v>
      </c>
      <c r="Q3158" t="str">
        <f t="shared" si="393"/>
        <v>food</v>
      </c>
      <c r="R3158" t="str">
        <f t="shared" si="394"/>
        <v>food trucks</v>
      </c>
      <c r="S3158" s="9">
        <f t="shared" si="396"/>
        <v>42285.748402777775</v>
      </c>
      <c r="T3158" s="9">
        <f t="shared" si="397"/>
        <v>42345.790069444447</v>
      </c>
      <c r="U3158">
        <f t="shared" si="398"/>
        <v>2015</v>
      </c>
      <c r="V3158" s="9" t="str">
        <f t="shared" si="399"/>
        <v>Oct</v>
      </c>
    </row>
    <row r="3159" spans="1:22" ht="45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>
        <f t="shared" si="392"/>
        <v>0</v>
      </c>
      <c r="P3159">
        <f t="shared" si="395"/>
        <v>0</v>
      </c>
      <c r="Q3159" t="str">
        <f t="shared" si="393"/>
        <v>food</v>
      </c>
      <c r="R3159" t="str">
        <f t="shared" si="394"/>
        <v>food trucks</v>
      </c>
      <c r="S3159" s="9">
        <f t="shared" si="396"/>
        <v>42265.651956018519</v>
      </c>
      <c r="T3159" s="9">
        <f t="shared" si="397"/>
        <v>42295.651956018519</v>
      </c>
      <c r="U3159">
        <f t="shared" si="398"/>
        <v>2015</v>
      </c>
      <c r="V3159" s="9" t="str">
        <f t="shared" si="399"/>
        <v>Sep</v>
      </c>
    </row>
    <row r="3160" spans="1:22" ht="30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>
        <f t="shared" si="392"/>
        <v>0.2</v>
      </c>
      <c r="P3160">
        <f t="shared" si="395"/>
        <v>5</v>
      </c>
      <c r="Q3160" t="str">
        <f t="shared" si="393"/>
        <v>food</v>
      </c>
      <c r="R3160" t="str">
        <f t="shared" si="394"/>
        <v>food trucks</v>
      </c>
      <c r="S3160" s="9">
        <f t="shared" si="396"/>
        <v>42383.73278935186</v>
      </c>
      <c r="T3160" s="9">
        <f t="shared" si="397"/>
        <v>42413.73278935186</v>
      </c>
      <c r="U3160">
        <f t="shared" si="398"/>
        <v>2016</v>
      </c>
      <c r="V3160" s="9" t="str">
        <f t="shared" si="399"/>
        <v>Jan</v>
      </c>
    </row>
    <row r="3161" spans="1:22" ht="45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>
        <f t="shared" si="392"/>
        <v>2.5545454545454547</v>
      </c>
      <c r="P3161">
        <f t="shared" si="395"/>
        <v>40.142857142857146</v>
      </c>
      <c r="Q3161" t="str">
        <f t="shared" si="393"/>
        <v>food</v>
      </c>
      <c r="R3161" t="str">
        <f t="shared" si="394"/>
        <v>restaurants</v>
      </c>
      <c r="S3161" s="9">
        <f t="shared" si="396"/>
        <v>42244.610000000008</v>
      </c>
      <c r="T3161" s="9">
        <f t="shared" si="397"/>
        <v>42274.610000000008</v>
      </c>
      <c r="U3161">
        <f t="shared" si="398"/>
        <v>2015</v>
      </c>
      <c r="V3161" s="9" t="str">
        <f t="shared" si="399"/>
        <v>Aug</v>
      </c>
    </row>
    <row r="3162" spans="1:22" ht="45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>
        <f t="shared" si="392"/>
        <v>7.8181818181818186E-2</v>
      </c>
      <c r="P3162">
        <f t="shared" si="395"/>
        <v>17.2</v>
      </c>
      <c r="Q3162" t="str">
        <f t="shared" si="393"/>
        <v>food</v>
      </c>
      <c r="R3162" t="str">
        <f t="shared" si="394"/>
        <v>restaurants</v>
      </c>
      <c r="S3162" s="9">
        <f t="shared" si="396"/>
        <v>41858.658773148149</v>
      </c>
      <c r="T3162" s="9">
        <f t="shared" si="397"/>
        <v>41903.658773148149</v>
      </c>
      <c r="U3162">
        <f t="shared" si="398"/>
        <v>2014</v>
      </c>
      <c r="V3162" s="9" t="str">
        <f t="shared" si="399"/>
        <v>Aug</v>
      </c>
    </row>
    <row r="3163" spans="1:22" ht="45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>
        <f t="shared" si="392"/>
        <v>0</v>
      </c>
      <c r="P3163">
        <f t="shared" si="395"/>
        <v>0</v>
      </c>
      <c r="Q3163" t="str">
        <f t="shared" si="393"/>
        <v>food</v>
      </c>
      <c r="R3163" t="str">
        <f t="shared" si="394"/>
        <v>restaurants</v>
      </c>
      <c r="S3163" s="9">
        <f t="shared" si="396"/>
        <v>42498.732731481483</v>
      </c>
      <c r="T3163" s="9">
        <f t="shared" si="397"/>
        <v>42528.712500000001</v>
      </c>
      <c r="U3163">
        <f t="shared" si="398"/>
        <v>2016</v>
      </c>
      <c r="V3163" s="9" t="str">
        <f t="shared" si="399"/>
        <v>May</v>
      </c>
    </row>
    <row r="3164" spans="1:22" ht="30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>
        <f t="shared" si="392"/>
        <v>0</v>
      </c>
      <c r="P3164">
        <f t="shared" si="395"/>
        <v>0</v>
      </c>
      <c r="Q3164" t="str">
        <f t="shared" si="393"/>
        <v>food</v>
      </c>
      <c r="R3164" t="str">
        <f t="shared" si="394"/>
        <v>restaurants</v>
      </c>
      <c r="S3164" s="9">
        <f t="shared" si="396"/>
        <v>41927.848773148151</v>
      </c>
      <c r="T3164" s="9">
        <f t="shared" si="397"/>
        <v>41957.890439814822</v>
      </c>
      <c r="U3164">
        <f t="shared" si="398"/>
        <v>2014</v>
      </c>
      <c r="V3164" s="9" t="str">
        <f t="shared" si="399"/>
        <v>Oct</v>
      </c>
    </row>
    <row r="3165" spans="1:22" ht="60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>
        <f t="shared" si="392"/>
        <v>0</v>
      </c>
      <c r="P3165">
        <f t="shared" si="395"/>
        <v>0</v>
      </c>
      <c r="Q3165" t="str">
        <f t="shared" si="393"/>
        <v>food</v>
      </c>
      <c r="R3165" t="str">
        <f t="shared" si="394"/>
        <v>restaurants</v>
      </c>
      <c r="S3165" s="9">
        <f t="shared" si="396"/>
        <v>42046.889074074075</v>
      </c>
      <c r="T3165" s="9">
        <f t="shared" si="397"/>
        <v>42076.847407407411</v>
      </c>
      <c r="U3165">
        <f t="shared" si="398"/>
        <v>2015</v>
      </c>
      <c r="V3165" s="9" t="str">
        <f t="shared" si="399"/>
        <v>Feb</v>
      </c>
    </row>
    <row r="3166" spans="1:22" ht="45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>
        <f t="shared" si="392"/>
        <v>0.6</v>
      </c>
      <c r="P3166">
        <f t="shared" si="395"/>
        <v>15</v>
      </c>
      <c r="Q3166" t="str">
        <f t="shared" si="393"/>
        <v>food</v>
      </c>
      <c r="R3166" t="str">
        <f t="shared" si="394"/>
        <v>restaurants</v>
      </c>
      <c r="S3166" s="9">
        <f t="shared" si="396"/>
        <v>42258.130428240744</v>
      </c>
      <c r="T3166" s="9">
        <f t="shared" si="397"/>
        <v>42280.708333333336</v>
      </c>
      <c r="U3166">
        <f t="shared" si="398"/>
        <v>2015</v>
      </c>
      <c r="V3166" s="9" t="str">
        <f t="shared" si="399"/>
        <v>Sep</v>
      </c>
    </row>
    <row r="3167" spans="1:22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>
        <f t="shared" si="392"/>
        <v>0</v>
      </c>
      <c r="P3167">
        <f t="shared" si="395"/>
        <v>0</v>
      </c>
      <c r="Q3167" t="str">
        <f t="shared" si="393"/>
        <v>food</v>
      </c>
      <c r="R3167" t="str">
        <f t="shared" si="394"/>
        <v>restaurants</v>
      </c>
      <c r="S3167" s="9">
        <f t="shared" si="396"/>
        <v>42104.9062962963</v>
      </c>
      <c r="T3167" s="9">
        <f t="shared" si="397"/>
        <v>42134.9062962963</v>
      </c>
      <c r="U3167">
        <f t="shared" si="398"/>
        <v>2015</v>
      </c>
      <c r="V3167" s="9" t="str">
        <f t="shared" si="399"/>
        <v>Apr</v>
      </c>
    </row>
    <row r="3168" spans="1:22" ht="45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>
        <f t="shared" si="392"/>
        <v>0</v>
      </c>
      <c r="P3168">
        <f t="shared" si="395"/>
        <v>0</v>
      </c>
      <c r="Q3168" t="str">
        <f t="shared" si="393"/>
        <v>food</v>
      </c>
      <c r="R3168" t="str">
        <f t="shared" si="394"/>
        <v>restaurants</v>
      </c>
      <c r="S3168" s="9">
        <f t="shared" si="396"/>
        <v>41835.785115740742</v>
      </c>
      <c r="T3168" s="9">
        <f t="shared" si="397"/>
        <v>41865.785115740742</v>
      </c>
      <c r="U3168">
        <f t="shared" si="398"/>
        <v>2014</v>
      </c>
      <c r="V3168" s="9" t="str">
        <f t="shared" si="399"/>
        <v>Jul</v>
      </c>
    </row>
    <row r="3169" spans="1:22" ht="45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>
        <f t="shared" si="392"/>
        <v>1.0526315789473684</v>
      </c>
      <c r="P3169">
        <f t="shared" si="395"/>
        <v>35.714285714285715</v>
      </c>
      <c r="Q3169" t="str">
        <f t="shared" si="393"/>
        <v>food</v>
      </c>
      <c r="R3169" t="str">
        <f t="shared" si="394"/>
        <v>restaurants</v>
      </c>
      <c r="S3169" s="9">
        <f t="shared" si="396"/>
        <v>42058.642928240741</v>
      </c>
      <c r="T3169" s="9">
        <f t="shared" si="397"/>
        <v>42114.601261574076</v>
      </c>
      <c r="U3169">
        <f t="shared" si="398"/>
        <v>2015</v>
      </c>
      <c r="V3169" s="9" t="str">
        <f t="shared" si="399"/>
        <v>Feb</v>
      </c>
    </row>
    <row r="3170" spans="1:22" ht="45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>
        <f t="shared" si="392"/>
        <v>0.15</v>
      </c>
      <c r="P3170">
        <f t="shared" si="395"/>
        <v>37.5</v>
      </c>
      <c r="Q3170" t="str">
        <f t="shared" si="393"/>
        <v>food</v>
      </c>
      <c r="R3170" t="str">
        <f t="shared" si="394"/>
        <v>restaurants</v>
      </c>
      <c r="S3170" s="9">
        <f t="shared" si="396"/>
        <v>42078.830694444448</v>
      </c>
      <c r="T3170" s="9">
        <f t="shared" si="397"/>
        <v>42138.830694444448</v>
      </c>
      <c r="U3170">
        <f t="shared" si="398"/>
        <v>2015</v>
      </c>
      <c r="V3170" s="9" t="str">
        <f t="shared" si="399"/>
        <v>Mar</v>
      </c>
    </row>
    <row r="3171" spans="1:22" ht="45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>
        <f t="shared" si="392"/>
        <v>0</v>
      </c>
      <c r="P3171">
        <f t="shared" si="395"/>
        <v>0</v>
      </c>
      <c r="Q3171" t="str">
        <f t="shared" si="393"/>
        <v>food</v>
      </c>
      <c r="R3171" t="str">
        <f t="shared" si="394"/>
        <v>restaurants</v>
      </c>
      <c r="S3171" s="9">
        <f t="shared" si="396"/>
        <v>42371.280243055553</v>
      </c>
      <c r="T3171" s="9">
        <f t="shared" si="397"/>
        <v>42401.280243055553</v>
      </c>
      <c r="U3171">
        <f t="shared" si="398"/>
        <v>2016</v>
      </c>
      <c r="V3171" s="9" t="str">
        <f t="shared" si="399"/>
        <v>Jan</v>
      </c>
    </row>
    <row r="3172" spans="1:22" ht="45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>
        <f t="shared" si="392"/>
        <v>0</v>
      </c>
      <c r="P3172">
        <f t="shared" si="395"/>
        <v>0</v>
      </c>
      <c r="Q3172" t="str">
        <f t="shared" si="393"/>
        <v>food</v>
      </c>
      <c r="R3172" t="str">
        <f t="shared" si="394"/>
        <v>restaurants</v>
      </c>
      <c r="S3172" s="9">
        <f t="shared" si="396"/>
        <v>41971.710196759261</v>
      </c>
      <c r="T3172" s="9">
        <f t="shared" si="397"/>
        <v>41986.710196759261</v>
      </c>
      <c r="U3172">
        <f t="shared" si="398"/>
        <v>2014</v>
      </c>
      <c r="V3172" s="9" t="str">
        <f t="shared" si="399"/>
        <v>Nov</v>
      </c>
    </row>
    <row r="3173" spans="1:22" ht="45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>
        <f t="shared" si="392"/>
        <v>0</v>
      </c>
      <c r="P3173">
        <f t="shared" si="395"/>
        <v>0</v>
      </c>
      <c r="Q3173" t="str">
        <f t="shared" si="393"/>
        <v>food</v>
      </c>
      <c r="R3173" t="str">
        <f t="shared" si="394"/>
        <v>restaurants</v>
      </c>
      <c r="S3173" s="9">
        <f t="shared" si="396"/>
        <v>42731.840150462966</v>
      </c>
      <c r="T3173" s="9">
        <f t="shared" si="397"/>
        <v>42791.840150462966</v>
      </c>
      <c r="U3173">
        <f t="shared" si="398"/>
        <v>2016</v>
      </c>
      <c r="V3173" s="9" t="str">
        <f t="shared" si="399"/>
        <v>Dec</v>
      </c>
    </row>
    <row r="3174" spans="1:22" ht="45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>
        <f t="shared" si="392"/>
        <v>1.7500000000000002</v>
      </c>
      <c r="P3174">
        <f t="shared" si="395"/>
        <v>52.5</v>
      </c>
      <c r="Q3174" t="str">
        <f t="shared" si="393"/>
        <v>food</v>
      </c>
      <c r="R3174" t="str">
        <f t="shared" si="394"/>
        <v>restaurants</v>
      </c>
      <c r="S3174" s="9">
        <f t="shared" si="396"/>
        <v>41854.223113425927</v>
      </c>
      <c r="T3174" s="9">
        <f t="shared" si="397"/>
        <v>41871.223113425927</v>
      </c>
      <c r="U3174">
        <f t="shared" si="398"/>
        <v>2014</v>
      </c>
      <c r="V3174" s="9" t="str">
        <f t="shared" si="399"/>
        <v>Aug</v>
      </c>
    </row>
    <row r="3175" spans="1:22" ht="45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>
        <f t="shared" si="392"/>
        <v>18.600000000000001</v>
      </c>
      <c r="P3175">
        <f t="shared" si="395"/>
        <v>77.5</v>
      </c>
      <c r="Q3175" t="str">
        <f t="shared" si="393"/>
        <v>food</v>
      </c>
      <c r="R3175" t="str">
        <f t="shared" si="394"/>
        <v>restaurants</v>
      </c>
      <c r="S3175" s="9">
        <f t="shared" si="396"/>
        <v>42027.673067129632</v>
      </c>
      <c r="T3175" s="9">
        <f t="shared" si="397"/>
        <v>42057.673067129632</v>
      </c>
      <c r="U3175">
        <f t="shared" si="398"/>
        <v>2015</v>
      </c>
      <c r="V3175" s="9" t="str">
        <f t="shared" si="399"/>
        <v>Jan</v>
      </c>
    </row>
    <row r="3176" spans="1:22" ht="45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>
        <f t="shared" si="392"/>
        <v>0</v>
      </c>
      <c r="P3176">
        <f t="shared" si="395"/>
        <v>0</v>
      </c>
      <c r="Q3176" t="str">
        <f t="shared" si="393"/>
        <v>food</v>
      </c>
      <c r="R3176" t="str">
        <f t="shared" si="394"/>
        <v>restaurants</v>
      </c>
      <c r="S3176" s="9">
        <f t="shared" si="396"/>
        <v>41942.486712962964</v>
      </c>
      <c r="T3176" s="9">
        <f t="shared" si="397"/>
        <v>41972.528379629635</v>
      </c>
      <c r="U3176">
        <f t="shared" si="398"/>
        <v>2014</v>
      </c>
      <c r="V3176" s="9" t="str">
        <f t="shared" si="399"/>
        <v>Oct</v>
      </c>
    </row>
    <row r="3177" spans="1:22" ht="45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>
        <f t="shared" si="392"/>
        <v>9.8166666666666664</v>
      </c>
      <c r="P3177">
        <f t="shared" si="395"/>
        <v>53.545454545454547</v>
      </c>
      <c r="Q3177" t="str">
        <f t="shared" si="393"/>
        <v>food</v>
      </c>
      <c r="R3177" t="str">
        <f t="shared" si="394"/>
        <v>restaurants</v>
      </c>
      <c r="S3177" s="9">
        <f t="shared" si="396"/>
        <v>42052.635763888895</v>
      </c>
      <c r="T3177" s="9">
        <f t="shared" si="397"/>
        <v>42082.594097222223</v>
      </c>
      <c r="U3177">
        <f t="shared" si="398"/>
        <v>2015</v>
      </c>
      <c r="V3177" s="9" t="str">
        <f t="shared" si="399"/>
        <v>Feb</v>
      </c>
    </row>
    <row r="3178" spans="1:22" ht="45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>
        <f t="shared" si="392"/>
        <v>0</v>
      </c>
      <c r="P3178">
        <f t="shared" si="395"/>
        <v>0</v>
      </c>
      <c r="Q3178" t="str">
        <f t="shared" si="393"/>
        <v>food</v>
      </c>
      <c r="R3178" t="str">
        <f t="shared" si="394"/>
        <v>restaurants</v>
      </c>
      <c r="S3178" s="9">
        <f t="shared" si="396"/>
        <v>41926.514212962968</v>
      </c>
      <c r="T3178" s="9">
        <f t="shared" si="397"/>
        <v>41956.555879629632</v>
      </c>
      <c r="U3178">
        <f t="shared" si="398"/>
        <v>2014</v>
      </c>
      <c r="V3178" s="9" t="str">
        <f t="shared" si="399"/>
        <v>Oct</v>
      </c>
    </row>
    <row r="3179" spans="1:22" ht="30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>
        <f t="shared" si="392"/>
        <v>4.3333333333333335E-2</v>
      </c>
      <c r="P3179">
        <f t="shared" si="395"/>
        <v>16.25</v>
      </c>
      <c r="Q3179" t="str">
        <f t="shared" si="393"/>
        <v>food</v>
      </c>
      <c r="R3179" t="str">
        <f t="shared" si="394"/>
        <v>restaurants</v>
      </c>
      <c r="S3179" s="9">
        <f t="shared" si="396"/>
        <v>41808.988472222227</v>
      </c>
      <c r="T3179" s="9">
        <f t="shared" si="397"/>
        <v>41838.988472222227</v>
      </c>
      <c r="U3179">
        <f t="shared" si="398"/>
        <v>2014</v>
      </c>
      <c r="V3179" s="9" t="str">
        <f t="shared" si="399"/>
        <v>Jun</v>
      </c>
    </row>
    <row r="3180" spans="1:22" ht="45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>
        <f t="shared" si="392"/>
        <v>0</v>
      </c>
      <c r="P3180">
        <f t="shared" si="395"/>
        <v>0</v>
      </c>
      <c r="Q3180" t="str">
        <f t="shared" si="393"/>
        <v>food</v>
      </c>
      <c r="R3180" t="str">
        <f t="shared" si="394"/>
        <v>restaurants</v>
      </c>
      <c r="S3180" s="9">
        <f t="shared" si="396"/>
        <v>42612.433854166673</v>
      </c>
      <c r="T3180" s="9">
        <f t="shared" si="397"/>
        <v>42658.639583333337</v>
      </c>
      <c r="U3180">
        <f t="shared" si="398"/>
        <v>2016</v>
      </c>
      <c r="V3180" s="9" t="str">
        <f t="shared" si="399"/>
        <v>Aug</v>
      </c>
    </row>
    <row r="3181" spans="1:22" ht="45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>
        <f t="shared" si="392"/>
        <v>10.6</v>
      </c>
      <c r="P3181">
        <f t="shared" si="395"/>
        <v>48.18181818181818</v>
      </c>
      <c r="Q3181" t="str">
        <f t="shared" si="393"/>
        <v>food</v>
      </c>
      <c r="R3181" t="str">
        <f t="shared" si="394"/>
        <v>food trucks</v>
      </c>
      <c r="S3181" s="9">
        <f t="shared" si="396"/>
        <v>42294.461782407408</v>
      </c>
      <c r="T3181" s="9">
        <f t="shared" si="397"/>
        <v>42324.503449074073</v>
      </c>
      <c r="U3181">
        <f t="shared" si="398"/>
        <v>2015</v>
      </c>
      <c r="V3181" s="9" t="str">
        <f t="shared" si="399"/>
        <v>Oct</v>
      </c>
    </row>
    <row r="3182" spans="1:22" ht="30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>
        <f t="shared" si="392"/>
        <v>1.1111111111111111E-3</v>
      </c>
      <c r="P3182">
        <f t="shared" si="395"/>
        <v>1</v>
      </c>
      <c r="Q3182" t="str">
        <f t="shared" si="393"/>
        <v>food</v>
      </c>
      <c r="R3182" t="str">
        <f t="shared" si="394"/>
        <v>food trucks</v>
      </c>
      <c r="S3182" s="9">
        <f t="shared" si="396"/>
        <v>42642.822152777779</v>
      </c>
      <c r="T3182" s="9">
        <f t="shared" si="397"/>
        <v>42672.822152777779</v>
      </c>
      <c r="U3182">
        <f t="shared" si="398"/>
        <v>2016</v>
      </c>
      <c r="V3182" s="9" t="str">
        <f t="shared" si="399"/>
        <v>Sep</v>
      </c>
    </row>
    <row r="3183" spans="1:22" ht="30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>
        <f t="shared" si="392"/>
        <v>0.5</v>
      </c>
      <c r="P3183">
        <f t="shared" si="395"/>
        <v>1</v>
      </c>
      <c r="Q3183" t="str">
        <f t="shared" si="393"/>
        <v>food</v>
      </c>
      <c r="R3183" t="str">
        <f t="shared" si="394"/>
        <v>food trucks</v>
      </c>
      <c r="S3183" s="9">
        <f t="shared" si="396"/>
        <v>42019.602777777785</v>
      </c>
      <c r="T3183" s="9">
        <f t="shared" si="397"/>
        <v>42079.561111111114</v>
      </c>
      <c r="U3183">
        <f t="shared" si="398"/>
        <v>2015</v>
      </c>
      <c r="V3183" s="9" t="str">
        <f t="shared" si="399"/>
        <v>Jan</v>
      </c>
    </row>
    <row r="3184" spans="1:22" ht="30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>
        <f t="shared" si="392"/>
        <v>0</v>
      </c>
      <c r="P3184">
        <f t="shared" si="395"/>
        <v>0</v>
      </c>
      <c r="Q3184" t="str">
        <f t="shared" si="393"/>
        <v>food</v>
      </c>
      <c r="R3184" t="str">
        <f t="shared" si="394"/>
        <v>food trucks</v>
      </c>
      <c r="S3184" s="9">
        <f t="shared" si="396"/>
        <v>42140.006585648145</v>
      </c>
      <c r="T3184" s="9">
        <f t="shared" si="397"/>
        <v>42170.006585648145</v>
      </c>
      <c r="U3184">
        <f t="shared" si="398"/>
        <v>2015</v>
      </c>
      <c r="V3184" s="9" t="str">
        <f t="shared" si="399"/>
        <v>May</v>
      </c>
    </row>
    <row r="3185" spans="1:22" ht="45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>
        <f t="shared" si="392"/>
        <v>0.16666666666666669</v>
      </c>
      <c r="P3185">
        <f t="shared" si="395"/>
        <v>50</v>
      </c>
      <c r="Q3185" t="str">
        <f t="shared" si="393"/>
        <v>food</v>
      </c>
      <c r="R3185" t="str">
        <f t="shared" si="394"/>
        <v>food trucks</v>
      </c>
      <c r="S3185" s="9">
        <f t="shared" si="396"/>
        <v>41795.796666666669</v>
      </c>
      <c r="T3185" s="9">
        <f t="shared" si="397"/>
        <v>41825.796666666669</v>
      </c>
      <c r="U3185">
        <f t="shared" si="398"/>
        <v>2014</v>
      </c>
      <c r="V3185" s="9" t="str">
        <f t="shared" si="399"/>
        <v>Jun</v>
      </c>
    </row>
    <row r="3186" spans="1:22" ht="30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>
        <f t="shared" si="392"/>
        <v>0.16666666666666669</v>
      </c>
      <c r="P3186">
        <f t="shared" si="395"/>
        <v>5</v>
      </c>
      <c r="Q3186" t="str">
        <f t="shared" si="393"/>
        <v>food</v>
      </c>
      <c r="R3186" t="str">
        <f t="shared" si="394"/>
        <v>food trucks</v>
      </c>
      <c r="S3186" s="9">
        <f t="shared" si="396"/>
        <v>42333.163611111115</v>
      </c>
      <c r="T3186" s="9">
        <f t="shared" si="397"/>
        <v>42363.163611111115</v>
      </c>
      <c r="U3186">
        <f t="shared" si="398"/>
        <v>2015</v>
      </c>
      <c r="V3186" s="9" t="str">
        <f t="shared" si="399"/>
        <v>Nov</v>
      </c>
    </row>
    <row r="3187" spans="1:22" ht="45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>
        <f t="shared" si="392"/>
        <v>2.4340000000000002</v>
      </c>
      <c r="P3187">
        <f t="shared" si="395"/>
        <v>202.83333333333334</v>
      </c>
      <c r="Q3187" t="str">
        <f t="shared" si="393"/>
        <v>food</v>
      </c>
      <c r="R3187" t="str">
        <f t="shared" si="394"/>
        <v>food trucks</v>
      </c>
      <c r="S3187" s="9">
        <f t="shared" si="396"/>
        <v>42338.508715277778</v>
      </c>
      <c r="T3187" s="9">
        <f t="shared" si="397"/>
        <v>42368.508715277778</v>
      </c>
      <c r="U3187">
        <f t="shared" si="398"/>
        <v>2015</v>
      </c>
      <c r="V3187" s="9" t="str">
        <f t="shared" si="399"/>
        <v>Nov</v>
      </c>
    </row>
    <row r="3188" spans="1:22" ht="45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>
        <f t="shared" si="392"/>
        <v>3.8833333333333329</v>
      </c>
      <c r="P3188">
        <f t="shared" si="395"/>
        <v>29.125</v>
      </c>
      <c r="Q3188" t="str">
        <f t="shared" si="393"/>
        <v>food</v>
      </c>
      <c r="R3188" t="str">
        <f t="shared" si="394"/>
        <v>food trucks</v>
      </c>
      <c r="S3188" s="9">
        <f t="shared" si="396"/>
        <v>42042.509560185186</v>
      </c>
      <c r="T3188" s="9">
        <f t="shared" si="397"/>
        <v>42094.384722222225</v>
      </c>
      <c r="U3188">
        <f t="shared" si="398"/>
        <v>2015</v>
      </c>
      <c r="V3188" s="9" t="str">
        <f t="shared" si="399"/>
        <v>Feb</v>
      </c>
    </row>
    <row r="3189" spans="1:22" ht="45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>
        <f t="shared" si="392"/>
        <v>0.01</v>
      </c>
      <c r="P3189">
        <f t="shared" si="395"/>
        <v>5</v>
      </c>
      <c r="Q3189" t="str">
        <f t="shared" si="393"/>
        <v>food</v>
      </c>
      <c r="R3189" t="str">
        <f t="shared" si="394"/>
        <v>food trucks</v>
      </c>
      <c r="S3189" s="9">
        <f t="shared" si="396"/>
        <v>42422.369525462964</v>
      </c>
      <c r="T3189" s="9">
        <f t="shared" si="397"/>
        <v>42452.3278587963</v>
      </c>
      <c r="U3189">
        <f t="shared" si="398"/>
        <v>2016</v>
      </c>
      <c r="V3189" s="9" t="str">
        <f t="shared" si="399"/>
        <v>Feb</v>
      </c>
    </row>
    <row r="3190" spans="1:22" ht="45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>
        <f t="shared" si="392"/>
        <v>0</v>
      </c>
      <c r="P3190">
        <f t="shared" si="395"/>
        <v>0</v>
      </c>
      <c r="Q3190" t="str">
        <f t="shared" si="393"/>
        <v>food</v>
      </c>
      <c r="R3190" t="str">
        <f t="shared" si="394"/>
        <v>food trucks</v>
      </c>
      <c r="S3190" s="9">
        <f t="shared" si="396"/>
        <v>42388.422418981485</v>
      </c>
      <c r="T3190" s="9">
        <f t="shared" si="397"/>
        <v>42395.422418981485</v>
      </c>
      <c r="U3190">
        <f t="shared" si="398"/>
        <v>2016</v>
      </c>
      <c r="V3190" s="9" t="str">
        <f t="shared" si="399"/>
        <v>Jan</v>
      </c>
    </row>
    <row r="3191" spans="1:22" ht="45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>
        <f t="shared" si="392"/>
        <v>1.7333333333333332</v>
      </c>
      <c r="P3191">
        <f t="shared" si="395"/>
        <v>13</v>
      </c>
      <c r="Q3191" t="str">
        <f t="shared" si="393"/>
        <v>food</v>
      </c>
      <c r="R3191" t="str">
        <f t="shared" si="394"/>
        <v>food trucks</v>
      </c>
      <c r="S3191" s="9">
        <f t="shared" si="396"/>
        <v>42382.739861111113</v>
      </c>
      <c r="T3191" s="9">
        <f t="shared" si="397"/>
        <v>42442.698194444449</v>
      </c>
      <c r="U3191">
        <f t="shared" si="398"/>
        <v>2016</v>
      </c>
      <c r="V3191" s="9" t="str">
        <f t="shared" si="399"/>
        <v>Jan</v>
      </c>
    </row>
    <row r="3192" spans="1:22" ht="45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>
        <f t="shared" si="392"/>
        <v>0.16666666666666669</v>
      </c>
      <c r="P3192">
        <f t="shared" si="395"/>
        <v>50</v>
      </c>
      <c r="Q3192" t="str">
        <f t="shared" si="393"/>
        <v>food</v>
      </c>
      <c r="R3192" t="str">
        <f t="shared" si="394"/>
        <v>food trucks</v>
      </c>
      <c r="S3192" s="9">
        <f t="shared" si="396"/>
        <v>41887.634502314817</v>
      </c>
      <c r="T3192" s="9">
        <f t="shared" si="397"/>
        <v>41917.634502314817</v>
      </c>
      <c r="U3192">
        <f t="shared" si="398"/>
        <v>2014</v>
      </c>
      <c r="V3192" s="9" t="str">
        <f t="shared" si="399"/>
        <v>Sep</v>
      </c>
    </row>
    <row r="3193" spans="1:22" ht="45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>
        <f t="shared" si="392"/>
        <v>0</v>
      </c>
      <c r="P3193">
        <f t="shared" si="395"/>
        <v>0</v>
      </c>
      <c r="Q3193" t="str">
        <f t="shared" si="393"/>
        <v>food</v>
      </c>
      <c r="R3193" t="str">
        <f t="shared" si="394"/>
        <v>food trucks</v>
      </c>
      <c r="S3193" s="9">
        <f t="shared" si="396"/>
        <v>42089.678541666668</v>
      </c>
      <c r="T3193" s="9">
        <f t="shared" si="397"/>
        <v>42119.678541666668</v>
      </c>
      <c r="U3193">
        <f t="shared" si="398"/>
        <v>2015</v>
      </c>
      <c r="V3193" s="9" t="str">
        <f t="shared" si="399"/>
        <v>Mar</v>
      </c>
    </row>
    <row r="3194" spans="1:22" ht="45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>
        <f t="shared" si="392"/>
        <v>1.25E-3</v>
      </c>
      <c r="P3194">
        <f t="shared" si="395"/>
        <v>1</v>
      </c>
      <c r="Q3194" t="str">
        <f t="shared" si="393"/>
        <v>food</v>
      </c>
      <c r="R3194" t="str">
        <f t="shared" si="394"/>
        <v>food trucks</v>
      </c>
      <c r="S3194" s="9">
        <f t="shared" si="396"/>
        <v>41828.801250000004</v>
      </c>
      <c r="T3194" s="9">
        <f t="shared" si="397"/>
        <v>41858.801250000004</v>
      </c>
      <c r="U3194">
        <f t="shared" si="398"/>
        <v>2014</v>
      </c>
      <c r="V3194" s="9" t="str">
        <f t="shared" si="399"/>
        <v>Jul</v>
      </c>
    </row>
    <row r="3195" spans="1:22" ht="30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>
        <f t="shared" si="392"/>
        <v>12.166666666666668</v>
      </c>
      <c r="P3195">
        <f t="shared" si="395"/>
        <v>96.05263157894737</v>
      </c>
      <c r="Q3195" t="str">
        <f t="shared" si="393"/>
        <v>food</v>
      </c>
      <c r="R3195" t="str">
        <f t="shared" si="394"/>
        <v>food trucks</v>
      </c>
      <c r="S3195" s="9">
        <f t="shared" si="396"/>
        <v>42760.077546296299</v>
      </c>
      <c r="T3195" s="9">
        <f t="shared" si="397"/>
        <v>42790.077546296299</v>
      </c>
      <c r="U3195">
        <f t="shared" si="398"/>
        <v>2017</v>
      </c>
      <c r="V3195" s="9" t="str">
        <f t="shared" si="399"/>
        <v>Jan</v>
      </c>
    </row>
    <row r="3196" spans="1:22" ht="45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>
        <f t="shared" si="392"/>
        <v>23.588571428571427</v>
      </c>
      <c r="P3196">
        <f t="shared" si="395"/>
        <v>305.77777777777777</v>
      </c>
      <c r="Q3196" t="str">
        <f t="shared" si="393"/>
        <v>food</v>
      </c>
      <c r="R3196" t="str">
        <f t="shared" si="394"/>
        <v>food trucks</v>
      </c>
      <c r="S3196" s="9">
        <f t="shared" si="396"/>
        <v>41828.497789351852</v>
      </c>
      <c r="T3196" s="9">
        <f t="shared" si="397"/>
        <v>41858.497789351852</v>
      </c>
      <c r="U3196">
        <f t="shared" si="398"/>
        <v>2014</v>
      </c>
      <c r="V3196" s="9" t="str">
        <f t="shared" si="399"/>
        <v>Jul</v>
      </c>
    </row>
    <row r="3197" spans="1:22" ht="45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>
        <f t="shared" si="392"/>
        <v>5.6666666666666661</v>
      </c>
      <c r="P3197">
        <f t="shared" si="395"/>
        <v>12.142857142857142</v>
      </c>
      <c r="Q3197" t="str">
        <f t="shared" si="393"/>
        <v>food</v>
      </c>
      <c r="R3197" t="str">
        <f t="shared" si="394"/>
        <v>food trucks</v>
      </c>
      <c r="S3197" s="9">
        <f t="shared" si="396"/>
        <v>42510.17496527778</v>
      </c>
      <c r="T3197" s="9">
        <f t="shared" si="397"/>
        <v>42540.17496527778</v>
      </c>
      <c r="U3197">
        <f t="shared" si="398"/>
        <v>2016</v>
      </c>
      <c r="V3197" s="9" t="str">
        <f t="shared" si="399"/>
        <v>May</v>
      </c>
    </row>
    <row r="3198" spans="1:22" ht="30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>
        <f t="shared" si="392"/>
        <v>39</v>
      </c>
      <c r="P3198">
        <f t="shared" si="395"/>
        <v>83.571428571428569</v>
      </c>
      <c r="Q3198" t="str">
        <f t="shared" si="393"/>
        <v>food</v>
      </c>
      <c r="R3198" t="str">
        <f t="shared" si="394"/>
        <v>food trucks</v>
      </c>
      <c r="S3198" s="9">
        <f t="shared" si="396"/>
        <v>42240.673622685186</v>
      </c>
      <c r="T3198" s="9">
        <f t="shared" si="397"/>
        <v>42270.673622685186</v>
      </c>
      <c r="U3198">
        <f t="shared" si="398"/>
        <v>2015</v>
      </c>
      <c r="V3198" s="9" t="str">
        <f t="shared" si="399"/>
        <v>Aug</v>
      </c>
    </row>
    <row r="3199" spans="1:22" ht="30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>
        <f t="shared" si="392"/>
        <v>0.99546510341776351</v>
      </c>
      <c r="P3199">
        <f t="shared" si="395"/>
        <v>18</v>
      </c>
      <c r="Q3199" t="str">
        <f t="shared" si="393"/>
        <v>food</v>
      </c>
      <c r="R3199" t="str">
        <f t="shared" si="394"/>
        <v>food trucks</v>
      </c>
      <c r="S3199" s="9">
        <f t="shared" si="396"/>
        <v>41809.58734953704</v>
      </c>
      <c r="T3199" s="9">
        <f t="shared" si="397"/>
        <v>41854.58734953704</v>
      </c>
      <c r="U3199">
        <f t="shared" si="398"/>
        <v>2014</v>
      </c>
      <c r="V3199" s="9" t="str">
        <f t="shared" si="399"/>
        <v>Jun</v>
      </c>
    </row>
    <row r="3200" spans="1:22" ht="30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>
        <f t="shared" si="392"/>
        <v>6.9320000000000004</v>
      </c>
      <c r="P3200">
        <f t="shared" si="395"/>
        <v>115.53333333333333</v>
      </c>
      <c r="Q3200" t="str">
        <f t="shared" si="393"/>
        <v>food</v>
      </c>
      <c r="R3200" t="str">
        <f t="shared" si="394"/>
        <v>food trucks</v>
      </c>
      <c r="S3200" s="9">
        <f t="shared" si="396"/>
        <v>42394.733796296299</v>
      </c>
      <c r="T3200" s="9">
        <f t="shared" si="397"/>
        <v>42454.692129629628</v>
      </c>
      <c r="U3200">
        <f t="shared" si="398"/>
        <v>2016</v>
      </c>
      <c r="V3200" s="9" t="str">
        <f t="shared" si="399"/>
        <v>Jan</v>
      </c>
    </row>
    <row r="3201" spans="1:22" ht="30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>
        <f t="shared" si="392"/>
        <v>1</v>
      </c>
      <c r="P3201">
        <f t="shared" si="395"/>
        <v>15</v>
      </c>
      <c r="Q3201" t="str">
        <f t="shared" si="393"/>
        <v>technology</v>
      </c>
      <c r="R3201" t="str">
        <f t="shared" si="394"/>
        <v>space exploration</v>
      </c>
      <c r="S3201" s="9">
        <f t="shared" si="396"/>
        <v>41880.660451388889</v>
      </c>
      <c r="T3201" s="9">
        <f t="shared" si="397"/>
        <v>41897.67291666667</v>
      </c>
      <c r="U3201">
        <f t="shared" si="398"/>
        <v>2014</v>
      </c>
      <c r="V3201" s="9" t="str">
        <f t="shared" si="399"/>
        <v>Aug</v>
      </c>
    </row>
    <row r="3202" spans="1:22" ht="60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400">(E3202/D3202)*100</f>
        <v>0</v>
      </c>
      <c r="P3202">
        <f t="shared" si="395"/>
        <v>0</v>
      </c>
      <c r="Q3202" t="str">
        <f t="shared" ref="Q3202:Q3265" si="401">LEFT(N3202,SEARCH("/",N3202,1)-1)</f>
        <v>technology</v>
      </c>
      <c r="R3202" t="str">
        <f t="shared" ref="R3202:R3265" si="402">RIGHT(N3202,LEN(N3202)-SEARCH("/",N3202,1))</f>
        <v>space exploration</v>
      </c>
      <c r="S3202" s="9">
        <f t="shared" si="396"/>
        <v>42536.079953703702</v>
      </c>
      <c r="T3202" s="9">
        <f t="shared" si="397"/>
        <v>42566.122916666667</v>
      </c>
      <c r="U3202">
        <f t="shared" si="398"/>
        <v>2016</v>
      </c>
      <c r="V3202" s="9" t="str">
        <f t="shared" si="399"/>
        <v>Jun</v>
      </c>
    </row>
    <row r="3203" spans="1:22" ht="45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>
        <f t="shared" si="400"/>
        <v>6.4158609339642041</v>
      </c>
      <c r="P3203">
        <f t="shared" ref="P3203:P3266" si="403">IFERROR(E3203/L3203, 0)</f>
        <v>41.583333333333336</v>
      </c>
      <c r="Q3203" t="str">
        <f t="shared" si="401"/>
        <v>technology</v>
      </c>
      <c r="R3203" t="str">
        <f t="shared" si="402"/>
        <v>makerspaces</v>
      </c>
      <c r="S3203" s="9">
        <f t="shared" ref="S3203:S3266" si="404">((J3203/86400)+25569+(-4/24))</f>
        <v>41820.853935185187</v>
      </c>
      <c r="T3203" s="9">
        <f t="shared" ref="T3203:T3266" si="405">((I3203/86400)+25569+(-4/24))</f>
        <v>41848.853935185187</v>
      </c>
      <c r="U3203">
        <f t="shared" ref="U3203:U3266" si="406">YEAR(S3203)</f>
        <v>2014</v>
      </c>
      <c r="V3203" s="9" t="str">
        <f t="shared" ref="V3203:V3266" si="407">TEXT(S3203, "mmm")</f>
        <v>Jun</v>
      </c>
    </row>
    <row r="3204" spans="1:22" ht="45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>
        <f t="shared" si="400"/>
        <v>11.343999999999999</v>
      </c>
      <c r="P3204">
        <f t="shared" si="403"/>
        <v>33.761904761904759</v>
      </c>
      <c r="Q3204" t="str">
        <f t="shared" si="401"/>
        <v>technology</v>
      </c>
      <c r="R3204" t="str">
        <f t="shared" si="402"/>
        <v>makerspaces</v>
      </c>
      <c r="S3204" s="9">
        <f t="shared" si="404"/>
        <v>41962.582361111112</v>
      </c>
      <c r="T3204" s="9">
        <f t="shared" si="405"/>
        <v>41992.651388888895</v>
      </c>
      <c r="U3204">
        <f t="shared" si="406"/>
        <v>2014</v>
      </c>
      <c r="V3204" s="9" t="str">
        <f t="shared" si="407"/>
        <v>Nov</v>
      </c>
    </row>
    <row r="3205" spans="1:22" ht="45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>
        <f t="shared" si="400"/>
        <v>33.19</v>
      </c>
      <c r="P3205">
        <f t="shared" si="403"/>
        <v>70.61702127659575</v>
      </c>
      <c r="Q3205" t="str">
        <f t="shared" si="401"/>
        <v>technology</v>
      </c>
      <c r="R3205" t="str">
        <f t="shared" si="402"/>
        <v>makerspaces</v>
      </c>
      <c r="S3205" s="9">
        <f t="shared" si="404"/>
        <v>42344.717476851853</v>
      </c>
      <c r="T3205" s="9">
        <f t="shared" si="405"/>
        <v>42366.083333333336</v>
      </c>
      <c r="U3205">
        <f t="shared" si="406"/>
        <v>2015</v>
      </c>
      <c r="V3205" s="9" t="str">
        <f t="shared" si="407"/>
        <v>Dec</v>
      </c>
    </row>
    <row r="3206" spans="1:22" ht="45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>
        <f t="shared" si="400"/>
        <v>27.58</v>
      </c>
      <c r="P3206">
        <f t="shared" si="403"/>
        <v>167.15151515151516</v>
      </c>
      <c r="Q3206" t="str">
        <f t="shared" si="401"/>
        <v>technology</v>
      </c>
      <c r="R3206" t="str">
        <f t="shared" si="402"/>
        <v>makerspaces</v>
      </c>
      <c r="S3206" s="9">
        <f t="shared" si="404"/>
        <v>41912.37498842593</v>
      </c>
      <c r="T3206" s="9">
        <f t="shared" si="405"/>
        <v>41941.78125</v>
      </c>
      <c r="U3206">
        <f t="shared" si="406"/>
        <v>2014</v>
      </c>
      <c r="V3206" s="9" t="str">
        <f t="shared" si="407"/>
        <v>Sep</v>
      </c>
    </row>
    <row r="3207" spans="1:22" ht="60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>
        <f t="shared" si="400"/>
        <v>62.839999999999996</v>
      </c>
      <c r="P3207">
        <f t="shared" si="403"/>
        <v>128.61988304093566</v>
      </c>
      <c r="Q3207" t="str">
        <f t="shared" si="401"/>
        <v>technology</v>
      </c>
      <c r="R3207" t="str">
        <f t="shared" si="402"/>
        <v>makerspaces</v>
      </c>
      <c r="S3207" s="9">
        <f t="shared" si="404"/>
        <v>42529.466087962966</v>
      </c>
      <c r="T3207" s="9">
        <f t="shared" si="405"/>
        <v>42556.040972222225</v>
      </c>
      <c r="U3207">
        <f t="shared" si="406"/>
        <v>2016</v>
      </c>
      <c r="V3207" s="9" t="str">
        <f t="shared" si="407"/>
        <v>Jun</v>
      </c>
    </row>
    <row r="3208" spans="1:22" ht="45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>
        <f t="shared" si="400"/>
        <v>7.5880000000000001</v>
      </c>
      <c r="P3208">
        <f t="shared" si="403"/>
        <v>65.41379310344827</v>
      </c>
      <c r="Q3208" t="str">
        <f t="shared" si="401"/>
        <v>technology</v>
      </c>
      <c r="R3208" t="str">
        <f t="shared" si="402"/>
        <v>makerspaces</v>
      </c>
      <c r="S3208" s="9">
        <f t="shared" si="404"/>
        <v>41923.690844907411</v>
      </c>
      <c r="T3208" s="9">
        <f t="shared" si="405"/>
        <v>41953.732511574075</v>
      </c>
      <c r="U3208">
        <f t="shared" si="406"/>
        <v>2014</v>
      </c>
      <c r="V3208" s="9" t="str">
        <f t="shared" si="407"/>
        <v>Oct</v>
      </c>
    </row>
    <row r="3209" spans="1:22" ht="45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>
        <f t="shared" si="400"/>
        <v>50.38095238095238</v>
      </c>
      <c r="P3209">
        <f t="shared" si="403"/>
        <v>117.55555555555556</v>
      </c>
      <c r="Q3209" t="str">
        <f t="shared" si="401"/>
        <v>technology</v>
      </c>
      <c r="R3209" t="str">
        <f t="shared" si="402"/>
        <v>makerspaces</v>
      </c>
      <c r="S3209" s="9">
        <f t="shared" si="404"/>
        <v>42482.458032407412</v>
      </c>
      <c r="T3209" s="9">
        <f t="shared" si="405"/>
        <v>42512.458032407412</v>
      </c>
      <c r="U3209">
        <f t="shared" si="406"/>
        <v>2016</v>
      </c>
      <c r="V3209" s="9" t="str">
        <f t="shared" si="407"/>
        <v>Apr</v>
      </c>
    </row>
    <row r="3210" spans="1:22" ht="45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>
        <f t="shared" si="400"/>
        <v>17.512820512820511</v>
      </c>
      <c r="P3210">
        <f t="shared" si="403"/>
        <v>126.48148148148148</v>
      </c>
      <c r="Q3210" t="str">
        <f t="shared" si="401"/>
        <v>technology</v>
      </c>
      <c r="R3210" t="str">
        <f t="shared" si="402"/>
        <v>makerspaces</v>
      </c>
      <c r="S3210" s="9">
        <f t="shared" si="404"/>
        <v>41792.862766203711</v>
      </c>
      <c r="T3210" s="9">
        <f t="shared" si="405"/>
        <v>41822.862766203711</v>
      </c>
      <c r="U3210">
        <f t="shared" si="406"/>
        <v>2014</v>
      </c>
      <c r="V3210" s="9" t="str">
        <f t="shared" si="407"/>
        <v>Jun</v>
      </c>
    </row>
    <row r="3211" spans="1:22" ht="45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>
        <f t="shared" si="400"/>
        <v>1.375E-2</v>
      </c>
      <c r="P3211">
        <f t="shared" si="403"/>
        <v>550</v>
      </c>
      <c r="Q3211" t="str">
        <f t="shared" si="401"/>
        <v>technology</v>
      </c>
      <c r="R3211" t="str">
        <f t="shared" si="402"/>
        <v>makerspaces</v>
      </c>
      <c r="S3211" s="9">
        <f t="shared" si="404"/>
        <v>42241.631539351853</v>
      </c>
      <c r="T3211" s="9">
        <f t="shared" si="405"/>
        <v>42271.631539351853</v>
      </c>
      <c r="U3211">
        <f t="shared" si="406"/>
        <v>2015</v>
      </c>
      <c r="V3211" s="9" t="str">
        <f t="shared" si="407"/>
        <v>Aug</v>
      </c>
    </row>
    <row r="3212" spans="1:22" ht="45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>
        <f t="shared" si="400"/>
        <v>0.33</v>
      </c>
      <c r="P3212">
        <f t="shared" si="403"/>
        <v>44</v>
      </c>
      <c r="Q3212" t="str">
        <f t="shared" si="401"/>
        <v>technology</v>
      </c>
      <c r="R3212" t="str">
        <f t="shared" si="402"/>
        <v>makerspaces</v>
      </c>
      <c r="S3212" s="9">
        <f t="shared" si="404"/>
        <v>42032.834421296298</v>
      </c>
      <c r="T3212" s="9">
        <f t="shared" si="405"/>
        <v>42062.834421296298</v>
      </c>
      <c r="U3212">
        <f t="shared" si="406"/>
        <v>2015</v>
      </c>
      <c r="V3212" s="9" t="str">
        <f t="shared" si="407"/>
        <v>Jan</v>
      </c>
    </row>
    <row r="3213" spans="1:22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>
        <f t="shared" si="400"/>
        <v>0.86250000000000004</v>
      </c>
      <c r="P3213">
        <f t="shared" si="403"/>
        <v>69</v>
      </c>
      <c r="Q3213" t="str">
        <f t="shared" si="401"/>
        <v>technology</v>
      </c>
      <c r="R3213" t="str">
        <f t="shared" si="402"/>
        <v>makerspaces</v>
      </c>
      <c r="S3213" s="9">
        <f t="shared" si="404"/>
        <v>42436.045034722229</v>
      </c>
      <c r="T3213" s="9">
        <f t="shared" si="405"/>
        <v>42466.003368055557</v>
      </c>
      <c r="U3213">
        <f t="shared" si="406"/>
        <v>2016</v>
      </c>
      <c r="V3213" s="9" t="str">
        <f t="shared" si="407"/>
        <v>Mar</v>
      </c>
    </row>
    <row r="3214" spans="1:22" ht="45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>
        <f t="shared" si="400"/>
        <v>0.6875</v>
      </c>
      <c r="P3214">
        <f t="shared" si="403"/>
        <v>27.5</v>
      </c>
      <c r="Q3214" t="str">
        <f t="shared" si="401"/>
        <v>food</v>
      </c>
      <c r="R3214" t="str">
        <f t="shared" si="402"/>
        <v>food trucks</v>
      </c>
      <c r="S3214" s="9">
        <f t="shared" si="404"/>
        <v>41805.728587962964</v>
      </c>
      <c r="T3214" s="9">
        <f t="shared" si="405"/>
        <v>41830.728587962964</v>
      </c>
      <c r="U3214">
        <f t="shared" si="406"/>
        <v>2014</v>
      </c>
      <c r="V3214" s="9" t="str">
        <f t="shared" si="407"/>
        <v>Jun</v>
      </c>
    </row>
    <row r="3215" spans="1:22" ht="45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>
        <f t="shared" si="400"/>
        <v>28.299999999999997</v>
      </c>
      <c r="P3215">
        <f t="shared" si="403"/>
        <v>84.9</v>
      </c>
      <c r="Q3215" t="str">
        <f t="shared" si="401"/>
        <v>food</v>
      </c>
      <c r="R3215" t="str">
        <f t="shared" si="402"/>
        <v>food trucks</v>
      </c>
      <c r="S3215" s="9">
        <f t="shared" si="404"/>
        <v>41932.705324074079</v>
      </c>
      <c r="T3215" s="9">
        <f t="shared" si="405"/>
        <v>41965.082638888889</v>
      </c>
      <c r="U3215">
        <f t="shared" si="406"/>
        <v>2014</v>
      </c>
      <c r="V3215" s="9" t="str">
        <f t="shared" si="407"/>
        <v>Oct</v>
      </c>
    </row>
    <row r="3216" spans="1:22" ht="45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>
        <f t="shared" si="400"/>
        <v>0.24</v>
      </c>
      <c r="P3216">
        <f t="shared" si="403"/>
        <v>12</v>
      </c>
      <c r="Q3216" t="str">
        <f t="shared" si="401"/>
        <v>food</v>
      </c>
      <c r="R3216" t="str">
        <f t="shared" si="402"/>
        <v>food trucks</v>
      </c>
      <c r="S3216" s="9">
        <f t="shared" si="404"/>
        <v>42034.588425925926</v>
      </c>
      <c r="T3216" s="9">
        <f t="shared" si="405"/>
        <v>42064.588425925926</v>
      </c>
      <c r="U3216">
        <f t="shared" si="406"/>
        <v>2015</v>
      </c>
      <c r="V3216" s="9" t="str">
        <f t="shared" si="407"/>
        <v>Jan</v>
      </c>
    </row>
    <row r="3217" spans="1:22" ht="45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>
        <f t="shared" si="400"/>
        <v>1.1428571428571428</v>
      </c>
      <c r="P3217">
        <f t="shared" si="403"/>
        <v>200</v>
      </c>
      <c r="Q3217" t="str">
        <f t="shared" si="401"/>
        <v>food</v>
      </c>
      <c r="R3217" t="str">
        <f t="shared" si="402"/>
        <v>food trucks</v>
      </c>
      <c r="S3217" s="9">
        <f t="shared" si="404"/>
        <v>41820.747974537044</v>
      </c>
      <c r="T3217" s="9">
        <f t="shared" si="405"/>
        <v>41860.747974537044</v>
      </c>
      <c r="U3217">
        <f t="shared" si="406"/>
        <v>2014</v>
      </c>
      <c r="V3217" s="9" t="str">
        <f t="shared" si="407"/>
        <v>Jun</v>
      </c>
    </row>
    <row r="3218" spans="1:22" ht="45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>
        <f t="shared" si="400"/>
        <v>0.02</v>
      </c>
      <c r="P3218">
        <f t="shared" si="403"/>
        <v>10</v>
      </c>
      <c r="Q3218" t="str">
        <f t="shared" si="401"/>
        <v>food</v>
      </c>
      <c r="R3218" t="str">
        <f t="shared" si="402"/>
        <v>food trucks</v>
      </c>
      <c r="S3218" s="9">
        <f t="shared" si="404"/>
        <v>42061.529282407406</v>
      </c>
      <c r="T3218" s="9">
        <f t="shared" si="405"/>
        <v>42121.487615740742</v>
      </c>
      <c r="U3218">
        <f t="shared" si="406"/>
        <v>2015</v>
      </c>
      <c r="V3218" s="9" t="str">
        <f t="shared" si="407"/>
        <v>Feb</v>
      </c>
    </row>
    <row r="3219" spans="1:22" ht="45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>
        <f t="shared" si="400"/>
        <v>0</v>
      </c>
      <c r="P3219">
        <f t="shared" si="403"/>
        <v>0</v>
      </c>
      <c r="Q3219" t="str">
        <f t="shared" si="401"/>
        <v>food</v>
      </c>
      <c r="R3219" t="str">
        <f t="shared" si="402"/>
        <v>food trucks</v>
      </c>
      <c r="S3219" s="9">
        <f t="shared" si="404"/>
        <v>41892.808136574073</v>
      </c>
      <c r="T3219" s="9">
        <f t="shared" si="405"/>
        <v>41912.808136574073</v>
      </c>
      <c r="U3219">
        <f t="shared" si="406"/>
        <v>2014</v>
      </c>
      <c r="V3219" s="9" t="str">
        <f t="shared" si="407"/>
        <v>Sep</v>
      </c>
    </row>
    <row r="3220" spans="1:22" ht="45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>
        <f t="shared" si="400"/>
        <v>0</v>
      </c>
      <c r="P3220">
        <f t="shared" si="403"/>
        <v>0</v>
      </c>
      <c r="Q3220" t="str">
        <f t="shared" si="401"/>
        <v>food</v>
      </c>
      <c r="R3220" t="str">
        <f t="shared" si="402"/>
        <v>food trucks</v>
      </c>
      <c r="S3220" s="9">
        <f t="shared" si="404"/>
        <v>42154.473587962966</v>
      </c>
      <c r="T3220" s="9">
        <f t="shared" si="405"/>
        <v>42184.473587962966</v>
      </c>
      <c r="U3220">
        <f t="shared" si="406"/>
        <v>2015</v>
      </c>
      <c r="V3220" s="9" t="str">
        <f t="shared" si="407"/>
        <v>May</v>
      </c>
    </row>
    <row r="3221" spans="1:22" ht="30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>
        <f t="shared" si="400"/>
        <v>0.14799999999999999</v>
      </c>
      <c r="P3221">
        <f t="shared" si="403"/>
        <v>5.2857142857142856</v>
      </c>
      <c r="Q3221" t="str">
        <f t="shared" si="401"/>
        <v>food</v>
      </c>
      <c r="R3221" t="str">
        <f t="shared" si="402"/>
        <v>food trucks</v>
      </c>
      <c r="S3221" s="9">
        <f t="shared" si="404"/>
        <v>42027.952199074076</v>
      </c>
      <c r="T3221" s="9">
        <f t="shared" si="405"/>
        <v>42058.958333333336</v>
      </c>
      <c r="U3221">
        <f t="shared" si="406"/>
        <v>2015</v>
      </c>
      <c r="V3221" s="9" t="str">
        <f t="shared" si="407"/>
        <v>Jan</v>
      </c>
    </row>
    <row r="3222" spans="1:22" ht="45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>
        <f t="shared" si="400"/>
        <v>2.8571428571428571E-3</v>
      </c>
      <c r="P3222">
        <f t="shared" si="403"/>
        <v>1</v>
      </c>
      <c r="Q3222" t="str">
        <f t="shared" si="401"/>
        <v>food</v>
      </c>
      <c r="R3222" t="str">
        <f t="shared" si="402"/>
        <v>food trucks</v>
      </c>
      <c r="S3222" s="9">
        <f t="shared" si="404"/>
        <v>42551.795023148152</v>
      </c>
      <c r="T3222" s="9">
        <f t="shared" si="405"/>
        <v>42581.795023148152</v>
      </c>
      <c r="U3222">
        <f t="shared" si="406"/>
        <v>2016</v>
      </c>
      <c r="V3222" s="9" t="str">
        <f t="shared" si="407"/>
        <v>Jun</v>
      </c>
    </row>
    <row r="3223" spans="1:22" ht="45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>
        <f t="shared" si="400"/>
        <v>10.7325</v>
      </c>
      <c r="P3223">
        <f t="shared" si="403"/>
        <v>72.762711864406782</v>
      </c>
      <c r="Q3223" t="str">
        <f t="shared" si="401"/>
        <v>food</v>
      </c>
      <c r="R3223" t="str">
        <f t="shared" si="402"/>
        <v>food trucks</v>
      </c>
      <c r="S3223" s="9">
        <f t="shared" si="404"/>
        <v>42112.938379629632</v>
      </c>
      <c r="T3223" s="9">
        <f t="shared" si="405"/>
        <v>42157.938379629632</v>
      </c>
      <c r="U3223">
        <f t="shared" si="406"/>
        <v>2015</v>
      </c>
      <c r="V3223" s="9" t="str">
        <f t="shared" si="407"/>
        <v>Apr</v>
      </c>
    </row>
    <row r="3224" spans="1:22" ht="30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>
        <f t="shared" si="400"/>
        <v>5.3846153846153842E-2</v>
      </c>
      <c r="P3224">
        <f t="shared" si="403"/>
        <v>17.5</v>
      </c>
      <c r="Q3224" t="str">
        <f t="shared" si="401"/>
        <v>food</v>
      </c>
      <c r="R3224" t="str">
        <f t="shared" si="402"/>
        <v>food trucks</v>
      </c>
      <c r="S3224" s="9">
        <f t="shared" si="404"/>
        <v>42089.557372685187</v>
      </c>
      <c r="T3224" s="9">
        <f t="shared" si="405"/>
        <v>42134.557372685187</v>
      </c>
      <c r="U3224">
        <f t="shared" si="406"/>
        <v>2015</v>
      </c>
      <c r="V3224" s="9" t="str">
        <f t="shared" si="407"/>
        <v>Mar</v>
      </c>
    </row>
    <row r="3225" spans="1:22" ht="45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>
        <f t="shared" si="400"/>
        <v>0.7142857142857143</v>
      </c>
      <c r="P3225">
        <f t="shared" si="403"/>
        <v>25</v>
      </c>
      <c r="Q3225" t="str">
        <f t="shared" si="401"/>
        <v>food</v>
      </c>
      <c r="R3225" t="str">
        <f t="shared" si="402"/>
        <v>food trucks</v>
      </c>
      <c r="S3225" s="9">
        <f t="shared" si="404"/>
        <v>42058.167361111111</v>
      </c>
      <c r="T3225" s="9">
        <f t="shared" si="405"/>
        <v>42088.125694444447</v>
      </c>
      <c r="U3225">
        <f t="shared" si="406"/>
        <v>2015</v>
      </c>
      <c r="V3225" s="9" t="str">
        <f t="shared" si="407"/>
        <v>Feb</v>
      </c>
    </row>
    <row r="3226" spans="1:22" ht="45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>
        <f t="shared" si="400"/>
        <v>0.8</v>
      </c>
      <c r="P3226">
        <f t="shared" si="403"/>
        <v>13.333333333333334</v>
      </c>
      <c r="Q3226" t="str">
        <f t="shared" si="401"/>
        <v>food</v>
      </c>
      <c r="R3226" t="str">
        <f t="shared" si="402"/>
        <v>food trucks</v>
      </c>
      <c r="S3226" s="9">
        <f t="shared" si="404"/>
        <v>41833.971828703703</v>
      </c>
      <c r="T3226" s="9">
        <f t="shared" si="405"/>
        <v>41863.971828703703</v>
      </c>
      <c r="U3226">
        <f t="shared" si="406"/>
        <v>2014</v>
      </c>
      <c r="V3226" s="9" t="str">
        <f t="shared" si="407"/>
        <v>Jul</v>
      </c>
    </row>
    <row r="3227" spans="1:22" ht="45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>
        <f t="shared" si="400"/>
        <v>3.3333333333333335E-3</v>
      </c>
      <c r="P3227">
        <f t="shared" si="403"/>
        <v>1</v>
      </c>
      <c r="Q3227" t="str">
        <f t="shared" si="401"/>
        <v>food</v>
      </c>
      <c r="R3227" t="str">
        <f t="shared" si="402"/>
        <v>food trucks</v>
      </c>
      <c r="S3227" s="9">
        <f t="shared" si="404"/>
        <v>41877.97383101852</v>
      </c>
      <c r="T3227" s="9">
        <f t="shared" si="405"/>
        <v>41907.97383101852</v>
      </c>
      <c r="U3227">
        <f t="shared" si="406"/>
        <v>2014</v>
      </c>
      <c r="V3227" s="9" t="str">
        <f t="shared" si="407"/>
        <v>Aug</v>
      </c>
    </row>
    <row r="3228" spans="1:22" ht="30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>
        <f t="shared" si="400"/>
        <v>0.47333333333333333</v>
      </c>
      <c r="P3228">
        <f t="shared" si="403"/>
        <v>23.666666666666668</v>
      </c>
      <c r="Q3228" t="str">
        <f t="shared" si="401"/>
        <v>food</v>
      </c>
      <c r="R3228" t="str">
        <f t="shared" si="402"/>
        <v>food trucks</v>
      </c>
      <c r="S3228" s="9">
        <f t="shared" si="404"/>
        <v>42048.01525462963</v>
      </c>
      <c r="T3228" s="9">
        <f t="shared" si="405"/>
        <v>42107.973587962966</v>
      </c>
      <c r="U3228">
        <f t="shared" si="406"/>
        <v>2015</v>
      </c>
      <c r="V3228" s="9" t="str">
        <f t="shared" si="407"/>
        <v>Feb</v>
      </c>
    </row>
    <row r="3229" spans="1:22" ht="45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>
        <f t="shared" si="400"/>
        <v>5.65</v>
      </c>
      <c r="P3229">
        <f t="shared" si="403"/>
        <v>89.21052631578948</v>
      </c>
      <c r="Q3229" t="str">
        <f t="shared" si="401"/>
        <v>food</v>
      </c>
      <c r="R3229" t="str">
        <f t="shared" si="402"/>
        <v>food trucks</v>
      </c>
      <c r="S3229" s="9">
        <f t="shared" si="404"/>
        <v>41964.677777777782</v>
      </c>
      <c r="T3229" s="9">
        <f t="shared" si="405"/>
        <v>41998.677777777782</v>
      </c>
      <c r="U3229">
        <f t="shared" si="406"/>
        <v>2014</v>
      </c>
      <c r="V3229" s="9" t="str">
        <f t="shared" si="407"/>
        <v>Nov</v>
      </c>
    </row>
    <row r="3230" spans="1:22" ht="45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>
        <f t="shared" si="400"/>
        <v>26.35217391304348</v>
      </c>
      <c r="P3230">
        <f t="shared" si="403"/>
        <v>116.55769230769231</v>
      </c>
      <c r="Q3230" t="str">
        <f t="shared" si="401"/>
        <v>food</v>
      </c>
      <c r="R3230" t="str">
        <f t="shared" si="402"/>
        <v>food trucks</v>
      </c>
      <c r="S3230" s="9">
        <f t="shared" si="404"/>
        <v>42187.773414351854</v>
      </c>
      <c r="T3230" s="9">
        <f t="shared" si="405"/>
        <v>42218.750000000007</v>
      </c>
      <c r="U3230">
        <f t="shared" si="406"/>
        <v>2015</v>
      </c>
      <c r="V3230" s="9" t="str">
        <f t="shared" si="407"/>
        <v>Jul</v>
      </c>
    </row>
    <row r="3231" spans="1:22" ht="45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>
        <f t="shared" si="400"/>
        <v>0.325125</v>
      </c>
      <c r="P3231">
        <f t="shared" si="403"/>
        <v>13.005000000000001</v>
      </c>
      <c r="Q3231" t="str">
        <f t="shared" si="401"/>
        <v>food</v>
      </c>
      <c r="R3231" t="str">
        <f t="shared" si="402"/>
        <v>food trucks</v>
      </c>
      <c r="S3231" s="9">
        <f t="shared" si="404"/>
        <v>41787.731574074074</v>
      </c>
      <c r="T3231" s="9">
        <f t="shared" si="405"/>
        <v>41817.731574074074</v>
      </c>
      <c r="U3231">
        <f t="shared" si="406"/>
        <v>2014</v>
      </c>
      <c r="V3231" s="9" t="str">
        <f t="shared" si="407"/>
        <v>May</v>
      </c>
    </row>
    <row r="3232" spans="1:22" ht="45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>
        <f t="shared" si="400"/>
        <v>0</v>
      </c>
      <c r="P3232">
        <f t="shared" si="403"/>
        <v>0</v>
      </c>
      <c r="Q3232" t="str">
        <f t="shared" si="401"/>
        <v>food</v>
      </c>
      <c r="R3232" t="str">
        <f t="shared" si="402"/>
        <v>food trucks</v>
      </c>
      <c r="S3232" s="9">
        <f t="shared" si="404"/>
        <v>41829.729895833334</v>
      </c>
      <c r="T3232" s="9">
        <f t="shared" si="405"/>
        <v>41859.729895833334</v>
      </c>
      <c r="U3232">
        <f t="shared" si="406"/>
        <v>2014</v>
      </c>
      <c r="V3232" s="9" t="str">
        <f t="shared" si="407"/>
        <v>Jul</v>
      </c>
    </row>
    <row r="3233" spans="1:22" ht="45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>
        <f t="shared" si="400"/>
        <v>0.7000700070007001</v>
      </c>
      <c r="P3233">
        <f t="shared" si="403"/>
        <v>17.5</v>
      </c>
      <c r="Q3233" t="str">
        <f t="shared" si="401"/>
        <v>food</v>
      </c>
      <c r="R3233" t="str">
        <f t="shared" si="402"/>
        <v>food trucks</v>
      </c>
      <c r="S3233" s="9">
        <f t="shared" si="404"/>
        <v>41870.708009259259</v>
      </c>
      <c r="T3233" s="9">
        <f t="shared" si="405"/>
        <v>41900.708009259259</v>
      </c>
      <c r="U3233">
        <f t="shared" si="406"/>
        <v>2014</v>
      </c>
      <c r="V3233" s="9" t="str">
        <f t="shared" si="407"/>
        <v>Aug</v>
      </c>
    </row>
    <row r="3234" spans="1:22" ht="30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>
        <f t="shared" si="400"/>
        <v>0.43750000000000006</v>
      </c>
      <c r="P3234">
        <f t="shared" si="403"/>
        <v>8.75</v>
      </c>
      <c r="Q3234" t="str">
        <f t="shared" si="401"/>
        <v>publishing</v>
      </c>
      <c r="R3234" t="str">
        <f t="shared" si="402"/>
        <v>children's books</v>
      </c>
      <c r="S3234" s="9">
        <f t="shared" si="404"/>
        <v>41911.490763888891</v>
      </c>
      <c r="T3234" s="9">
        <f t="shared" si="405"/>
        <v>41931.921527777777</v>
      </c>
      <c r="U3234">
        <f t="shared" si="406"/>
        <v>2014</v>
      </c>
      <c r="V3234" s="9" t="str">
        <f t="shared" si="407"/>
        <v>Sep</v>
      </c>
    </row>
    <row r="3235" spans="1:22" ht="45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>
        <f t="shared" si="400"/>
        <v>29.24</v>
      </c>
      <c r="P3235">
        <f t="shared" si="403"/>
        <v>40.611111111111114</v>
      </c>
      <c r="Q3235" t="str">
        <f t="shared" si="401"/>
        <v>publishing</v>
      </c>
      <c r="R3235" t="str">
        <f t="shared" si="402"/>
        <v>children's books</v>
      </c>
      <c r="S3235" s="9">
        <f t="shared" si="404"/>
        <v>41030.553090277783</v>
      </c>
      <c r="T3235" s="9">
        <f t="shared" si="405"/>
        <v>41044.553090277783</v>
      </c>
      <c r="U3235">
        <f t="shared" si="406"/>
        <v>2012</v>
      </c>
      <c r="V3235" s="9" t="str">
        <f t="shared" si="407"/>
        <v>May</v>
      </c>
    </row>
    <row r="3236" spans="1:22" ht="60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>
        <f t="shared" si="400"/>
        <v>0</v>
      </c>
      <c r="P3236">
        <f t="shared" si="403"/>
        <v>0</v>
      </c>
      <c r="Q3236" t="str">
        <f t="shared" si="401"/>
        <v>publishing</v>
      </c>
      <c r="R3236" t="str">
        <f t="shared" si="402"/>
        <v>children's books</v>
      </c>
      <c r="S3236" s="9">
        <f t="shared" si="404"/>
        <v>42632.162118055559</v>
      </c>
      <c r="T3236" s="9">
        <f t="shared" si="405"/>
        <v>42662.162118055559</v>
      </c>
      <c r="U3236">
        <f t="shared" si="406"/>
        <v>2016</v>
      </c>
      <c r="V3236" s="9" t="str">
        <f t="shared" si="407"/>
        <v>Sep</v>
      </c>
    </row>
    <row r="3237" spans="1:22" ht="45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>
        <f t="shared" si="400"/>
        <v>5.21875</v>
      </c>
      <c r="P3237">
        <f t="shared" si="403"/>
        <v>37.954545454545453</v>
      </c>
      <c r="Q3237" t="str">
        <f t="shared" si="401"/>
        <v>publishing</v>
      </c>
      <c r="R3237" t="str">
        <f t="shared" si="402"/>
        <v>children's books</v>
      </c>
      <c r="S3237" s="9">
        <f t="shared" si="404"/>
        <v>40937.895810185189</v>
      </c>
      <c r="T3237" s="9">
        <f t="shared" si="405"/>
        <v>40967.895810185189</v>
      </c>
      <c r="U3237">
        <f t="shared" si="406"/>
        <v>2012</v>
      </c>
      <c r="V3237" s="9" t="str">
        <f t="shared" si="407"/>
        <v>Jan</v>
      </c>
    </row>
    <row r="3238" spans="1:22" ht="45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>
        <f t="shared" si="400"/>
        <v>21.887499999999999</v>
      </c>
      <c r="P3238">
        <f t="shared" si="403"/>
        <v>35.734693877551024</v>
      </c>
      <c r="Q3238" t="str">
        <f t="shared" si="401"/>
        <v>publishing</v>
      </c>
      <c r="R3238" t="str">
        <f t="shared" si="402"/>
        <v>children's books</v>
      </c>
      <c r="S3238" s="9">
        <f t="shared" si="404"/>
        <v>41044.821388888893</v>
      </c>
      <c r="T3238" s="9">
        <f t="shared" si="405"/>
        <v>41104.821388888893</v>
      </c>
      <c r="U3238">
        <f t="shared" si="406"/>
        <v>2012</v>
      </c>
      <c r="V3238" s="9" t="str">
        <f t="shared" si="407"/>
        <v>May</v>
      </c>
    </row>
    <row r="3239" spans="1:22" ht="45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>
        <f t="shared" si="400"/>
        <v>26.700000000000003</v>
      </c>
      <c r="P3239">
        <f t="shared" si="403"/>
        <v>42.157894736842103</v>
      </c>
      <c r="Q3239" t="str">
        <f t="shared" si="401"/>
        <v>publishing</v>
      </c>
      <c r="R3239" t="str">
        <f t="shared" si="402"/>
        <v>children's books</v>
      </c>
      <c r="S3239" s="9">
        <f t="shared" si="404"/>
        <v>41850.614710648151</v>
      </c>
      <c r="T3239" s="9">
        <f t="shared" si="405"/>
        <v>41880.614710648151</v>
      </c>
      <c r="U3239">
        <f t="shared" si="406"/>
        <v>2014</v>
      </c>
      <c r="V3239" s="9" t="str">
        <f t="shared" si="407"/>
        <v>Jul</v>
      </c>
    </row>
    <row r="3240" spans="1:22" ht="45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>
        <f t="shared" si="400"/>
        <v>28.000000000000004</v>
      </c>
      <c r="P3240">
        <f t="shared" si="403"/>
        <v>35</v>
      </c>
      <c r="Q3240" t="str">
        <f t="shared" si="401"/>
        <v>publishing</v>
      </c>
      <c r="R3240" t="str">
        <f t="shared" si="402"/>
        <v>children's books</v>
      </c>
      <c r="S3240" s="9">
        <f t="shared" si="404"/>
        <v>41044.481446759259</v>
      </c>
      <c r="T3240" s="9">
        <f t="shared" si="405"/>
        <v>41075.965277777781</v>
      </c>
      <c r="U3240">
        <f t="shared" si="406"/>
        <v>2012</v>
      </c>
      <c r="V3240" s="9" t="str">
        <f t="shared" si="407"/>
        <v>May</v>
      </c>
    </row>
    <row r="3241" spans="1:22" ht="30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>
        <f t="shared" si="400"/>
        <v>1.06</v>
      </c>
      <c r="P3241">
        <f t="shared" si="403"/>
        <v>13.25</v>
      </c>
      <c r="Q3241" t="str">
        <f t="shared" si="401"/>
        <v>publishing</v>
      </c>
      <c r="R3241" t="str">
        <f t="shared" si="402"/>
        <v>children's books</v>
      </c>
      <c r="S3241" s="9">
        <f t="shared" si="404"/>
        <v>42585.544004629635</v>
      </c>
      <c r="T3241" s="9">
        <f t="shared" si="405"/>
        <v>42615.544004629635</v>
      </c>
      <c r="U3241">
        <f t="shared" si="406"/>
        <v>2016</v>
      </c>
      <c r="V3241" s="9" t="str">
        <f t="shared" si="407"/>
        <v>Aug</v>
      </c>
    </row>
    <row r="3242" spans="1:22" ht="30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>
        <f t="shared" si="400"/>
        <v>1.0999999999999999</v>
      </c>
      <c r="P3242">
        <f t="shared" si="403"/>
        <v>55</v>
      </c>
      <c r="Q3242" t="str">
        <f t="shared" si="401"/>
        <v>publishing</v>
      </c>
      <c r="R3242" t="str">
        <f t="shared" si="402"/>
        <v>children's books</v>
      </c>
      <c r="S3242" s="9">
        <f t="shared" si="404"/>
        <v>42068.632372685192</v>
      </c>
      <c r="T3242" s="9">
        <f t="shared" si="405"/>
        <v>42098.59070601852</v>
      </c>
      <c r="U3242">
        <f t="shared" si="406"/>
        <v>2015</v>
      </c>
      <c r="V3242" s="9" t="str">
        <f t="shared" si="407"/>
        <v>Mar</v>
      </c>
    </row>
    <row r="3243" spans="1:22" ht="30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>
        <f t="shared" si="400"/>
        <v>0</v>
      </c>
      <c r="P3243">
        <f t="shared" si="403"/>
        <v>0</v>
      </c>
      <c r="Q3243" t="str">
        <f t="shared" si="401"/>
        <v>publishing</v>
      </c>
      <c r="R3243" t="str">
        <f t="shared" si="402"/>
        <v>children's books</v>
      </c>
      <c r="S3243" s="9">
        <f t="shared" si="404"/>
        <v>41078.733159722229</v>
      </c>
      <c r="T3243" s="9">
        <f t="shared" si="405"/>
        <v>41090.666666666672</v>
      </c>
      <c r="U3243">
        <f t="shared" si="406"/>
        <v>2012</v>
      </c>
      <c r="V3243" s="9" t="str">
        <f t="shared" si="407"/>
        <v>Jun</v>
      </c>
    </row>
    <row r="3244" spans="1:22" ht="45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>
        <f t="shared" si="400"/>
        <v>0</v>
      </c>
      <c r="P3244">
        <f t="shared" si="403"/>
        <v>0</v>
      </c>
      <c r="Q3244" t="str">
        <f t="shared" si="401"/>
        <v>publishing</v>
      </c>
      <c r="R3244" t="str">
        <f t="shared" si="402"/>
        <v>children's books</v>
      </c>
      <c r="S3244" s="9">
        <f t="shared" si="404"/>
        <v>41747.720393518517</v>
      </c>
      <c r="T3244" s="9">
        <f t="shared" si="405"/>
        <v>41807.720393518517</v>
      </c>
      <c r="U3244">
        <f t="shared" si="406"/>
        <v>2014</v>
      </c>
      <c r="V3244" s="9" t="str">
        <f t="shared" si="407"/>
        <v>Apr</v>
      </c>
    </row>
    <row r="3245" spans="1:22" ht="45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>
        <f t="shared" si="400"/>
        <v>11.458333333333332</v>
      </c>
      <c r="P3245">
        <f t="shared" si="403"/>
        <v>39.285714285714285</v>
      </c>
      <c r="Q3245" t="str">
        <f t="shared" si="401"/>
        <v>publishing</v>
      </c>
      <c r="R3245" t="str">
        <f t="shared" si="402"/>
        <v>children's books</v>
      </c>
      <c r="S3245" s="9">
        <f t="shared" si="404"/>
        <v>40855.598425925928</v>
      </c>
      <c r="T3245" s="9">
        <f t="shared" si="405"/>
        <v>40895.598425925928</v>
      </c>
      <c r="U3245">
        <f t="shared" si="406"/>
        <v>2011</v>
      </c>
      <c r="V3245" s="9" t="str">
        <f t="shared" si="407"/>
        <v>Nov</v>
      </c>
    </row>
    <row r="3246" spans="1:22" ht="45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>
        <f t="shared" si="400"/>
        <v>19</v>
      </c>
      <c r="P3246">
        <f t="shared" si="403"/>
        <v>47.5</v>
      </c>
      <c r="Q3246" t="str">
        <f t="shared" si="401"/>
        <v>publishing</v>
      </c>
      <c r="R3246" t="str">
        <f t="shared" si="402"/>
        <v>children's books</v>
      </c>
      <c r="S3246" s="9">
        <f t="shared" si="404"/>
        <v>41117.7340625</v>
      </c>
      <c r="T3246" s="9">
        <f t="shared" si="405"/>
        <v>41147.7340625</v>
      </c>
      <c r="U3246">
        <f t="shared" si="406"/>
        <v>2012</v>
      </c>
      <c r="V3246" s="9" t="str">
        <f t="shared" si="407"/>
        <v>Jul</v>
      </c>
    </row>
    <row r="3247" spans="1:22" ht="45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>
        <f t="shared" si="400"/>
        <v>0</v>
      </c>
      <c r="P3247">
        <f t="shared" si="403"/>
        <v>0</v>
      </c>
      <c r="Q3247" t="str">
        <f t="shared" si="401"/>
        <v>publishing</v>
      </c>
      <c r="R3247" t="str">
        <f t="shared" si="402"/>
        <v>children's books</v>
      </c>
      <c r="S3247" s="9">
        <f t="shared" si="404"/>
        <v>41863.469340277778</v>
      </c>
      <c r="T3247" s="9">
        <f t="shared" si="405"/>
        <v>41893.469340277778</v>
      </c>
      <c r="U3247">
        <f t="shared" si="406"/>
        <v>2014</v>
      </c>
      <c r="V3247" s="9" t="str">
        <f t="shared" si="407"/>
        <v>Aug</v>
      </c>
    </row>
    <row r="3248" spans="1:22" ht="30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>
        <f t="shared" si="400"/>
        <v>52</v>
      </c>
      <c r="P3248">
        <f t="shared" si="403"/>
        <v>17.333333333333332</v>
      </c>
      <c r="Q3248" t="str">
        <f t="shared" si="401"/>
        <v>publishing</v>
      </c>
      <c r="R3248" t="str">
        <f t="shared" si="402"/>
        <v>children's books</v>
      </c>
      <c r="S3248" s="9">
        <f t="shared" si="404"/>
        <v>42072.624155092599</v>
      </c>
      <c r="T3248" s="9">
        <f t="shared" si="405"/>
        <v>42102.624155092599</v>
      </c>
      <c r="U3248">
        <f t="shared" si="406"/>
        <v>2015</v>
      </c>
      <c r="V3248" s="9" t="str">
        <f t="shared" si="407"/>
        <v>Mar</v>
      </c>
    </row>
    <row r="3249" spans="1:22" ht="45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>
        <f t="shared" si="400"/>
        <v>10.48</v>
      </c>
      <c r="P3249">
        <f t="shared" si="403"/>
        <v>31.757575757575758</v>
      </c>
      <c r="Q3249" t="str">
        <f t="shared" si="401"/>
        <v>publishing</v>
      </c>
      <c r="R3249" t="str">
        <f t="shared" si="402"/>
        <v>children's books</v>
      </c>
      <c r="S3249" s="9">
        <f t="shared" si="404"/>
        <v>41620.733807870369</v>
      </c>
      <c r="T3249" s="9">
        <f t="shared" si="405"/>
        <v>41650.733807870369</v>
      </c>
      <c r="U3249">
        <f t="shared" si="406"/>
        <v>2013</v>
      </c>
      <c r="V3249" s="9" t="str">
        <f t="shared" si="407"/>
        <v>Dec</v>
      </c>
    </row>
    <row r="3250" spans="1:22" ht="30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>
        <f t="shared" si="400"/>
        <v>0.66666666666666674</v>
      </c>
      <c r="P3250">
        <f t="shared" si="403"/>
        <v>5</v>
      </c>
      <c r="Q3250" t="str">
        <f t="shared" si="401"/>
        <v>publishing</v>
      </c>
      <c r="R3250" t="str">
        <f t="shared" si="402"/>
        <v>children's books</v>
      </c>
      <c r="S3250" s="9">
        <f t="shared" si="404"/>
        <v>42573.489953703705</v>
      </c>
      <c r="T3250" s="9">
        <f t="shared" si="405"/>
        <v>42588.489953703705</v>
      </c>
      <c r="U3250">
        <f t="shared" si="406"/>
        <v>2016</v>
      </c>
      <c r="V3250" s="9" t="str">
        <f t="shared" si="407"/>
        <v>Jul</v>
      </c>
    </row>
    <row r="3251" spans="1:22" ht="45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>
        <f t="shared" si="400"/>
        <v>11.700000000000001</v>
      </c>
      <c r="P3251">
        <f t="shared" si="403"/>
        <v>39</v>
      </c>
      <c r="Q3251" t="str">
        <f t="shared" si="401"/>
        <v>publishing</v>
      </c>
      <c r="R3251" t="str">
        <f t="shared" si="402"/>
        <v>children's books</v>
      </c>
      <c r="S3251" s="9">
        <f t="shared" si="404"/>
        <v>42639.275266203702</v>
      </c>
      <c r="T3251" s="9">
        <f t="shared" si="405"/>
        <v>42653.275266203702</v>
      </c>
      <c r="U3251">
        <f t="shared" si="406"/>
        <v>2016</v>
      </c>
      <c r="V3251" s="9" t="str">
        <f t="shared" si="407"/>
        <v>Sep</v>
      </c>
    </row>
    <row r="3252" spans="1:22" ht="45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>
        <f t="shared" si="400"/>
        <v>10.5</v>
      </c>
      <c r="P3252">
        <f t="shared" si="403"/>
        <v>52.5</v>
      </c>
      <c r="Q3252" t="str">
        <f t="shared" si="401"/>
        <v>publishing</v>
      </c>
      <c r="R3252" t="str">
        <f t="shared" si="402"/>
        <v>children's books</v>
      </c>
      <c r="S3252" s="9">
        <f t="shared" si="404"/>
        <v>42524.199837962966</v>
      </c>
      <c r="T3252" s="9">
        <f t="shared" si="405"/>
        <v>42567.199837962966</v>
      </c>
      <c r="U3252">
        <f t="shared" si="406"/>
        <v>2016</v>
      </c>
      <c r="V3252" s="9" t="str">
        <f t="shared" si="407"/>
        <v>Jun</v>
      </c>
    </row>
    <row r="3253" spans="1:22" ht="45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>
        <f t="shared" si="400"/>
        <v>0</v>
      </c>
      <c r="P3253">
        <f t="shared" si="403"/>
        <v>0</v>
      </c>
      <c r="Q3253" t="str">
        <f t="shared" si="401"/>
        <v>publishing</v>
      </c>
      <c r="R3253" t="str">
        <f t="shared" si="402"/>
        <v>children's books</v>
      </c>
      <c r="S3253" s="9">
        <f t="shared" si="404"/>
        <v>41415.294652777782</v>
      </c>
      <c r="T3253" s="9">
        <f t="shared" si="405"/>
        <v>41445.294652777782</v>
      </c>
      <c r="U3253">
        <f t="shared" si="406"/>
        <v>2013</v>
      </c>
      <c r="V3253" s="9" t="str">
        <f t="shared" si="407"/>
        <v>May</v>
      </c>
    </row>
    <row r="3254" spans="1:22" ht="30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>
        <f t="shared" si="400"/>
        <v>0.72</v>
      </c>
      <c r="P3254">
        <f t="shared" si="403"/>
        <v>9</v>
      </c>
      <c r="Q3254" t="str">
        <f t="shared" si="401"/>
        <v>publishing</v>
      </c>
      <c r="R3254" t="str">
        <f t="shared" si="402"/>
        <v>children's books</v>
      </c>
      <c r="S3254" s="9">
        <f t="shared" si="404"/>
        <v>41246.896909722222</v>
      </c>
      <c r="T3254" s="9">
        <f t="shared" si="405"/>
        <v>41276.896909722222</v>
      </c>
      <c r="U3254">
        <f t="shared" si="406"/>
        <v>2012</v>
      </c>
      <c r="V3254" s="9" t="str">
        <f t="shared" si="407"/>
        <v>Dec</v>
      </c>
    </row>
    <row r="3255" spans="1:22" ht="45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>
        <f t="shared" si="400"/>
        <v>0.76923076923076927</v>
      </c>
      <c r="P3255">
        <f t="shared" si="403"/>
        <v>25</v>
      </c>
      <c r="Q3255" t="str">
        <f t="shared" si="401"/>
        <v>publishing</v>
      </c>
      <c r="R3255" t="str">
        <f t="shared" si="402"/>
        <v>children's books</v>
      </c>
      <c r="S3255" s="9">
        <f t="shared" si="404"/>
        <v>40926.870312500003</v>
      </c>
      <c r="T3255" s="9">
        <f t="shared" si="405"/>
        <v>40986.828645833339</v>
      </c>
      <c r="U3255">
        <f t="shared" si="406"/>
        <v>2012</v>
      </c>
      <c r="V3255" s="9" t="str">
        <f t="shared" si="407"/>
        <v>Jan</v>
      </c>
    </row>
    <row r="3256" spans="1:22" ht="30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>
        <f t="shared" si="400"/>
        <v>0.22842639593908631</v>
      </c>
      <c r="P3256">
        <f t="shared" si="403"/>
        <v>30</v>
      </c>
      <c r="Q3256" t="str">
        <f t="shared" si="401"/>
        <v>publishing</v>
      </c>
      <c r="R3256" t="str">
        <f t="shared" si="402"/>
        <v>children's books</v>
      </c>
      <c r="S3256" s="9">
        <f t="shared" si="404"/>
        <v>41373.41300925926</v>
      </c>
      <c r="T3256" s="9">
        <f t="shared" si="405"/>
        <v>41418.41300925926</v>
      </c>
      <c r="U3256">
        <f t="shared" si="406"/>
        <v>2013</v>
      </c>
      <c r="V3256" s="9" t="str">
        <f t="shared" si="407"/>
        <v>Apr</v>
      </c>
    </row>
    <row r="3257" spans="1:22" ht="45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>
        <f t="shared" si="400"/>
        <v>1.125</v>
      </c>
      <c r="P3257">
        <f t="shared" si="403"/>
        <v>11.25</v>
      </c>
      <c r="Q3257" t="str">
        <f t="shared" si="401"/>
        <v>publishing</v>
      </c>
      <c r="R3257" t="str">
        <f t="shared" si="402"/>
        <v>children's books</v>
      </c>
      <c r="S3257" s="9">
        <f t="shared" si="404"/>
        <v>41030.1253587963</v>
      </c>
      <c r="T3257" s="9">
        <f t="shared" si="405"/>
        <v>41059.625</v>
      </c>
      <c r="U3257">
        <f t="shared" si="406"/>
        <v>2012</v>
      </c>
      <c r="V3257" s="9" t="str">
        <f t="shared" si="407"/>
        <v>May</v>
      </c>
    </row>
    <row r="3258" spans="1:22" ht="30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>
        <f t="shared" si="400"/>
        <v>0</v>
      </c>
      <c r="P3258">
        <f t="shared" si="403"/>
        <v>0</v>
      </c>
      <c r="Q3258" t="str">
        <f t="shared" si="401"/>
        <v>publishing</v>
      </c>
      <c r="R3258" t="str">
        <f t="shared" si="402"/>
        <v>children's books</v>
      </c>
      <c r="S3258" s="9">
        <f t="shared" si="404"/>
        <v>41194.412361111114</v>
      </c>
      <c r="T3258" s="9">
        <f t="shared" si="405"/>
        <v>41210.412361111114</v>
      </c>
      <c r="U3258">
        <f t="shared" si="406"/>
        <v>2012</v>
      </c>
      <c r="V3258" s="9" t="str">
        <f t="shared" si="407"/>
        <v>Oct</v>
      </c>
    </row>
    <row r="3259" spans="1:22" ht="45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>
        <f t="shared" si="400"/>
        <v>2</v>
      </c>
      <c r="P3259">
        <f t="shared" si="403"/>
        <v>25</v>
      </c>
      <c r="Q3259" t="str">
        <f t="shared" si="401"/>
        <v>publishing</v>
      </c>
      <c r="R3259" t="str">
        <f t="shared" si="402"/>
        <v>children's books</v>
      </c>
      <c r="S3259" s="9">
        <f t="shared" si="404"/>
        <v>40736.501365740747</v>
      </c>
      <c r="T3259" s="9">
        <f t="shared" si="405"/>
        <v>40766.501365740747</v>
      </c>
      <c r="U3259">
        <f t="shared" si="406"/>
        <v>2011</v>
      </c>
      <c r="V3259" s="9" t="str">
        <f t="shared" si="407"/>
        <v>Jul</v>
      </c>
    </row>
    <row r="3260" spans="1:22" ht="45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>
        <f t="shared" si="400"/>
        <v>0.85000000000000009</v>
      </c>
      <c r="P3260">
        <f t="shared" si="403"/>
        <v>11.333333333333334</v>
      </c>
      <c r="Q3260" t="str">
        <f t="shared" si="401"/>
        <v>publishing</v>
      </c>
      <c r="R3260" t="str">
        <f t="shared" si="402"/>
        <v>children's books</v>
      </c>
      <c r="S3260" s="9">
        <f t="shared" si="404"/>
        <v>42172.792245370372</v>
      </c>
      <c r="T3260" s="9">
        <f t="shared" si="405"/>
        <v>42232.792245370372</v>
      </c>
      <c r="U3260">
        <f t="shared" si="406"/>
        <v>2015</v>
      </c>
      <c r="V3260" s="9" t="str">
        <f t="shared" si="407"/>
        <v>Jun</v>
      </c>
    </row>
    <row r="3261" spans="1:22" ht="45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>
        <f t="shared" si="400"/>
        <v>14.314285714285715</v>
      </c>
      <c r="P3261">
        <f t="shared" si="403"/>
        <v>29.470588235294116</v>
      </c>
      <c r="Q3261" t="str">
        <f t="shared" si="401"/>
        <v>publishing</v>
      </c>
      <c r="R3261" t="str">
        <f t="shared" si="402"/>
        <v>children's books</v>
      </c>
      <c r="S3261" s="9">
        <f t="shared" si="404"/>
        <v>40967.448182870372</v>
      </c>
      <c r="T3261" s="9">
        <f t="shared" si="405"/>
        <v>40997.406516203708</v>
      </c>
      <c r="U3261">
        <f t="shared" si="406"/>
        <v>2012</v>
      </c>
      <c r="V3261" s="9" t="str">
        <f t="shared" si="407"/>
        <v>Feb</v>
      </c>
    </row>
    <row r="3262" spans="1:22" ht="45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>
        <f t="shared" si="400"/>
        <v>0.25</v>
      </c>
      <c r="P3262">
        <f t="shared" si="403"/>
        <v>1</v>
      </c>
      <c r="Q3262" t="str">
        <f t="shared" si="401"/>
        <v>publishing</v>
      </c>
      <c r="R3262" t="str">
        <f t="shared" si="402"/>
        <v>children's books</v>
      </c>
      <c r="S3262" s="9">
        <f t="shared" si="404"/>
        <v>41745.659606481488</v>
      </c>
      <c r="T3262" s="9">
        <f t="shared" si="405"/>
        <v>41795.659606481488</v>
      </c>
      <c r="U3262">
        <f t="shared" si="406"/>
        <v>2014</v>
      </c>
      <c r="V3262" s="9" t="str">
        <f t="shared" si="407"/>
        <v>Apr</v>
      </c>
    </row>
    <row r="3263" spans="1:22" ht="45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>
        <f t="shared" si="400"/>
        <v>10.411249999999999</v>
      </c>
      <c r="P3263">
        <f t="shared" si="403"/>
        <v>63.098484848484851</v>
      </c>
      <c r="Q3263" t="str">
        <f t="shared" si="401"/>
        <v>publishing</v>
      </c>
      <c r="R3263" t="str">
        <f t="shared" si="402"/>
        <v>children's books</v>
      </c>
      <c r="S3263" s="9">
        <f t="shared" si="404"/>
        <v>41686.538541666669</v>
      </c>
      <c r="T3263" s="9">
        <f t="shared" si="405"/>
        <v>41716.496875000004</v>
      </c>
      <c r="U3263">
        <f t="shared" si="406"/>
        <v>2014</v>
      </c>
      <c r="V3263" s="9" t="str">
        <f t="shared" si="407"/>
        <v>Feb</v>
      </c>
    </row>
    <row r="3264" spans="1:22" ht="45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>
        <f t="shared" si="400"/>
        <v>0</v>
      </c>
      <c r="P3264">
        <f t="shared" si="403"/>
        <v>0</v>
      </c>
      <c r="Q3264" t="str">
        <f t="shared" si="401"/>
        <v>publishing</v>
      </c>
      <c r="R3264" t="str">
        <f t="shared" si="402"/>
        <v>children's books</v>
      </c>
      <c r="S3264" s="9">
        <f t="shared" si="404"/>
        <v>41257.365046296298</v>
      </c>
      <c r="T3264" s="9">
        <f t="shared" si="405"/>
        <v>41306.541666666672</v>
      </c>
      <c r="U3264">
        <f t="shared" si="406"/>
        <v>2012</v>
      </c>
      <c r="V3264" s="9" t="str">
        <f t="shared" si="407"/>
        <v>Dec</v>
      </c>
    </row>
    <row r="3265" spans="1:22" ht="45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>
        <f t="shared" si="400"/>
        <v>0</v>
      </c>
      <c r="P3265">
        <f t="shared" si="403"/>
        <v>0</v>
      </c>
      <c r="Q3265" t="str">
        <f t="shared" si="401"/>
        <v>publishing</v>
      </c>
      <c r="R3265" t="str">
        <f t="shared" si="402"/>
        <v>children's books</v>
      </c>
      <c r="S3265" s="9">
        <f t="shared" si="404"/>
        <v>41537.702476851853</v>
      </c>
      <c r="T3265" s="9">
        <f t="shared" si="405"/>
        <v>41552.702476851853</v>
      </c>
      <c r="U3265">
        <f t="shared" si="406"/>
        <v>2013</v>
      </c>
      <c r="V3265" s="9" t="str">
        <f t="shared" si="407"/>
        <v>Sep</v>
      </c>
    </row>
    <row r="3266" spans="1:22" ht="30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>
        <f t="shared" ref="O3266:O3329" si="408">(E3266/D3266)*100</f>
        <v>0.18867924528301888</v>
      </c>
      <c r="P3266">
        <f t="shared" si="403"/>
        <v>1</v>
      </c>
      <c r="Q3266" t="str">
        <f t="shared" ref="Q3266:Q3329" si="409">LEFT(N3266,SEARCH("/",N3266,1)-1)</f>
        <v>publishing</v>
      </c>
      <c r="R3266" t="str">
        <f t="shared" ref="R3266:R3329" si="410">RIGHT(N3266,LEN(N3266)-SEARCH("/",N3266,1))</f>
        <v>children's books</v>
      </c>
      <c r="S3266" s="9">
        <f t="shared" si="404"/>
        <v>42474.698159722226</v>
      </c>
      <c r="T3266" s="9">
        <f t="shared" si="405"/>
        <v>42484.698159722226</v>
      </c>
      <c r="U3266">
        <f t="shared" si="406"/>
        <v>2016</v>
      </c>
      <c r="V3266" s="9" t="str">
        <f t="shared" si="407"/>
        <v>Apr</v>
      </c>
    </row>
    <row r="3267" spans="1:22" ht="45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>
        <f t="shared" si="408"/>
        <v>14.249999999999998</v>
      </c>
      <c r="P3267">
        <f t="shared" ref="P3267:P3330" si="411">IFERROR(E3267/L3267, 0)</f>
        <v>43.846153846153847</v>
      </c>
      <c r="Q3267" t="str">
        <f t="shared" si="409"/>
        <v>publishing</v>
      </c>
      <c r="R3267" t="str">
        <f t="shared" si="410"/>
        <v>children's books</v>
      </c>
      <c r="S3267" s="9">
        <f t="shared" ref="S3267:S3330" si="412">((J3267/86400)+25569+(-4/24))</f>
        <v>41310.959814814814</v>
      </c>
      <c r="T3267" s="9">
        <f t="shared" ref="T3267:T3330" si="413">((I3267/86400)+25569+(-4/24))</f>
        <v>41340.959814814814</v>
      </c>
      <c r="U3267">
        <f t="shared" ref="U3267:U3330" si="414">YEAR(S3267)</f>
        <v>2013</v>
      </c>
      <c r="V3267" s="9" t="str">
        <f t="shared" ref="V3267:V3330" si="415">TEXT(S3267, "mmm")</f>
        <v>Feb</v>
      </c>
    </row>
    <row r="3268" spans="1:22" ht="45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>
        <f t="shared" si="408"/>
        <v>3</v>
      </c>
      <c r="P3268">
        <f t="shared" si="411"/>
        <v>75</v>
      </c>
      <c r="Q3268" t="str">
        <f t="shared" si="409"/>
        <v>publishing</v>
      </c>
      <c r="R3268" t="str">
        <f t="shared" si="410"/>
        <v>children's books</v>
      </c>
      <c r="S3268" s="9">
        <f t="shared" si="412"/>
        <v>40862.846689814818</v>
      </c>
      <c r="T3268" s="9">
        <f t="shared" si="413"/>
        <v>40892.846689814818</v>
      </c>
      <c r="U3268">
        <f t="shared" si="414"/>
        <v>2011</v>
      </c>
      <c r="V3268" s="9" t="str">
        <f t="shared" si="415"/>
        <v>Nov</v>
      </c>
    </row>
    <row r="3269" spans="1:22" ht="45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>
        <f t="shared" si="408"/>
        <v>7.8809523809523814</v>
      </c>
      <c r="P3269">
        <f t="shared" si="411"/>
        <v>45.972222222222221</v>
      </c>
      <c r="Q3269" t="str">
        <f t="shared" si="409"/>
        <v>publishing</v>
      </c>
      <c r="R3269" t="str">
        <f t="shared" si="410"/>
        <v>children's books</v>
      </c>
      <c r="S3269" s="9">
        <f t="shared" si="412"/>
        <v>42136.130509259259</v>
      </c>
      <c r="T3269" s="9">
        <f t="shared" si="413"/>
        <v>42167.130509259259</v>
      </c>
      <c r="U3269">
        <f t="shared" si="414"/>
        <v>2015</v>
      </c>
      <c r="V3269" s="9" t="str">
        <f t="shared" si="415"/>
        <v>May</v>
      </c>
    </row>
    <row r="3270" spans="1:22" ht="45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>
        <f t="shared" si="408"/>
        <v>0.33333333333333337</v>
      </c>
      <c r="P3270">
        <f t="shared" si="411"/>
        <v>10</v>
      </c>
      <c r="Q3270" t="str">
        <f t="shared" si="409"/>
        <v>publishing</v>
      </c>
      <c r="R3270" t="str">
        <f t="shared" si="410"/>
        <v>children's books</v>
      </c>
      <c r="S3270" s="9">
        <f t="shared" si="412"/>
        <v>42172.502361111117</v>
      </c>
      <c r="T3270" s="9">
        <f t="shared" si="413"/>
        <v>42202.502361111117</v>
      </c>
      <c r="U3270">
        <f t="shared" si="414"/>
        <v>2015</v>
      </c>
      <c r="V3270" s="9" t="str">
        <f t="shared" si="415"/>
        <v>Jun</v>
      </c>
    </row>
    <row r="3271" spans="1:22" ht="60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>
        <f t="shared" si="408"/>
        <v>25.545454545454543</v>
      </c>
      <c r="P3271">
        <f t="shared" si="411"/>
        <v>93.666666666666671</v>
      </c>
      <c r="Q3271" t="str">
        <f t="shared" si="409"/>
        <v>publishing</v>
      </c>
      <c r="R3271" t="str">
        <f t="shared" si="410"/>
        <v>children's books</v>
      </c>
      <c r="S3271" s="9">
        <f t="shared" si="412"/>
        <v>41846.811412037037</v>
      </c>
      <c r="T3271" s="9">
        <f t="shared" si="413"/>
        <v>41876.811412037037</v>
      </c>
      <c r="U3271">
        <f t="shared" si="414"/>
        <v>2014</v>
      </c>
      <c r="V3271" s="9" t="str">
        <f t="shared" si="415"/>
        <v>Jul</v>
      </c>
    </row>
    <row r="3272" spans="1:22" ht="45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>
        <f t="shared" si="408"/>
        <v>2.12</v>
      </c>
      <c r="P3272">
        <f t="shared" si="411"/>
        <v>53</v>
      </c>
      <c r="Q3272" t="str">
        <f t="shared" si="409"/>
        <v>publishing</v>
      </c>
      <c r="R3272" t="str">
        <f t="shared" si="410"/>
        <v>children's books</v>
      </c>
      <c r="S3272" s="9">
        <f t="shared" si="412"/>
        <v>42300.419224537043</v>
      </c>
      <c r="T3272" s="9">
        <f t="shared" si="413"/>
        <v>42330.460891203707</v>
      </c>
      <c r="U3272">
        <f t="shared" si="414"/>
        <v>2015</v>
      </c>
      <c r="V3272" s="9" t="str">
        <f t="shared" si="415"/>
        <v>Oct</v>
      </c>
    </row>
    <row r="3273" spans="1:22" ht="30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>
        <f t="shared" si="408"/>
        <v>0</v>
      </c>
      <c r="P3273">
        <f t="shared" si="411"/>
        <v>0</v>
      </c>
      <c r="Q3273" t="str">
        <f t="shared" si="409"/>
        <v>publishing</v>
      </c>
      <c r="R3273" t="str">
        <f t="shared" si="410"/>
        <v>children's books</v>
      </c>
      <c r="S3273" s="9">
        <f t="shared" si="412"/>
        <v>42774.281111111115</v>
      </c>
      <c r="T3273" s="9">
        <f t="shared" si="413"/>
        <v>42804.281111111115</v>
      </c>
      <c r="U3273">
        <f t="shared" si="414"/>
        <v>2017</v>
      </c>
      <c r="V3273" s="9" t="str">
        <f t="shared" si="415"/>
        <v>Feb</v>
      </c>
    </row>
    <row r="3274" spans="1:22" ht="45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>
        <f t="shared" si="408"/>
        <v>1</v>
      </c>
      <c r="P3274">
        <f t="shared" si="411"/>
        <v>10</v>
      </c>
      <c r="Q3274" t="str">
        <f t="shared" si="409"/>
        <v>theater</v>
      </c>
      <c r="R3274" t="str">
        <f t="shared" si="410"/>
        <v>plays</v>
      </c>
      <c r="S3274" s="9">
        <f t="shared" si="412"/>
        <v>42291.572881944448</v>
      </c>
      <c r="T3274" s="9">
        <f t="shared" si="413"/>
        <v>42351.614548611113</v>
      </c>
      <c r="U3274">
        <f t="shared" si="414"/>
        <v>2015</v>
      </c>
      <c r="V3274" s="9" t="str">
        <f t="shared" si="415"/>
        <v>Oct</v>
      </c>
    </row>
    <row r="3275" spans="1:22" ht="45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>
        <f t="shared" si="408"/>
        <v>0</v>
      </c>
      <c r="P3275">
        <f t="shared" si="411"/>
        <v>0</v>
      </c>
      <c r="Q3275" t="str">
        <f t="shared" si="409"/>
        <v>theater</v>
      </c>
      <c r="R3275" t="str">
        <f t="shared" si="410"/>
        <v>plays</v>
      </c>
      <c r="S3275" s="9">
        <f t="shared" si="412"/>
        <v>41784.785821759266</v>
      </c>
      <c r="T3275" s="9">
        <f t="shared" si="413"/>
        <v>41811.291666666672</v>
      </c>
      <c r="U3275">
        <f t="shared" si="414"/>
        <v>2014</v>
      </c>
      <c r="V3275" s="9" t="str">
        <f t="shared" si="415"/>
        <v>May</v>
      </c>
    </row>
    <row r="3276" spans="1:22" ht="45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>
        <f t="shared" si="408"/>
        <v>0</v>
      </c>
      <c r="P3276">
        <f t="shared" si="411"/>
        <v>0</v>
      </c>
      <c r="Q3276" t="str">
        <f t="shared" si="409"/>
        <v>theater</v>
      </c>
      <c r="R3276" t="str">
        <f t="shared" si="410"/>
        <v>plays</v>
      </c>
      <c r="S3276" s="9">
        <f t="shared" si="412"/>
        <v>42492.571180555555</v>
      </c>
      <c r="T3276" s="9">
        <f t="shared" si="413"/>
        <v>42534.000000000007</v>
      </c>
      <c r="U3276">
        <f t="shared" si="414"/>
        <v>2016</v>
      </c>
      <c r="V3276" s="9" t="str">
        <f t="shared" si="415"/>
        <v>May</v>
      </c>
    </row>
    <row r="3277" spans="1:22" ht="45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>
        <f t="shared" si="408"/>
        <v>5.4545454545454541</v>
      </c>
      <c r="P3277">
        <f t="shared" si="411"/>
        <v>30</v>
      </c>
      <c r="Q3277" t="str">
        <f t="shared" si="409"/>
        <v>theater</v>
      </c>
      <c r="R3277" t="str">
        <f t="shared" si="410"/>
        <v>plays</v>
      </c>
      <c r="S3277" s="9">
        <f t="shared" si="412"/>
        <v>42709.37939814815</v>
      </c>
      <c r="T3277" s="9">
        <f t="shared" si="413"/>
        <v>42739.37939814815</v>
      </c>
      <c r="U3277">
        <f t="shared" si="414"/>
        <v>2016</v>
      </c>
      <c r="V3277" s="9" t="str">
        <f t="shared" si="415"/>
        <v>Dec</v>
      </c>
    </row>
    <row r="3278" spans="1:22" ht="45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>
        <f t="shared" si="408"/>
        <v>31.546666666666667</v>
      </c>
      <c r="P3278">
        <f t="shared" si="411"/>
        <v>60.666666666666664</v>
      </c>
      <c r="Q3278" t="str">
        <f t="shared" si="409"/>
        <v>theater</v>
      </c>
      <c r="R3278" t="str">
        <f t="shared" si="410"/>
        <v>plays</v>
      </c>
      <c r="S3278" s="9">
        <f t="shared" si="412"/>
        <v>42102.849918981483</v>
      </c>
      <c r="T3278" s="9">
        <f t="shared" si="413"/>
        <v>42162.849918981483</v>
      </c>
      <c r="U3278">
        <f t="shared" si="414"/>
        <v>2015</v>
      </c>
      <c r="V3278" s="9" t="str">
        <f t="shared" si="415"/>
        <v>Apr</v>
      </c>
    </row>
    <row r="3279" spans="1:22" ht="45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>
        <f t="shared" si="408"/>
        <v>0</v>
      </c>
      <c r="P3279">
        <f t="shared" si="411"/>
        <v>0</v>
      </c>
      <c r="Q3279" t="str">
        <f t="shared" si="409"/>
        <v>theater</v>
      </c>
      <c r="R3279" t="str">
        <f t="shared" si="410"/>
        <v>plays</v>
      </c>
      <c r="S3279" s="9">
        <f t="shared" si="412"/>
        <v>42108.525393518525</v>
      </c>
      <c r="T3279" s="9">
        <f t="shared" si="413"/>
        <v>42153.525393518525</v>
      </c>
      <c r="U3279">
        <f t="shared" si="414"/>
        <v>2015</v>
      </c>
      <c r="V3279" s="9" t="str">
        <f t="shared" si="415"/>
        <v>Apr</v>
      </c>
    </row>
    <row r="3280" spans="1:22" ht="45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>
        <f t="shared" si="408"/>
        <v>0</v>
      </c>
      <c r="P3280">
        <f t="shared" si="411"/>
        <v>0</v>
      </c>
      <c r="Q3280" t="str">
        <f t="shared" si="409"/>
        <v>theater</v>
      </c>
      <c r="R3280" t="str">
        <f t="shared" si="410"/>
        <v>plays</v>
      </c>
      <c r="S3280" s="9">
        <f t="shared" si="412"/>
        <v>42453.639641203707</v>
      </c>
      <c r="T3280" s="9">
        <f t="shared" si="413"/>
        <v>42513.639641203707</v>
      </c>
      <c r="U3280">
        <f t="shared" si="414"/>
        <v>2016</v>
      </c>
      <c r="V3280" s="9" t="str">
        <f t="shared" si="415"/>
        <v>Mar</v>
      </c>
    </row>
    <row r="3281" spans="1:22" ht="45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>
        <f t="shared" si="408"/>
        <v>0.2</v>
      </c>
      <c r="P3281">
        <f t="shared" si="411"/>
        <v>23.333333333333332</v>
      </c>
      <c r="Q3281" t="str">
        <f t="shared" si="409"/>
        <v>theater</v>
      </c>
      <c r="R3281" t="str">
        <f t="shared" si="410"/>
        <v>plays</v>
      </c>
      <c r="S3281" s="9">
        <f t="shared" si="412"/>
        <v>42123.482164351859</v>
      </c>
      <c r="T3281" s="9">
        <f t="shared" si="413"/>
        <v>42153.482164351859</v>
      </c>
      <c r="U3281">
        <f t="shared" si="414"/>
        <v>2015</v>
      </c>
      <c r="V3281" s="9" t="str">
        <f t="shared" si="415"/>
        <v>Apr</v>
      </c>
    </row>
    <row r="3282" spans="1:22" ht="45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>
        <f t="shared" si="408"/>
        <v>1</v>
      </c>
      <c r="P3282">
        <f t="shared" si="411"/>
        <v>5</v>
      </c>
      <c r="Q3282" t="str">
        <f t="shared" si="409"/>
        <v>theater</v>
      </c>
      <c r="R3282" t="str">
        <f t="shared" si="410"/>
        <v>plays</v>
      </c>
      <c r="S3282" s="9">
        <f t="shared" si="412"/>
        <v>42453.26157407408</v>
      </c>
      <c r="T3282" s="9">
        <f t="shared" si="413"/>
        <v>42483.26157407408</v>
      </c>
      <c r="U3282">
        <f t="shared" si="414"/>
        <v>2016</v>
      </c>
      <c r="V3282" s="9" t="str">
        <f t="shared" si="415"/>
        <v>Mar</v>
      </c>
    </row>
    <row r="3283" spans="1:22" ht="45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>
        <f t="shared" si="408"/>
        <v>3.8875000000000002</v>
      </c>
      <c r="P3283">
        <f t="shared" si="411"/>
        <v>23.923076923076923</v>
      </c>
      <c r="Q3283" t="str">
        <f t="shared" si="409"/>
        <v>theater</v>
      </c>
      <c r="R3283" t="str">
        <f t="shared" si="410"/>
        <v>plays</v>
      </c>
      <c r="S3283" s="9">
        <f t="shared" si="412"/>
        <v>41857.840405092596</v>
      </c>
      <c r="T3283" s="9">
        <f t="shared" si="413"/>
        <v>41887.840405092596</v>
      </c>
      <c r="U3283">
        <f t="shared" si="414"/>
        <v>2014</v>
      </c>
      <c r="V3283" s="9" t="str">
        <f t="shared" si="415"/>
        <v>Aug</v>
      </c>
    </row>
    <row r="3284" spans="1:22" ht="45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>
        <f t="shared" si="408"/>
        <v>0</v>
      </c>
      <c r="P3284">
        <f t="shared" si="411"/>
        <v>0</v>
      </c>
      <c r="Q3284" t="str">
        <f t="shared" si="409"/>
        <v>theater</v>
      </c>
      <c r="R3284" t="str">
        <f t="shared" si="410"/>
        <v>plays</v>
      </c>
      <c r="S3284" s="9">
        <f t="shared" si="412"/>
        <v>42389.8359837963</v>
      </c>
      <c r="T3284" s="9">
        <f t="shared" si="413"/>
        <v>42398.803472222229</v>
      </c>
      <c r="U3284">
        <f t="shared" si="414"/>
        <v>2016</v>
      </c>
      <c r="V3284" s="9" t="str">
        <f t="shared" si="415"/>
        <v>Jan</v>
      </c>
    </row>
    <row r="3285" spans="1:22" ht="45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>
        <f t="shared" si="408"/>
        <v>1.9</v>
      </c>
      <c r="P3285">
        <f t="shared" si="411"/>
        <v>15.833333333333334</v>
      </c>
      <c r="Q3285" t="str">
        <f t="shared" si="409"/>
        <v>theater</v>
      </c>
      <c r="R3285" t="str">
        <f t="shared" si="410"/>
        <v>plays</v>
      </c>
      <c r="S3285" s="9">
        <f t="shared" si="412"/>
        <v>41780.878506944449</v>
      </c>
      <c r="T3285" s="9">
        <f t="shared" si="413"/>
        <v>41810.878506944449</v>
      </c>
      <c r="U3285">
        <f t="shared" si="414"/>
        <v>2014</v>
      </c>
      <c r="V3285" s="9" t="str">
        <f t="shared" si="415"/>
        <v>May</v>
      </c>
    </row>
    <row r="3286" spans="1:22" ht="45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>
        <f t="shared" si="408"/>
        <v>0</v>
      </c>
      <c r="P3286">
        <f t="shared" si="411"/>
        <v>0</v>
      </c>
      <c r="Q3286" t="str">
        <f t="shared" si="409"/>
        <v>theater</v>
      </c>
      <c r="R3286" t="str">
        <f t="shared" si="410"/>
        <v>plays</v>
      </c>
      <c r="S3286" s="9">
        <f t="shared" si="412"/>
        <v>41836.024270833332</v>
      </c>
      <c r="T3286" s="9">
        <f t="shared" si="413"/>
        <v>41896.024270833332</v>
      </c>
      <c r="U3286">
        <f t="shared" si="414"/>
        <v>2014</v>
      </c>
      <c r="V3286" s="9" t="str">
        <f t="shared" si="415"/>
        <v>Jul</v>
      </c>
    </row>
    <row r="3287" spans="1:22" ht="45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>
        <f t="shared" si="408"/>
        <v>41.699999999999996</v>
      </c>
      <c r="P3287">
        <f t="shared" si="411"/>
        <v>29.785714285714285</v>
      </c>
      <c r="Q3287" t="str">
        <f t="shared" si="409"/>
        <v>theater</v>
      </c>
      <c r="R3287" t="str">
        <f t="shared" si="410"/>
        <v>plays</v>
      </c>
      <c r="S3287" s="9">
        <f t="shared" si="412"/>
        <v>42111.549988425926</v>
      </c>
      <c r="T3287" s="9">
        <f t="shared" si="413"/>
        <v>42131.549988425926</v>
      </c>
      <c r="U3287">
        <f t="shared" si="414"/>
        <v>2015</v>
      </c>
      <c r="V3287" s="9" t="str">
        <f t="shared" si="415"/>
        <v>Apr</v>
      </c>
    </row>
    <row r="3288" spans="1:22" ht="45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>
        <f t="shared" si="408"/>
        <v>50</v>
      </c>
      <c r="P3288">
        <f t="shared" si="411"/>
        <v>60</v>
      </c>
      <c r="Q3288" t="str">
        <f t="shared" si="409"/>
        <v>theater</v>
      </c>
      <c r="R3288" t="str">
        <f t="shared" si="410"/>
        <v>plays</v>
      </c>
      <c r="S3288" s="9">
        <f t="shared" si="412"/>
        <v>42369.841099537043</v>
      </c>
      <c r="T3288" s="9">
        <f t="shared" si="413"/>
        <v>42398.81527777778</v>
      </c>
      <c r="U3288">
        <f t="shared" si="414"/>
        <v>2015</v>
      </c>
      <c r="V3288" s="9" t="str">
        <f t="shared" si="415"/>
        <v>Dec</v>
      </c>
    </row>
    <row r="3289" spans="1:22" ht="45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>
        <f t="shared" si="408"/>
        <v>4.8666666666666663</v>
      </c>
      <c r="P3289">
        <f t="shared" si="411"/>
        <v>24.333333333333332</v>
      </c>
      <c r="Q3289" t="str">
        <f t="shared" si="409"/>
        <v>theater</v>
      </c>
      <c r="R3289" t="str">
        <f t="shared" si="410"/>
        <v>plays</v>
      </c>
      <c r="S3289" s="9">
        <f t="shared" si="412"/>
        <v>42164.870914351857</v>
      </c>
      <c r="T3289" s="9">
        <f t="shared" si="413"/>
        <v>42224.731944444451</v>
      </c>
      <c r="U3289">
        <f t="shared" si="414"/>
        <v>2015</v>
      </c>
      <c r="V3289" s="9" t="str">
        <f t="shared" si="415"/>
        <v>Jun</v>
      </c>
    </row>
    <row r="3290" spans="1:22" ht="60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>
        <f t="shared" si="408"/>
        <v>19.736842105263158</v>
      </c>
      <c r="P3290">
        <f t="shared" si="411"/>
        <v>500</v>
      </c>
      <c r="Q3290" t="str">
        <f t="shared" si="409"/>
        <v>theater</v>
      </c>
      <c r="R3290" t="str">
        <f t="shared" si="410"/>
        <v>plays</v>
      </c>
      <c r="S3290" s="9">
        <f t="shared" si="412"/>
        <v>42726.75341435185</v>
      </c>
      <c r="T3290" s="9">
        <f t="shared" si="413"/>
        <v>42786.583333333336</v>
      </c>
      <c r="U3290">
        <f t="shared" si="414"/>
        <v>2016</v>
      </c>
      <c r="V3290" s="9" t="str">
        <f t="shared" si="415"/>
        <v>Dec</v>
      </c>
    </row>
    <row r="3291" spans="1:22" ht="45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>
        <f t="shared" si="408"/>
        <v>0</v>
      </c>
      <c r="P3291">
        <f t="shared" si="411"/>
        <v>0</v>
      </c>
      <c r="Q3291" t="str">
        <f t="shared" si="409"/>
        <v>theater</v>
      </c>
      <c r="R3291" t="str">
        <f t="shared" si="410"/>
        <v>plays</v>
      </c>
      <c r="S3291" s="9">
        <f t="shared" si="412"/>
        <v>41954.37841435185</v>
      </c>
      <c r="T3291" s="9">
        <f t="shared" si="413"/>
        <v>41978.311111111114</v>
      </c>
      <c r="U3291">
        <f t="shared" si="414"/>
        <v>2014</v>
      </c>
      <c r="V3291" s="9" t="str">
        <f t="shared" si="415"/>
        <v>Nov</v>
      </c>
    </row>
    <row r="3292" spans="1:22" ht="30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>
        <f t="shared" si="408"/>
        <v>1.7500000000000002</v>
      </c>
      <c r="P3292">
        <f t="shared" si="411"/>
        <v>35</v>
      </c>
      <c r="Q3292" t="str">
        <f t="shared" si="409"/>
        <v>theater</v>
      </c>
      <c r="R3292" t="str">
        <f t="shared" si="410"/>
        <v>plays</v>
      </c>
      <c r="S3292" s="9">
        <f t="shared" si="412"/>
        <v>42233.195648148154</v>
      </c>
      <c r="T3292" s="9">
        <f t="shared" si="413"/>
        <v>42293.195648148154</v>
      </c>
      <c r="U3292">
        <f t="shared" si="414"/>
        <v>2015</v>
      </c>
      <c r="V3292" s="9" t="str">
        <f t="shared" si="415"/>
        <v>Aug</v>
      </c>
    </row>
    <row r="3293" spans="1:22" ht="45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>
        <f t="shared" si="408"/>
        <v>6.65</v>
      </c>
      <c r="P3293">
        <f t="shared" si="411"/>
        <v>29.555555555555557</v>
      </c>
      <c r="Q3293" t="str">
        <f t="shared" si="409"/>
        <v>theater</v>
      </c>
      <c r="R3293" t="str">
        <f t="shared" si="410"/>
        <v>plays</v>
      </c>
      <c r="S3293" s="9">
        <f t="shared" si="412"/>
        <v>42480.633981481486</v>
      </c>
      <c r="T3293" s="9">
        <f t="shared" si="413"/>
        <v>42540.633981481486</v>
      </c>
      <c r="U3293">
        <f t="shared" si="414"/>
        <v>2016</v>
      </c>
      <c r="V3293" s="9" t="str">
        <f t="shared" si="415"/>
        <v>Apr</v>
      </c>
    </row>
    <row r="3294" spans="1:22" ht="45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>
        <f t="shared" si="408"/>
        <v>32</v>
      </c>
      <c r="P3294">
        <f t="shared" si="411"/>
        <v>26.666666666666668</v>
      </c>
      <c r="Q3294" t="str">
        <f t="shared" si="409"/>
        <v>theater</v>
      </c>
      <c r="R3294" t="str">
        <f t="shared" si="410"/>
        <v>plays</v>
      </c>
      <c r="S3294" s="9">
        <f t="shared" si="412"/>
        <v>42257.424166666671</v>
      </c>
      <c r="T3294" s="9">
        <f t="shared" si="413"/>
        <v>42271.424166666671</v>
      </c>
      <c r="U3294">
        <f t="shared" si="414"/>
        <v>2015</v>
      </c>
      <c r="V3294" s="9" t="str">
        <f t="shared" si="415"/>
        <v>Sep</v>
      </c>
    </row>
    <row r="3295" spans="1:22" ht="45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>
        <f t="shared" si="408"/>
        <v>0.43307086614173229</v>
      </c>
      <c r="P3295">
        <f t="shared" si="411"/>
        <v>18.333333333333332</v>
      </c>
      <c r="Q3295" t="str">
        <f t="shared" si="409"/>
        <v>theater</v>
      </c>
      <c r="R3295" t="str">
        <f t="shared" si="410"/>
        <v>plays</v>
      </c>
      <c r="S3295" s="9">
        <f t="shared" si="412"/>
        <v>41784.623020833336</v>
      </c>
      <c r="T3295" s="9">
        <f t="shared" si="413"/>
        <v>41814.623020833336</v>
      </c>
      <c r="U3295">
        <f t="shared" si="414"/>
        <v>2014</v>
      </c>
      <c r="V3295" s="9" t="str">
        <f t="shared" si="415"/>
        <v>May</v>
      </c>
    </row>
    <row r="3296" spans="1:22" ht="45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>
        <f t="shared" si="408"/>
        <v>0.04</v>
      </c>
      <c r="P3296">
        <f t="shared" si="411"/>
        <v>20</v>
      </c>
      <c r="Q3296" t="str">
        <f t="shared" si="409"/>
        <v>theater</v>
      </c>
      <c r="R3296" t="str">
        <f t="shared" si="410"/>
        <v>plays</v>
      </c>
      <c r="S3296" s="9">
        <f t="shared" si="412"/>
        <v>41831.508368055562</v>
      </c>
      <c r="T3296" s="9">
        <f t="shared" si="413"/>
        <v>41891.508368055562</v>
      </c>
      <c r="U3296">
        <f t="shared" si="414"/>
        <v>2014</v>
      </c>
      <c r="V3296" s="9" t="str">
        <f t="shared" si="415"/>
        <v>Jul</v>
      </c>
    </row>
    <row r="3297" spans="1:22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>
        <f t="shared" si="408"/>
        <v>1.6</v>
      </c>
      <c r="P3297">
        <f t="shared" si="411"/>
        <v>13.333333333333334</v>
      </c>
      <c r="Q3297" t="str">
        <f t="shared" si="409"/>
        <v>theater</v>
      </c>
      <c r="R3297" t="str">
        <f t="shared" si="410"/>
        <v>plays</v>
      </c>
      <c r="S3297" s="9">
        <f t="shared" si="412"/>
        <v>42172.446840277778</v>
      </c>
      <c r="T3297" s="9">
        <f t="shared" si="413"/>
        <v>42202.387500000004</v>
      </c>
      <c r="U3297">
        <f t="shared" si="414"/>
        <v>2015</v>
      </c>
      <c r="V3297" s="9" t="str">
        <f t="shared" si="415"/>
        <v>Jun</v>
      </c>
    </row>
    <row r="3298" spans="1:22" ht="45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>
        <f t="shared" si="408"/>
        <v>0</v>
      </c>
      <c r="P3298">
        <f t="shared" si="411"/>
        <v>0</v>
      </c>
      <c r="Q3298" t="str">
        <f t="shared" si="409"/>
        <v>theater</v>
      </c>
      <c r="R3298" t="str">
        <f t="shared" si="410"/>
        <v>plays</v>
      </c>
      <c r="S3298" s="9">
        <f t="shared" si="412"/>
        <v>41949.947442129633</v>
      </c>
      <c r="T3298" s="9">
        <f t="shared" si="413"/>
        <v>42009.947442129633</v>
      </c>
      <c r="U3298">
        <f t="shared" si="414"/>
        <v>2014</v>
      </c>
      <c r="V3298" s="9" t="str">
        <f t="shared" si="415"/>
        <v>Nov</v>
      </c>
    </row>
    <row r="3299" spans="1:22" ht="45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>
        <f t="shared" si="408"/>
        <v>0.89999999999999991</v>
      </c>
      <c r="P3299">
        <f t="shared" si="411"/>
        <v>22.5</v>
      </c>
      <c r="Q3299" t="str">
        <f t="shared" si="409"/>
        <v>theater</v>
      </c>
      <c r="R3299" t="str">
        <f t="shared" si="410"/>
        <v>plays</v>
      </c>
      <c r="S3299" s="9">
        <f t="shared" si="412"/>
        <v>42627.788437500007</v>
      </c>
      <c r="T3299" s="9">
        <f t="shared" si="413"/>
        <v>42657.750000000007</v>
      </c>
      <c r="U3299">
        <f t="shared" si="414"/>
        <v>2016</v>
      </c>
      <c r="V3299" s="9" t="str">
        <f t="shared" si="415"/>
        <v>Sep</v>
      </c>
    </row>
    <row r="3300" spans="1:22" ht="45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>
        <f t="shared" si="408"/>
        <v>20.16</v>
      </c>
      <c r="P3300">
        <f t="shared" si="411"/>
        <v>50.4</v>
      </c>
      <c r="Q3300" t="str">
        <f t="shared" si="409"/>
        <v>theater</v>
      </c>
      <c r="R3300" t="str">
        <f t="shared" si="410"/>
        <v>plays</v>
      </c>
      <c r="S3300" s="9">
        <f t="shared" si="412"/>
        <v>42531.028611111113</v>
      </c>
      <c r="T3300" s="9">
        <f t="shared" si="413"/>
        <v>42555.000000000007</v>
      </c>
      <c r="U3300">
        <f t="shared" si="414"/>
        <v>2016</v>
      </c>
      <c r="V3300" s="9" t="str">
        <f t="shared" si="415"/>
        <v>Jun</v>
      </c>
    </row>
    <row r="3301" spans="1:22" ht="45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>
        <f t="shared" si="408"/>
        <v>42.011733333333332</v>
      </c>
      <c r="P3301">
        <f t="shared" si="411"/>
        <v>105.02933333333334</v>
      </c>
      <c r="Q3301" t="str">
        <f t="shared" si="409"/>
        <v>theater</v>
      </c>
      <c r="R3301" t="str">
        <f t="shared" si="410"/>
        <v>plays</v>
      </c>
      <c r="S3301" s="9">
        <f t="shared" si="412"/>
        <v>42618.660347222227</v>
      </c>
      <c r="T3301" s="9">
        <f t="shared" si="413"/>
        <v>42648.660347222227</v>
      </c>
      <c r="U3301">
        <f t="shared" si="414"/>
        <v>2016</v>
      </c>
      <c r="V3301" s="9" t="str">
        <f t="shared" si="415"/>
        <v>Sep</v>
      </c>
    </row>
    <row r="3302" spans="1:22" ht="45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>
        <f t="shared" si="408"/>
        <v>0.88500000000000001</v>
      </c>
      <c r="P3302">
        <f t="shared" si="411"/>
        <v>35.4</v>
      </c>
      <c r="Q3302" t="str">
        <f t="shared" si="409"/>
        <v>theater</v>
      </c>
      <c r="R3302" t="str">
        <f t="shared" si="410"/>
        <v>plays</v>
      </c>
      <c r="S3302" s="9">
        <f t="shared" si="412"/>
        <v>42540.426863425928</v>
      </c>
      <c r="T3302" s="9">
        <f t="shared" si="413"/>
        <v>42570.426863425928</v>
      </c>
      <c r="U3302">
        <f t="shared" si="414"/>
        <v>2016</v>
      </c>
      <c r="V3302" s="9" t="str">
        <f t="shared" si="415"/>
        <v>Jun</v>
      </c>
    </row>
    <row r="3303" spans="1:22" ht="45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>
        <f t="shared" si="408"/>
        <v>15</v>
      </c>
      <c r="P3303">
        <f t="shared" si="411"/>
        <v>83.333333333333329</v>
      </c>
      <c r="Q3303" t="str">
        <f t="shared" si="409"/>
        <v>theater</v>
      </c>
      <c r="R3303" t="str">
        <f t="shared" si="410"/>
        <v>plays</v>
      </c>
      <c r="S3303" s="9">
        <f t="shared" si="412"/>
        <v>41746.022743055561</v>
      </c>
      <c r="T3303" s="9">
        <f t="shared" si="413"/>
        <v>41776.022743055561</v>
      </c>
      <c r="U3303">
        <f t="shared" si="414"/>
        <v>2014</v>
      </c>
      <c r="V3303" s="9" t="str">
        <f t="shared" si="415"/>
        <v>Apr</v>
      </c>
    </row>
    <row r="3304" spans="1:22" ht="45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>
        <f t="shared" si="408"/>
        <v>4.67</v>
      </c>
      <c r="P3304">
        <f t="shared" si="411"/>
        <v>35.92307692307692</v>
      </c>
      <c r="Q3304" t="str">
        <f t="shared" si="409"/>
        <v>theater</v>
      </c>
      <c r="R3304" t="str">
        <f t="shared" si="410"/>
        <v>plays</v>
      </c>
      <c r="S3304" s="9">
        <f t="shared" si="412"/>
        <v>41974.571909722225</v>
      </c>
      <c r="T3304" s="9">
        <f t="shared" si="413"/>
        <v>41994.571909722225</v>
      </c>
      <c r="U3304">
        <f t="shared" si="414"/>
        <v>2014</v>
      </c>
      <c r="V3304" s="9" t="str">
        <f t="shared" si="415"/>
        <v>Dec</v>
      </c>
    </row>
    <row r="3305" spans="1:22" ht="30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>
        <f t="shared" si="408"/>
        <v>0</v>
      </c>
      <c r="P3305">
        <f t="shared" si="411"/>
        <v>0</v>
      </c>
      <c r="Q3305" t="str">
        <f t="shared" si="409"/>
        <v>theater</v>
      </c>
      <c r="R3305" t="str">
        <f t="shared" si="410"/>
        <v>plays</v>
      </c>
      <c r="S3305" s="9">
        <f t="shared" si="412"/>
        <v>42114.949513888896</v>
      </c>
      <c r="T3305" s="9">
        <f t="shared" si="413"/>
        <v>42174.949513888896</v>
      </c>
      <c r="U3305">
        <f t="shared" si="414"/>
        <v>2015</v>
      </c>
      <c r="V3305" s="9" t="str">
        <f t="shared" si="415"/>
        <v>Apr</v>
      </c>
    </row>
    <row r="3306" spans="1:22" ht="45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>
        <f t="shared" si="408"/>
        <v>38.119999999999997</v>
      </c>
      <c r="P3306">
        <f t="shared" si="411"/>
        <v>119.125</v>
      </c>
      <c r="Q3306" t="str">
        <f t="shared" si="409"/>
        <v>theater</v>
      </c>
      <c r="R3306" t="str">
        <f t="shared" si="410"/>
        <v>plays</v>
      </c>
      <c r="S3306" s="9">
        <f t="shared" si="412"/>
        <v>42002.650821759256</v>
      </c>
      <c r="T3306" s="9">
        <f t="shared" si="413"/>
        <v>42032.650821759256</v>
      </c>
      <c r="U3306">
        <f t="shared" si="414"/>
        <v>2014</v>
      </c>
      <c r="V3306" s="9" t="str">
        <f t="shared" si="415"/>
        <v>Dec</v>
      </c>
    </row>
    <row r="3307" spans="1:22" ht="45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>
        <f t="shared" si="408"/>
        <v>5.42</v>
      </c>
      <c r="P3307">
        <f t="shared" si="411"/>
        <v>90.333333333333329</v>
      </c>
      <c r="Q3307" t="str">
        <f t="shared" si="409"/>
        <v>theater</v>
      </c>
      <c r="R3307" t="str">
        <f t="shared" si="410"/>
        <v>plays</v>
      </c>
      <c r="S3307" s="9">
        <f t="shared" si="412"/>
        <v>42722.678078703706</v>
      </c>
      <c r="T3307" s="9">
        <f t="shared" si="413"/>
        <v>42752.678078703706</v>
      </c>
      <c r="U3307">
        <f t="shared" si="414"/>
        <v>2016</v>
      </c>
      <c r="V3307" s="9" t="str">
        <f t="shared" si="415"/>
        <v>Dec</v>
      </c>
    </row>
    <row r="3308" spans="1:22" ht="45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>
        <f t="shared" si="408"/>
        <v>3.4999999999999996E-2</v>
      </c>
      <c r="P3308">
        <f t="shared" si="411"/>
        <v>2.3333333333333335</v>
      </c>
      <c r="Q3308" t="str">
        <f t="shared" si="409"/>
        <v>theater</v>
      </c>
      <c r="R3308" t="str">
        <f t="shared" si="410"/>
        <v>plays</v>
      </c>
      <c r="S3308" s="9">
        <f t="shared" si="412"/>
        <v>42464.961724537039</v>
      </c>
      <c r="T3308" s="9">
        <f t="shared" si="413"/>
        <v>42494.961724537039</v>
      </c>
      <c r="U3308">
        <f t="shared" si="414"/>
        <v>2016</v>
      </c>
      <c r="V3308" s="9" t="str">
        <f t="shared" si="415"/>
        <v>Apr</v>
      </c>
    </row>
    <row r="3309" spans="1:22" ht="45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>
        <f t="shared" si="408"/>
        <v>0</v>
      </c>
      <c r="P3309">
        <f t="shared" si="411"/>
        <v>0</v>
      </c>
      <c r="Q3309" t="str">
        <f t="shared" si="409"/>
        <v>theater</v>
      </c>
      <c r="R3309" t="str">
        <f t="shared" si="410"/>
        <v>plays</v>
      </c>
      <c r="S3309" s="9">
        <f t="shared" si="412"/>
        <v>42171.577303240738</v>
      </c>
      <c r="T3309" s="9">
        <f t="shared" si="413"/>
        <v>42201.577303240738</v>
      </c>
      <c r="U3309">
        <f t="shared" si="414"/>
        <v>2015</v>
      </c>
      <c r="V3309" s="9" t="str">
        <f t="shared" si="415"/>
        <v>Jun</v>
      </c>
    </row>
    <row r="3310" spans="1:22" ht="45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>
        <f t="shared" si="408"/>
        <v>10.833333333333334</v>
      </c>
      <c r="P3310">
        <f t="shared" si="411"/>
        <v>108.33333333333333</v>
      </c>
      <c r="Q3310" t="str">
        <f t="shared" si="409"/>
        <v>theater</v>
      </c>
      <c r="R3310" t="str">
        <f t="shared" si="410"/>
        <v>plays</v>
      </c>
      <c r="S3310" s="9">
        <f t="shared" si="412"/>
        <v>42672.78847222223</v>
      </c>
      <c r="T3310" s="9">
        <f t="shared" si="413"/>
        <v>42704.541666666664</v>
      </c>
      <c r="U3310">
        <f t="shared" si="414"/>
        <v>2016</v>
      </c>
      <c r="V3310" s="9" t="str">
        <f t="shared" si="415"/>
        <v>Oct</v>
      </c>
    </row>
    <row r="3311" spans="1:22" ht="45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>
        <f t="shared" si="408"/>
        <v>2.1</v>
      </c>
      <c r="P3311">
        <f t="shared" si="411"/>
        <v>15.75</v>
      </c>
      <c r="Q3311" t="str">
        <f t="shared" si="409"/>
        <v>theater</v>
      </c>
      <c r="R3311" t="str">
        <f t="shared" si="410"/>
        <v>plays</v>
      </c>
      <c r="S3311" s="9">
        <f t="shared" si="412"/>
        <v>42128.449016203704</v>
      </c>
      <c r="T3311" s="9">
        <f t="shared" si="413"/>
        <v>42188.449016203704</v>
      </c>
      <c r="U3311">
        <f t="shared" si="414"/>
        <v>2015</v>
      </c>
      <c r="V3311" s="9" t="str">
        <f t="shared" si="415"/>
        <v>May</v>
      </c>
    </row>
    <row r="3312" spans="1:22" ht="45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>
        <f t="shared" si="408"/>
        <v>0.2589285714285714</v>
      </c>
      <c r="P3312">
        <f t="shared" si="411"/>
        <v>29</v>
      </c>
      <c r="Q3312" t="str">
        <f t="shared" si="409"/>
        <v>theater</v>
      </c>
      <c r="R3312" t="str">
        <f t="shared" si="410"/>
        <v>plays</v>
      </c>
      <c r="S3312" s="9">
        <f t="shared" si="412"/>
        <v>42359.558576388888</v>
      </c>
      <c r="T3312" s="9">
        <f t="shared" si="413"/>
        <v>42389.558576388888</v>
      </c>
      <c r="U3312">
        <f t="shared" si="414"/>
        <v>2015</v>
      </c>
      <c r="V3312" s="9" t="str">
        <f t="shared" si="415"/>
        <v>Dec</v>
      </c>
    </row>
    <row r="3313" spans="1:22" ht="45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>
        <f t="shared" si="408"/>
        <v>23.333333333333332</v>
      </c>
      <c r="P3313">
        <f t="shared" si="411"/>
        <v>96.551724137931032</v>
      </c>
      <c r="Q3313" t="str">
        <f t="shared" si="409"/>
        <v>theater</v>
      </c>
      <c r="R3313" t="str">
        <f t="shared" si="410"/>
        <v>plays</v>
      </c>
      <c r="S3313" s="9">
        <f t="shared" si="412"/>
        <v>42192.739027777781</v>
      </c>
      <c r="T3313" s="9">
        <f t="shared" si="413"/>
        <v>42236.545138888891</v>
      </c>
      <c r="U3313">
        <f t="shared" si="414"/>
        <v>2015</v>
      </c>
      <c r="V3313" s="9" t="str">
        <f t="shared" si="415"/>
        <v>Jul</v>
      </c>
    </row>
    <row r="3314" spans="1:22" ht="45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>
        <f t="shared" si="408"/>
        <v>0</v>
      </c>
      <c r="P3314">
        <f t="shared" si="411"/>
        <v>0</v>
      </c>
      <c r="Q3314" t="str">
        <f t="shared" si="409"/>
        <v>theater</v>
      </c>
      <c r="R3314" t="str">
        <f t="shared" si="410"/>
        <v>plays</v>
      </c>
      <c r="S3314" s="9">
        <f t="shared" si="412"/>
        <v>41916.430972222224</v>
      </c>
      <c r="T3314" s="9">
        <f t="shared" si="413"/>
        <v>41976.472638888888</v>
      </c>
      <c r="U3314">
        <f t="shared" si="414"/>
        <v>2014</v>
      </c>
      <c r="V3314" s="9" t="str">
        <f t="shared" si="415"/>
        <v>Oct</v>
      </c>
    </row>
    <row r="3315" spans="1:22" ht="45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>
        <f t="shared" si="408"/>
        <v>33.6</v>
      </c>
      <c r="P3315">
        <f t="shared" si="411"/>
        <v>63</v>
      </c>
      <c r="Q3315" t="str">
        <f t="shared" si="409"/>
        <v>theater</v>
      </c>
      <c r="R3315" t="str">
        <f t="shared" si="410"/>
        <v>plays</v>
      </c>
      <c r="S3315" s="9">
        <f t="shared" si="412"/>
        <v>42461.429606481484</v>
      </c>
      <c r="T3315" s="9">
        <f t="shared" si="413"/>
        <v>42491.429606481484</v>
      </c>
      <c r="U3315">
        <f t="shared" si="414"/>
        <v>2016</v>
      </c>
      <c r="V3315" s="9" t="str">
        <f t="shared" si="415"/>
        <v>Apr</v>
      </c>
    </row>
    <row r="3316" spans="1:22" ht="45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>
        <f t="shared" si="408"/>
        <v>19.079999999999998</v>
      </c>
      <c r="P3316">
        <f t="shared" si="411"/>
        <v>381.6</v>
      </c>
      <c r="Q3316" t="str">
        <f t="shared" si="409"/>
        <v>theater</v>
      </c>
      <c r="R3316" t="str">
        <f t="shared" si="410"/>
        <v>plays</v>
      </c>
      <c r="S3316" s="9">
        <f t="shared" si="412"/>
        <v>42370.736539351856</v>
      </c>
      <c r="T3316" s="9">
        <f t="shared" si="413"/>
        <v>42406.040972222225</v>
      </c>
      <c r="U3316">
        <f t="shared" si="414"/>
        <v>2016</v>
      </c>
      <c r="V3316" s="9" t="str">
        <f t="shared" si="415"/>
        <v>Jan</v>
      </c>
    </row>
    <row r="3317" spans="1:22" ht="30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>
        <f t="shared" si="408"/>
        <v>0.41111111111111115</v>
      </c>
      <c r="P3317">
        <f t="shared" si="411"/>
        <v>46.25</v>
      </c>
      <c r="Q3317" t="str">
        <f t="shared" si="409"/>
        <v>theater</v>
      </c>
      <c r="R3317" t="str">
        <f t="shared" si="410"/>
        <v>plays</v>
      </c>
      <c r="S3317" s="9">
        <f t="shared" si="412"/>
        <v>41948.560590277782</v>
      </c>
      <c r="T3317" s="9">
        <f t="shared" si="413"/>
        <v>41978.560590277782</v>
      </c>
      <c r="U3317">
        <f t="shared" si="414"/>
        <v>2014</v>
      </c>
      <c r="V3317" s="9" t="str">
        <f t="shared" si="415"/>
        <v>Nov</v>
      </c>
    </row>
    <row r="3318" spans="1:22" ht="30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>
        <f t="shared" si="408"/>
        <v>32.5</v>
      </c>
      <c r="P3318">
        <f t="shared" si="411"/>
        <v>26</v>
      </c>
      <c r="Q3318" t="str">
        <f t="shared" si="409"/>
        <v>theater</v>
      </c>
      <c r="R3318" t="str">
        <f t="shared" si="410"/>
        <v>plays</v>
      </c>
      <c r="S3318" s="9">
        <f t="shared" si="412"/>
        <v>42046.909733796296</v>
      </c>
      <c r="T3318" s="9">
        <f t="shared" si="413"/>
        <v>42076.868067129632</v>
      </c>
      <c r="U3318">
        <f t="shared" si="414"/>
        <v>2015</v>
      </c>
      <c r="V3318" s="9" t="str">
        <f t="shared" si="415"/>
        <v>Feb</v>
      </c>
    </row>
    <row r="3319" spans="1:22" ht="45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>
        <f t="shared" si="408"/>
        <v>5</v>
      </c>
      <c r="P3319">
        <f t="shared" si="411"/>
        <v>10</v>
      </c>
      <c r="Q3319" t="str">
        <f t="shared" si="409"/>
        <v>theater</v>
      </c>
      <c r="R3319" t="str">
        <f t="shared" si="410"/>
        <v>plays</v>
      </c>
      <c r="S3319" s="9">
        <f t="shared" si="412"/>
        <v>42261.466250000005</v>
      </c>
      <c r="T3319" s="9">
        <f t="shared" si="413"/>
        <v>42265.999305555561</v>
      </c>
      <c r="U3319">
        <f t="shared" si="414"/>
        <v>2015</v>
      </c>
      <c r="V3319" s="9" t="str">
        <f t="shared" si="415"/>
        <v>Sep</v>
      </c>
    </row>
    <row r="3320" spans="1:22" ht="45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>
        <f t="shared" si="408"/>
        <v>0.16666666666666669</v>
      </c>
      <c r="P3320">
        <f t="shared" si="411"/>
        <v>5</v>
      </c>
      <c r="Q3320" t="str">
        <f t="shared" si="409"/>
        <v>theater</v>
      </c>
      <c r="R3320" t="str">
        <f t="shared" si="410"/>
        <v>plays</v>
      </c>
      <c r="S3320" s="9">
        <f t="shared" si="412"/>
        <v>41985.260694444449</v>
      </c>
      <c r="T3320" s="9">
        <f t="shared" si="413"/>
        <v>42015.260694444449</v>
      </c>
      <c r="U3320">
        <f t="shared" si="414"/>
        <v>2014</v>
      </c>
      <c r="V3320" s="9" t="str">
        <f t="shared" si="415"/>
        <v>Dec</v>
      </c>
    </row>
    <row r="3321" spans="1:22" ht="45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>
        <f t="shared" si="408"/>
        <v>0</v>
      </c>
      <c r="P3321">
        <f t="shared" si="411"/>
        <v>0</v>
      </c>
      <c r="Q3321" t="str">
        <f t="shared" si="409"/>
        <v>theater</v>
      </c>
      <c r="R3321" t="str">
        <f t="shared" si="410"/>
        <v>plays</v>
      </c>
      <c r="S3321" s="9">
        <f t="shared" si="412"/>
        <v>41922.368518518524</v>
      </c>
      <c r="T3321" s="9">
        <f t="shared" si="413"/>
        <v>41930.040972222225</v>
      </c>
      <c r="U3321">
        <f t="shared" si="414"/>
        <v>2014</v>
      </c>
      <c r="V3321" s="9" t="str">
        <f t="shared" si="415"/>
        <v>Oct</v>
      </c>
    </row>
    <row r="3322" spans="1:22" ht="45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>
        <f t="shared" si="408"/>
        <v>38.066666666666663</v>
      </c>
      <c r="P3322">
        <f t="shared" si="411"/>
        <v>81.571428571428569</v>
      </c>
      <c r="Q3322" t="str">
        <f t="shared" si="409"/>
        <v>theater</v>
      </c>
      <c r="R3322" t="str">
        <f t="shared" si="410"/>
        <v>plays</v>
      </c>
      <c r="S3322" s="9">
        <f t="shared" si="412"/>
        <v>41850.696585648147</v>
      </c>
      <c r="T3322" s="9">
        <f t="shared" si="413"/>
        <v>41880.696585648147</v>
      </c>
      <c r="U3322">
        <f t="shared" si="414"/>
        <v>2014</v>
      </c>
      <c r="V3322" s="9" t="str">
        <f t="shared" si="415"/>
        <v>Jul</v>
      </c>
    </row>
    <row r="3323" spans="1:22" ht="45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>
        <f t="shared" si="408"/>
        <v>1.05</v>
      </c>
      <c r="P3323">
        <f t="shared" si="411"/>
        <v>7</v>
      </c>
      <c r="Q3323" t="str">
        <f t="shared" si="409"/>
        <v>theater</v>
      </c>
      <c r="R3323" t="str">
        <f t="shared" si="410"/>
        <v>plays</v>
      </c>
      <c r="S3323" s="9">
        <f t="shared" si="412"/>
        <v>41831.576296296298</v>
      </c>
      <c r="T3323" s="9">
        <f t="shared" si="413"/>
        <v>41859.958333333336</v>
      </c>
      <c r="U3323">
        <f t="shared" si="414"/>
        <v>2014</v>
      </c>
      <c r="V3323" s="9" t="str">
        <f t="shared" si="415"/>
        <v>Jul</v>
      </c>
    </row>
    <row r="3324" spans="1:22" ht="45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>
        <f t="shared" si="408"/>
        <v>2.73</v>
      </c>
      <c r="P3324">
        <f t="shared" si="411"/>
        <v>27.3</v>
      </c>
      <c r="Q3324" t="str">
        <f t="shared" si="409"/>
        <v>theater</v>
      </c>
      <c r="R3324" t="str">
        <f t="shared" si="410"/>
        <v>plays</v>
      </c>
      <c r="S3324" s="9">
        <f t="shared" si="412"/>
        <v>42415.716759259267</v>
      </c>
      <c r="T3324" s="9">
        <f t="shared" si="413"/>
        <v>42475.675092592595</v>
      </c>
      <c r="U3324">
        <f t="shared" si="414"/>
        <v>2016</v>
      </c>
      <c r="V3324" s="9" t="str">
        <f t="shared" si="415"/>
        <v>Feb</v>
      </c>
    </row>
    <row r="3325" spans="1:22" ht="45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>
        <f t="shared" si="408"/>
        <v>9.0909090909090917</v>
      </c>
      <c r="P3325">
        <f t="shared" si="411"/>
        <v>29.411764705882351</v>
      </c>
      <c r="Q3325" t="str">
        <f t="shared" si="409"/>
        <v>theater</v>
      </c>
      <c r="R3325" t="str">
        <f t="shared" si="410"/>
        <v>plays</v>
      </c>
      <c r="S3325" s="9">
        <f t="shared" si="412"/>
        <v>41869.547500000001</v>
      </c>
      <c r="T3325" s="9">
        <f t="shared" si="413"/>
        <v>41876.708333333336</v>
      </c>
      <c r="U3325">
        <f t="shared" si="414"/>
        <v>2014</v>
      </c>
      <c r="V3325" s="9" t="str">
        <f t="shared" si="415"/>
        <v>Aug</v>
      </c>
    </row>
    <row r="3326" spans="1:22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>
        <f t="shared" si="408"/>
        <v>0.5</v>
      </c>
      <c r="P3326">
        <f t="shared" si="411"/>
        <v>12.5</v>
      </c>
      <c r="Q3326" t="str">
        <f t="shared" si="409"/>
        <v>theater</v>
      </c>
      <c r="R3326" t="str">
        <f t="shared" si="410"/>
        <v>plays</v>
      </c>
      <c r="S3326" s="9">
        <f t="shared" si="412"/>
        <v>41953.606423611112</v>
      </c>
      <c r="T3326" s="9">
        <f t="shared" si="413"/>
        <v>42012.916666666664</v>
      </c>
      <c r="U3326">
        <f t="shared" si="414"/>
        <v>2014</v>
      </c>
      <c r="V3326" s="9" t="str">
        <f t="shared" si="415"/>
        <v>Nov</v>
      </c>
    </row>
    <row r="3327" spans="1:22" ht="30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>
        <f t="shared" si="408"/>
        <v>0</v>
      </c>
      <c r="P3327">
        <f t="shared" si="411"/>
        <v>0</v>
      </c>
      <c r="Q3327" t="str">
        <f t="shared" si="409"/>
        <v>theater</v>
      </c>
      <c r="R3327" t="str">
        <f t="shared" si="410"/>
        <v>plays</v>
      </c>
      <c r="S3327" s="9">
        <f t="shared" si="412"/>
        <v>42037.819618055561</v>
      </c>
      <c r="T3327" s="9">
        <f t="shared" si="413"/>
        <v>42097.777951388889</v>
      </c>
      <c r="U3327">
        <f t="shared" si="414"/>
        <v>2015</v>
      </c>
      <c r="V3327" s="9" t="str">
        <f t="shared" si="415"/>
        <v>Feb</v>
      </c>
    </row>
    <row r="3328" spans="1:22" ht="45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>
        <f t="shared" si="408"/>
        <v>4.5999999999999996</v>
      </c>
      <c r="P3328">
        <f t="shared" si="411"/>
        <v>5.75</v>
      </c>
      <c r="Q3328" t="str">
        <f t="shared" si="409"/>
        <v>theater</v>
      </c>
      <c r="R3328" t="str">
        <f t="shared" si="410"/>
        <v>plays</v>
      </c>
      <c r="S3328" s="9">
        <f t="shared" si="412"/>
        <v>41811.388796296298</v>
      </c>
      <c r="T3328" s="9">
        <f t="shared" si="413"/>
        <v>41812.708333333336</v>
      </c>
      <c r="U3328">
        <f t="shared" si="414"/>
        <v>2014</v>
      </c>
      <c r="V3328" s="9" t="str">
        <f t="shared" si="415"/>
        <v>Jun</v>
      </c>
    </row>
    <row r="3329" spans="1:22" ht="45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>
        <f t="shared" si="408"/>
        <v>20.833333333333336</v>
      </c>
      <c r="P3329">
        <f t="shared" si="411"/>
        <v>52.083333333333336</v>
      </c>
      <c r="Q3329" t="str">
        <f t="shared" si="409"/>
        <v>theater</v>
      </c>
      <c r="R3329" t="str">
        <f t="shared" si="410"/>
        <v>plays</v>
      </c>
      <c r="S3329" s="9">
        <f t="shared" si="412"/>
        <v>42701.742141203707</v>
      </c>
      <c r="T3329" s="9">
        <f t="shared" si="413"/>
        <v>42716.083333333336</v>
      </c>
      <c r="U3329">
        <f t="shared" si="414"/>
        <v>2016</v>
      </c>
      <c r="V3329" s="9" t="str">
        <f t="shared" si="415"/>
        <v>Nov</v>
      </c>
    </row>
    <row r="3330" spans="1:22" ht="45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>
        <f t="shared" ref="O3330:O3393" si="416">(E3330/D3330)*100</f>
        <v>4.583333333333333</v>
      </c>
      <c r="P3330">
        <f t="shared" si="411"/>
        <v>183.33333333333334</v>
      </c>
      <c r="Q3330" t="str">
        <f t="shared" ref="Q3330:Q3393" si="417">LEFT(N3330,SEARCH("/",N3330,1)-1)</f>
        <v>theater</v>
      </c>
      <c r="R3330" t="str">
        <f t="shared" ref="R3330:R3393" si="418">RIGHT(N3330,LEN(N3330)-SEARCH("/",N3330,1))</f>
        <v>plays</v>
      </c>
      <c r="S3330" s="9">
        <f t="shared" si="412"/>
        <v>42258.479837962965</v>
      </c>
      <c r="T3330" s="9">
        <f t="shared" si="413"/>
        <v>42288.478530092594</v>
      </c>
      <c r="U3330">
        <f t="shared" si="414"/>
        <v>2015</v>
      </c>
      <c r="V3330" s="9" t="str">
        <f t="shared" si="415"/>
        <v>Sep</v>
      </c>
    </row>
    <row r="3331" spans="1:22" ht="45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>
        <f t="shared" si="416"/>
        <v>4.2133333333333338</v>
      </c>
      <c r="P3331">
        <f t="shared" ref="P3331:P3394" si="419">IFERROR(E3331/L3331, 0)</f>
        <v>26.333333333333332</v>
      </c>
      <c r="Q3331" t="str">
        <f t="shared" si="417"/>
        <v>theater</v>
      </c>
      <c r="R3331" t="str">
        <f t="shared" si="418"/>
        <v>plays</v>
      </c>
      <c r="S3331" s="9">
        <f t="shared" ref="S3331:S3394" si="420">((J3331/86400)+25569+(-4/24))</f>
        <v>42278.498298611114</v>
      </c>
      <c r="T3331" s="9">
        <f t="shared" ref="T3331:T3394" si="421">((I3331/86400)+25569+(-4/24))</f>
        <v>42308.498298611114</v>
      </c>
      <c r="U3331">
        <f t="shared" ref="U3331:U3394" si="422">YEAR(S3331)</f>
        <v>2015</v>
      </c>
      <c r="V3331" s="9" t="str">
        <f t="shared" ref="V3331:V3394" si="423">TEXT(S3331, "mmm")</f>
        <v>Oct</v>
      </c>
    </row>
    <row r="3332" spans="1:22" ht="45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>
        <f t="shared" si="416"/>
        <v>0</v>
      </c>
      <c r="P3332">
        <f t="shared" si="419"/>
        <v>0</v>
      </c>
      <c r="Q3332" t="str">
        <f t="shared" si="417"/>
        <v>theater</v>
      </c>
      <c r="R3332" t="str">
        <f t="shared" si="418"/>
        <v>plays</v>
      </c>
      <c r="S3332" s="9">
        <f t="shared" si="420"/>
        <v>42514.911550925928</v>
      </c>
      <c r="T3332" s="9">
        <f t="shared" si="421"/>
        <v>42574.911550925928</v>
      </c>
      <c r="U3332">
        <f t="shared" si="422"/>
        <v>2016</v>
      </c>
      <c r="V3332" s="9" t="str">
        <f t="shared" si="423"/>
        <v>May</v>
      </c>
    </row>
    <row r="3333" spans="1:22" ht="45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>
        <f t="shared" si="416"/>
        <v>61.909090909090914</v>
      </c>
      <c r="P3333">
        <f t="shared" si="419"/>
        <v>486.42857142857144</v>
      </c>
      <c r="Q3333" t="str">
        <f t="shared" si="417"/>
        <v>theater</v>
      </c>
      <c r="R3333" t="str">
        <f t="shared" si="418"/>
        <v>plays</v>
      </c>
      <c r="S3333" s="9">
        <f t="shared" si="420"/>
        <v>41830.067500000005</v>
      </c>
      <c r="T3333" s="9">
        <f t="shared" si="421"/>
        <v>41860.067500000005</v>
      </c>
      <c r="U3333">
        <f t="shared" si="422"/>
        <v>2014</v>
      </c>
      <c r="V3333" s="9" t="str">
        <f t="shared" si="423"/>
        <v>Jul</v>
      </c>
    </row>
    <row r="3334" spans="1:22" ht="45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>
        <f t="shared" si="416"/>
        <v>0.8</v>
      </c>
      <c r="P3334">
        <f t="shared" si="419"/>
        <v>3</v>
      </c>
      <c r="Q3334" t="str">
        <f t="shared" si="417"/>
        <v>theater</v>
      </c>
      <c r="R3334" t="str">
        <f t="shared" si="418"/>
        <v>plays</v>
      </c>
      <c r="S3334" s="9">
        <f t="shared" si="420"/>
        <v>41982.737719907411</v>
      </c>
      <c r="T3334" s="9">
        <f t="shared" si="421"/>
        <v>42042.737719907411</v>
      </c>
      <c r="U3334">
        <f t="shared" si="422"/>
        <v>2014</v>
      </c>
      <c r="V3334" s="9" t="str">
        <f t="shared" si="423"/>
        <v>Dec</v>
      </c>
    </row>
    <row r="3335" spans="1:22" ht="30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>
        <f t="shared" si="416"/>
        <v>1.6666666666666666E-2</v>
      </c>
      <c r="P3335">
        <f t="shared" si="419"/>
        <v>25</v>
      </c>
      <c r="Q3335" t="str">
        <f t="shared" si="417"/>
        <v>theater</v>
      </c>
      <c r="R3335" t="str">
        <f t="shared" si="418"/>
        <v>plays</v>
      </c>
      <c r="S3335" s="9">
        <f t="shared" si="420"/>
        <v>42210.273101851853</v>
      </c>
      <c r="T3335" s="9">
        <f t="shared" si="421"/>
        <v>42240.273101851853</v>
      </c>
      <c r="U3335">
        <f t="shared" si="422"/>
        <v>2015</v>
      </c>
      <c r="V3335" s="9" t="str">
        <f t="shared" si="423"/>
        <v>Jul</v>
      </c>
    </row>
    <row r="3336" spans="1:22" ht="45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>
        <f t="shared" si="416"/>
        <v>0.77999999999999992</v>
      </c>
      <c r="P3336">
        <f t="shared" si="419"/>
        <v>9.75</v>
      </c>
      <c r="Q3336" t="str">
        <f t="shared" si="417"/>
        <v>theater</v>
      </c>
      <c r="R3336" t="str">
        <f t="shared" si="418"/>
        <v>plays</v>
      </c>
      <c r="S3336" s="9">
        <f t="shared" si="420"/>
        <v>42196.000208333331</v>
      </c>
      <c r="T3336" s="9">
        <f t="shared" si="421"/>
        <v>42256.000208333331</v>
      </c>
      <c r="U3336">
        <f t="shared" si="422"/>
        <v>2015</v>
      </c>
      <c r="V3336" s="9" t="str">
        <f t="shared" si="423"/>
        <v>Jul</v>
      </c>
    </row>
    <row r="3337" spans="1:22" ht="45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>
        <f t="shared" si="416"/>
        <v>5</v>
      </c>
      <c r="P3337">
        <f t="shared" si="419"/>
        <v>18.75</v>
      </c>
      <c r="Q3337" t="str">
        <f t="shared" si="417"/>
        <v>theater</v>
      </c>
      <c r="R3337" t="str">
        <f t="shared" si="418"/>
        <v>plays</v>
      </c>
      <c r="S3337" s="9">
        <f t="shared" si="420"/>
        <v>41940.801284722227</v>
      </c>
      <c r="T3337" s="9">
        <f t="shared" si="421"/>
        <v>41952.333333333336</v>
      </c>
      <c r="U3337">
        <f t="shared" si="422"/>
        <v>2014</v>
      </c>
      <c r="V3337" s="9" t="str">
        <f t="shared" si="423"/>
        <v>Oct</v>
      </c>
    </row>
    <row r="3338" spans="1:22" ht="45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>
        <f t="shared" si="416"/>
        <v>17.771428571428572</v>
      </c>
      <c r="P3338">
        <f t="shared" si="419"/>
        <v>36.588235294117645</v>
      </c>
      <c r="Q3338" t="str">
        <f t="shared" si="417"/>
        <v>theater</v>
      </c>
      <c r="R3338" t="str">
        <f t="shared" si="418"/>
        <v>plays</v>
      </c>
      <c r="S3338" s="9">
        <f t="shared" si="420"/>
        <v>42605.890196759261</v>
      </c>
      <c r="T3338" s="9">
        <f t="shared" si="421"/>
        <v>42619.890196759261</v>
      </c>
      <c r="U3338">
        <f t="shared" si="422"/>
        <v>2016</v>
      </c>
      <c r="V3338" s="9" t="str">
        <f t="shared" si="423"/>
        <v>Aug</v>
      </c>
    </row>
    <row r="3339" spans="1:22" ht="45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>
        <f t="shared" si="416"/>
        <v>9.4166666666666661</v>
      </c>
      <c r="P3339">
        <f t="shared" si="419"/>
        <v>80.714285714285708</v>
      </c>
      <c r="Q3339" t="str">
        <f t="shared" si="417"/>
        <v>theater</v>
      </c>
      <c r="R3339" t="str">
        <f t="shared" si="418"/>
        <v>plays</v>
      </c>
      <c r="S3339" s="9">
        <f t="shared" si="420"/>
        <v>42199.482245370375</v>
      </c>
      <c r="T3339" s="9">
        <f t="shared" si="421"/>
        <v>42216.875000000007</v>
      </c>
      <c r="U3339">
        <f t="shared" si="422"/>
        <v>2015</v>
      </c>
      <c r="V3339" s="9" t="str">
        <f t="shared" si="423"/>
        <v>Jul</v>
      </c>
    </row>
    <row r="3340" spans="1:22" ht="45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>
        <f t="shared" si="416"/>
        <v>0.08</v>
      </c>
      <c r="P3340">
        <f t="shared" si="419"/>
        <v>1</v>
      </c>
      <c r="Q3340" t="str">
        <f t="shared" si="417"/>
        <v>theater</v>
      </c>
      <c r="R3340" t="str">
        <f t="shared" si="418"/>
        <v>plays</v>
      </c>
      <c r="S3340" s="9">
        <f t="shared" si="420"/>
        <v>42444.711076388892</v>
      </c>
      <c r="T3340" s="9">
        <f t="shared" si="421"/>
        <v>42504.711076388892</v>
      </c>
      <c r="U3340">
        <f t="shared" si="422"/>
        <v>2016</v>
      </c>
      <c r="V3340" s="9" t="str">
        <f t="shared" si="423"/>
        <v>Mar</v>
      </c>
    </row>
    <row r="3341" spans="1:22" ht="60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>
        <f t="shared" si="416"/>
        <v>2.75</v>
      </c>
      <c r="P3341">
        <f t="shared" si="419"/>
        <v>52.8</v>
      </c>
      <c r="Q3341" t="str">
        <f t="shared" si="417"/>
        <v>theater</v>
      </c>
      <c r="R3341" t="str">
        <f t="shared" si="418"/>
        <v>plays</v>
      </c>
      <c r="S3341" s="9">
        <f t="shared" si="420"/>
        <v>42499.565034722225</v>
      </c>
      <c r="T3341" s="9">
        <f t="shared" si="421"/>
        <v>42529.565034722225</v>
      </c>
      <c r="U3341">
        <f t="shared" si="422"/>
        <v>2016</v>
      </c>
      <c r="V3341" s="9" t="str">
        <f t="shared" si="423"/>
        <v>May</v>
      </c>
    </row>
    <row r="3342" spans="1:22" ht="45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>
        <f t="shared" si="416"/>
        <v>1.1111111111111112E-2</v>
      </c>
      <c r="P3342">
        <f t="shared" si="419"/>
        <v>20</v>
      </c>
      <c r="Q3342" t="str">
        <f t="shared" si="417"/>
        <v>theater</v>
      </c>
      <c r="R3342" t="str">
        <f t="shared" si="418"/>
        <v>plays</v>
      </c>
      <c r="S3342" s="9">
        <f t="shared" si="420"/>
        <v>41929.099548611113</v>
      </c>
      <c r="T3342" s="9">
        <f t="shared" si="421"/>
        <v>41968.656944444447</v>
      </c>
      <c r="U3342">
        <f t="shared" si="422"/>
        <v>2014</v>
      </c>
      <c r="V3342" s="9" t="str">
        <f t="shared" si="423"/>
        <v>Oct</v>
      </c>
    </row>
    <row r="3343" spans="1:22" ht="45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>
        <f t="shared" si="416"/>
        <v>3.3333333333333335E-3</v>
      </c>
      <c r="P3343">
        <f t="shared" si="419"/>
        <v>1</v>
      </c>
      <c r="Q3343" t="str">
        <f t="shared" si="417"/>
        <v>theater</v>
      </c>
      <c r="R3343" t="str">
        <f t="shared" si="418"/>
        <v>plays</v>
      </c>
      <c r="S3343" s="9">
        <f t="shared" si="420"/>
        <v>42107.674618055556</v>
      </c>
      <c r="T3343" s="9">
        <f t="shared" si="421"/>
        <v>42167.674618055556</v>
      </c>
      <c r="U3343">
        <f t="shared" si="422"/>
        <v>2015</v>
      </c>
      <c r="V3343" s="9" t="str">
        <f t="shared" si="423"/>
        <v>Apr</v>
      </c>
    </row>
    <row r="3344" spans="1:22" ht="45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>
        <f t="shared" si="416"/>
        <v>36.5</v>
      </c>
      <c r="P3344">
        <f t="shared" si="419"/>
        <v>46.928571428571431</v>
      </c>
      <c r="Q3344" t="str">
        <f t="shared" si="417"/>
        <v>theater</v>
      </c>
      <c r="R3344" t="str">
        <f t="shared" si="418"/>
        <v>plays</v>
      </c>
      <c r="S3344" s="9">
        <f t="shared" si="420"/>
        <v>42142.602152777785</v>
      </c>
      <c r="T3344" s="9">
        <f t="shared" si="421"/>
        <v>42182.602152777785</v>
      </c>
      <c r="U3344">
        <f t="shared" si="422"/>
        <v>2015</v>
      </c>
      <c r="V3344" s="9" t="str">
        <f t="shared" si="423"/>
        <v>May</v>
      </c>
    </row>
    <row r="3345" spans="1:22" ht="45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>
        <f t="shared" si="416"/>
        <v>14.058171745152354</v>
      </c>
      <c r="P3345">
        <f t="shared" si="419"/>
        <v>78.07692307692308</v>
      </c>
      <c r="Q3345" t="str">
        <f t="shared" si="417"/>
        <v>theater</v>
      </c>
      <c r="R3345" t="str">
        <f t="shared" si="418"/>
        <v>plays</v>
      </c>
      <c r="S3345" s="9">
        <f t="shared" si="420"/>
        <v>42353.96497685185</v>
      </c>
      <c r="T3345" s="9">
        <f t="shared" si="421"/>
        <v>42383.96497685185</v>
      </c>
      <c r="U3345">
        <f t="shared" si="422"/>
        <v>2015</v>
      </c>
      <c r="V3345" s="9" t="str">
        <f t="shared" si="423"/>
        <v>Dec</v>
      </c>
    </row>
    <row r="3346" spans="1:22" ht="45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>
        <f t="shared" si="416"/>
        <v>0.02</v>
      </c>
      <c r="P3346">
        <f t="shared" si="419"/>
        <v>1</v>
      </c>
      <c r="Q3346" t="str">
        <f t="shared" si="417"/>
        <v>theater</v>
      </c>
      <c r="R3346" t="str">
        <f t="shared" si="418"/>
        <v>plays</v>
      </c>
      <c r="S3346" s="9">
        <f t="shared" si="420"/>
        <v>41828.756238425929</v>
      </c>
      <c r="T3346" s="9">
        <f t="shared" si="421"/>
        <v>41888.756238425929</v>
      </c>
      <c r="U3346">
        <f t="shared" si="422"/>
        <v>2014</v>
      </c>
      <c r="V3346" s="9" t="str">
        <f t="shared" si="423"/>
        <v>Jul</v>
      </c>
    </row>
    <row r="3347" spans="1:22" ht="30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>
        <f t="shared" si="416"/>
        <v>4.0000000000000001E-3</v>
      </c>
      <c r="P3347">
        <f t="shared" si="419"/>
        <v>1</v>
      </c>
      <c r="Q3347" t="str">
        <f t="shared" si="417"/>
        <v>theater</v>
      </c>
      <c r="R3347" t="str">
        <f t="shared" si="418"/>
        <v>plays</v>
      </c>
      <c r="S3347" s="9">
        <f t="shared" si="420"/>
        <v>42017.740671296298</v>
      </c>
      <c r="T3347" s="9">
        <f t="shared" si="421"/>
        <v>42077.699004629634</v>
      </c>
      <c r="U3347">
        <f t="shared" si="422"/>
        <v>2015</v>
      </c>
      <c r="V3347" s="9" t="str">
        <f t="shared" si="423"/>
        <v>Jan</v>
      </c>
    </row>
    <row r="3348" spans="1:22" ht="45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>
        <f t="shared" si="416"/>
        <v>61.1</v>
      </c>
      <c r="P3348">
        <f t="shared" si="419"/>
        <v>203.66666666666666</v>
      </c>
      <c r="Q3348" t="str">
        <f t="shared" si="417"/>
        <v>theater</v>
      </c>
      <c r="R3348" t="str">
        <f t="shared" si="418"/>
        <v>plays</v>
      </c>
      <c r="S3348" s="9">
        <f t="shared" si="420"/>
        <v>42415.231365740743</v>
      </c>
      <c r="T3348" s="9">
        <f t="shared" si="421"/>
        <v>42445.189699074072</v>
      </c>
      <c r="U3348">
        <f t="shared" si="422"/>
        <v>2016</v>
      </c>
      <c r="V3348" s="9" t="str">
        <f t="shared" si="423"/>
        <v>Feb</v>
      </c>
    </row>
    <row r="3349" spans="1:22" ht="30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>
        <f t="shared" si="416"/>
        <v>7.8378378378378386</v>
      </c>
      <c r="P3349">
        <f t="shared" si="419"/>
        <v>20.714285714285715</v>
      </c>
      <c r="Q3349" t="str">
        <f t="shared" si="417"/>
        <v>theater</v>
      </c>
      <c r="R3349" t="str">
        <f t="shared" si="418"/>
        <v>plays</v>
      </c>
      <c r="S3349" s="9">
        <f t="shared" si="420"/>
        <v>41755.310057870374</v>
      </c>
      <c r="T3349" s="9">
        <f t="shared" si="421"/>
        <v>41778.310057870374</v>
      </c>
      <c r="U3349">
        <f t="shared" si="422"/>
        <v>2014</v>
      </c>
      <c r="V3349" s="9" t="str">
        <f t="shared" si="423"/>
        <v>Apr</v>
      </c>
    </row>
    <row r="3350" spans="1:22" ht="45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>
        <f t="shared" si="416"/>
        <v>21.85</v>
      </c>
      <c r="P3350">
        <f t="shared" si="419"/>
        <v>48.555555555555557</v>
      </c>
      <c r="Q3350" t="str">
        <f t="shared" si="417"/>
        <v>theater</v>
      </c>
      <c r="R3350" t="str">
        <f t="shared" si="418"/>
        <v>plays</v>
      </c>
      <c r="S3350" s="9">
        <f t="shared" si="420"/>
        <v>42245.067673611113</v>
      </c>
      <c r="T3350" s="9">
        <f t="shared" si="421"/>
        <v>42263.067673611113</v>
      </c>
      <c r="U3350">
        <f t="shared" si="422"/>
        <v>2015</v>
      </c>
      <c r="V3350" s="9" t="str">
        <f t="shared" si="423"/>
        <v>Aug</v>
      </c>
    </row>
    <row r="3351" spans="1:22" ht="45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>
        <f t="shared" si="416"/>
        <v>27.24</v>
      </c>
      <c r="P3351">
        <f t="shared" si="419"/>
        <v>68.099999999999994</v>
      </c>
      <c r="Q3351" t="str">
        <f t="shared" si="417"/>
        <v>theater</v>
      </c>
      <c r="R3351" t="str">
        <f t="shared" si="418"/>
        <v>plays</v>
      </c>
      <c r="S3351" s="9">
        <f t="shared" si="420"/>
        <v>42278.463043981486</v>
      </c>
      <c r="T3351" s="9">
        <f t="shared" si="421"/>
        <v>42306.463043981486</v>
      </c>
      <c r="U3351">
        <f t="shared" si="422"/>
        <v>2015</v>
      </c>
      <c r="V3351" s="9" t="str">
        <f t="shared" si="423"/>
        <v>Oct</v>
      </c>
    </row>
    <row r="3352" spans="1:22" ht="45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>
        <f t="shared" si="416"/>
        <v>8.5</v>
      </c>
      <c r="P3352">
        <f t="shared" si="419"/>
        <v>8.5</v>
      </c>
      <c r="Q3352" t="str">
        <f t="shared" si="417"/>
        <v>theater</v>
      </c>
      <c r="R3352" t="str">
        <f t="shared" si="418"/>
        <v>plays</v>
      </c>
      <c r="S3352" s="9">
        <f t="shared" si="420"/>
        <v>41826.452881944446</v>
      </c>
      <c r="T3352" s="9">
        <f t="shared" si="421"/>
        <v>41856.452881944446</v>
      </c>
      <c r="U3352">
        <f t="shared" si="422"/>
        <v>2014</v>
      </c>
      <c r="V3352" s="9" t="str">
        <f t="shared" si="423"/>
        <v>Jul</v>
      </c>
    </row>
    <row r="3353" spans="1:22" ht="45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>
        <f t="shared" si="416"/>
        <v>26.840000000000003</v>
      </c>
      <c r="P3353">
        <f t="shared" si="419"/>
        <v>51.615384615384613</v>
      </c>
      <c r="Q3353" t="str">
        <f t="shared" si="417"/>
        <v>theater</v>
      </c>
      <c r="R3353" t="str">
        <f t="shared" si="418"/>
        <v>plays</v>
      </c>
      <c r="S3353" s="9">
        <f t="shared" si="420"/>
        <v>42058.625810185193</v>
      </c>
      <c r="T3353" s="9">
        <f t="shared" si="421"/>
        <v>42088.584143518521</v>
      </c>
      <c r="U3353">
        <f t="shared" si="422"/>
        <v>2015</v>
      </c>
      <c r="V3353" s="9" t="str">
        <f t="shared" si="423"/>
        <v>Feb</v>
      </c>
    </row>
    <row r="3354" spans="1:22" ht="45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>
        <f t="shared" si="416"/>
        <v>4.0000000000000001E-3</v>
      </c>
      <c r="P3354">
        <f t="shared" si="419"/>
        <v>1</v>
      </c>
      <c r="Q3354" t="str">
        <f t="shared" si="417"/>
        <v>theater</v>
      </c>
      <c r="R3354" t="str">
        <f t="shared" si="418"/>
        <v>spaces</v>
      </c>
      <c r="S3354" s="9">
        <f t="shared" si="420"/>
        <v>42034.79346064815</v>
      </c>
      <c r="T3354" s="9">
        <f t="shared" si="421"/>
        <v>42064.79346064815</v>
      </c>
      <c r="U3354">
        <f t="shared" si="422"/>
        <v>2015</v>
      </c>
      <c r="V3354" s="9" t="str">
        <f t="shared" si="423"/>
        <v>Jan</v>
      </c>
    </row>
    <row r="3355" spans="1:22" ht="45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>
        <f t="shared" si="416"/>
        <v>20.424999999999997</v>
      </c>
      <c r="P3355">
        <f t="shared" si="419"/>
        <v>202.22772277227722</v>
      </c>
      <c r="Q3355" t="str">
        <f t="shared" si="417"/>
        <v>theater</v>
      </c>
      <c r="R3355" t="str">
        <f t="shared" si="418"/>
        <v>spaces</v>
      </c>
      <c r="S3355" s="9">
        <f t="shared" si="420"/>
        <v>42334.637256944443</v>
      </c>
      <c r="T3355" s="9">
        <f t="shared" si="421"/>
        <v>42354.679166666669</v>
      </c>
      <c r="U3355">
        <f t="shared" si="422"/>
        <v>2015</v>
      </c>
      <c r="V3355" s="9" t="str">
        <f t="shared" si="423"/>
        <v>Nov</v>
      </c>
    </row>
    <row r="3356" spans="1:22" ht="45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>
        <f t="shared" si="416"/>
        <v>0</v>
      </c>
      <c r="P3356">
        <f t="shared" si="419"/>
        <v>0</v>
      </c>
      <c r="Q3356" t="str">
        <f t="shared" si="417"/>
        <v>theater</v>
      </c>
      <c r="R3356" t="str">
        <f t="shared" si="418"/>
        <v>spaces</v>
      </c>
      <c r="S3356" s="9">
        <f t="shared" si="420"/>
        <v>42076.962731481479</v>
      </c>
      <c r="T3356" s="9">
        <f t="shared" si="421"/>
        <v>42106.962731481479</v>
      </c>
      <c r="U3356">
        <f t="shared" si="422"/>
        <v>2015</v>
      </c>
      <c r="V3356" s="9" t="str">
        <f t="shared" si="423"/>
        <v>Mar</v>
      </c>
    </row>
    <row r="3357" spans="1:22" ht="30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>
        <f t="shared" si="416"/>
        <v>1</v>
      </c>
      <c r="P3357">
        <f t="shared" si="419"/>
        <v>100</v>
      </c>
      <c r="Q3357" t="str">
        <f t="shared" si="417"/>
        <v>theater</v>
      </c>
      <c r="R3357" t="str">
        <f t="shared" si="418"/>
        <v>spaces</v>
      </c>
      <c r="S3357" s="9">
        <f t="shared" si="420"/>
        <v>42132.747662037036</v>
      </c>
      <c r="T3357" s="9">
        <f t="shared" si="421"/>
        <v>42162.747662037036</v>
      </c>
      <c r="U3357">
        <f t="shared" si="422"/>
        <v>2015</v>
      </c>
      <c r="V3357" s="9" t="str">
        <f t="shared" si="423"/>
        <v>May</v>
      </c>
    </row>
    <row r="3358" spans="1:22" ht="45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>
        <f t="shared" si="416"/>
        <v>0</v>
      </c>
      <c r="P3358">
        <f t="shared" si="419"/>
        <v>0</v>
      </c>
      <c r="Q3358" t="str">
        <f t="shared" si="417"/>
        <v>theater</v>
      </c>
      <c r="R3358" t="str">
        <f t="shared" si="418"/>
        <v>spaces</v>
      </c>
      <c r="S3358" s="9">
        <f t="shared" si="420"/>
        <v>42117.972916666673</v>
      </c>
      <c r="T3358" s="9">
        <f t="shared" si="421"/>
        <v>42147.972916666673</v>
      </c>
      <c r="U3358">
        <f t="shared" si="422"/>
        <v>2015</v>
      </c>
      <c r="V3358" s="9" t="str">
        <f t="shared" si="423"/>
        <v>Apr</v>
      </c>
    </row>
    <row r="3359" spans="1:22" ht="45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>
        <f t="shared" si="416"/>
        <v>0.1</v>
      </c>
      <c r="P3359">
        <f t="shared" si="419"/>
        <v>1</v>
      </c>
      <c r="Q3359" t="str">
        <f t="shared" si="417"/>
        <v>theater</v>
      </c>
      <c r="R3359" t="str">
        <f t="shared" si="418"/>
        <v>spaces</v>
      </c>
      <c r="S3359" s="9">
        <f t="shared" si="420"/>
        <v>42567.364490740743</v>
      </c>
      <c r="T3359" s="9">
        <f t="shared" si="421"/>
        <v>42597.364490740743</v>
      </c>
      <c r="U3359">
        <f t="shared" si="422"/>
        <v>2016</v>
      </c>
      <c r="V3359" s="9" t="str">
        <f t="shared" si="423"/>
        <v>Jul</v>
      </c>
    </row>
    <row r="3360" spans="1:22" ht="45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>
        <f t="shared" si="416"/>
        <v>4.2880000000000003</v>
      </c>
      <c r="P3360">
        <f t="shared" si="419"/>
        <v>82.461538461538467</v>
      </c>
      <c r="Q3360" t="str">
        <f t="shared" si="417"/>
        <v>theater</v>
      </c>
      <c r="R3360" t="str">
        <f t="shared" si="418"/>
        <v>spaces</v>
      </c>
      <c r="S3360" s="9">
        <f t="shared" si="420"/>
        <v>42649.395451388897</v>
      </c>
      <c r="T3360" s="9">
        <f t="shared" si="421"/>
        <v>42698.549305555556</v>
      </c>
      <c r="U3360">
        <f t="shared" si="422"/>
        <v>2016</v>
      </c>
      <c r="V3360" s="9" t="str">
        <f t="shared" si="423"/>
        <v>Oct</v>
      </c>
    </row>
    <row r="3361" spans="1:22" ht="45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>
        <f t="shared" si="416"/>
        <v>4.8000000000000004E-3</v>
      </c>
      <c r="P3361">
        <f t="shared" si="419"/>
        <v>2.6666666666666665</v>
      </c>
      <c r="Q3361" t="str">
        <f t="shared" si="417"/>
        <v>theater</v>
      </c>
      <c r="R3361" t="str">
        <f t="shared" si="418"/>
        <v>spaces</v>
      </c>
      <c r="S3361" s="9">
        <f t="shared" si="420"/>
        <v>42097.482557870368</v>
      </c>
      <c r="T3361" s="9">
        <f t="shared" si="421"/>
        <v>42157.482557870368</v>
      </c>
      <c r="U3361">
        <f t="shared" si="422"/>
        <v>2015</v>
      </c>
      <c r="V3361" s="9" t="str">
        <f t="shared" si="423"/>
        <v>Apr</v>
      </c>
    </row>
    <row r="3362" spans="1:22" ht="45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>
        <f t="shared" si="416"/>
        <v>2.5</v>
      </c>
      <c r="P3362">
        <f t="shared" si="419"/>
        <v>12.5</v>
      </c>
      <c r="Q3362" t="str">
        <f t="shared" si="417"/>
        <v>theater</v>
      </c>
      <c r="R3362" t="str">
        <f t="shared" si="418"/>
        <v>spaces</v>
      </c>
      <c r="S3362" s="9">
        <f t="shared" si="420"/>
        <v>42297.656446759262</v>
      </c>
      <c r="T3362" s="9">
        <f t="shared" si="421"/>
        <v>42327.698113425933</v>
      </c>
      <c r="U3362">
        <f t="shared" si="422"/>
        <v>2015</v>
      </c>
      <c r="V3362" s="9" t="str">
        <f t="shared" si="423"/>
        <v>Oct</v>
      </c>
    </row>
    <row r="3363" spans="1:22" ht="45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>
        <f t="shared" si="416"/>
        <v>0</v>
      </c>
      <c r="P3363">
        <f t="shared" si="419"/>
        <v>0</v>
      </c>
      <c r="Q3363" t="str">
        <f t="shared" si="417"/>
        <v>theater</v>
      </c>
      <c r="R3363" t="str">
        <f t="shared" si="418"/>
        <v>spaces</v>
      </c>
      <c r="S3363" s="9">
        <f t="shared" si="420"/>
        <v>42362.198518518526</v>
      </c>
      <c r="T3363" s="9">
        <f t="shared" si="421"/>
        <v>42392.198518518526</v>
      </c>
      <c r="U3363">
        <f t="shared" si="422"/>
        <v>2015</v>
      </c>
      <c r="V3363" s="9" t="str">
        <f t="shared" si="423"/>
        <v>Dec</v>
      </c>
    </row>
    <row r="3364" spans="1:22" ht="45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>
        <f t="shared" si="416"/>
        <v>23.62857142857143</v>
      </c>
      <c r="P3364">
        <f t="shared" si="419"/>
        <v>23.62857142857143</v>
      </c>
      <c r="Q3364" t="str">
        <f t="shared" si="417"/>
        <v>theater</v>
      </c>
      <c r="R3364" t="str">
        <f t="shared" si="418"/>
        <v>spaces</v>
      </c>
      <c r="S3364" s="9">
        <f t="shared" si="420"/>
        <v>42744.24936342593</v>
      </c>
      <c r="T3364" s="9">
        <f t="shared" si="421"/>
        <v>42774.24936342593</v>
      </c>
      <c r="U3364">
        <f t="shared" si="422"/>
        <v>2017</v>
      </c>
      <c r="V3364" s="9" t="str">
        <f t="shared" si="423"/>
        <v>Jan</v>
      </c>
    </row>
    <row r="3365" spans="1:22" ht="30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>
        <f t="shared" si="416"/>
        <v>0.15</v>
      </c>
      <c r="P3365">
        <f t="shared" si="419"/>
        <v>37.5</v>
      </c>
      <c r="Q3365" t="str">
        <f t="shared" si="417"/>
        <v>theater</v>
      </c>
      <c r="R3365" t="str">
        <f t="shared" si="418"/>
        <v>spaces</v>
      </c>
      <c r="S3365" s="9">
        <f t="shared" si="420"/>
        <v>42122.50340277778</v>
      </c>
      <c r="T3365" s="9">
        <f t="shared" si="421"/>
        <v>42152.499305555561</v>
      </c>
      <c r="U3365">
        <f t="shared" si="422"/>
        <v>2015</v>
      </c>
      <c r="V3365" s="9" t="str">
        <f t="shared" si="423"/>
        <v>Apr</v>
      </c>
    </row>
    <row r="3366" spans="1:22" ht="45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>
        <f t="shared" si="416"/>
        <v>0.4</v>
      </c>
      <c r="P3366">
        <f t="shared" si="419"/>
        <v>13.333333333333334</v>
      </c>
      <c r="Q3366" t="str">
        <f t="shared" si="417"/>
        <v>theater</v>
      </c>
      <c r="R3366" t="str">
        <f t="shared" si="418"/>
        <v>spaces</v>
      </c>
      <c r="S3366" s="9">
        <f t="shared" si="420"/>
        <v>41862.595057870371</v>
      </c>
      <c r="T3366" s="9">
        <f t="shared" si="421"/>
        <v>41913.999305555561</v>
      </c>
      <c r="U3366">
        <f t="shared" si="422"/>
        <v>2014</v>
      </c>
      <c r="V3366" s="9" t="str">
        <f t="shared" si="423"/>
        <v>Aug</v>
      </c>
    </row>
    <row r="3367" spans="1:22" ht="45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>
        <f t="shared" si="416"/>
        <v>0</v>
      </c>
      <c r="P3367">
        <f t="shared" si="419"/>
        <v>0</v>
      </c>
      <c r="Q3367" t="str">
        <f t="shared" si="417"/>
        <v>theater</v>
      </c>
      <c r="R3367" t="str">
        <f t="shared" si="418"/>
        <v>spaces</v>
      </c>
      <c r="S3367" s="9">
        <f t="shared" si="420"/>
        <v>42027.666134259263</v>
      </c>
      <c r="T3367" s="9">
        <f t="shared" si="421"/>
        <v>42064.87777777778</v>
      </c>
      <c r="U3367">
        <f t="shared" si="422"/>
        <v>2015</v>
      </c>
      <c r="V3367" s="9" t="str">
        <f t="shared" si="423"/>
        <v>Jan</v>
      </c>
    </row>
    <row r="3368" spans="1:22" ht="45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>
        <f t="shared" si="416"/>
        <v>5.0000000000000001E-3</v>
      </c>
      <c r="P3368">
        <f t="shared" si="419"/>
        <v>1</v>
      </c>
      <c r="Q3368" t="str">
        <f t="shared" si="417"/>
        <v>theater</v>
      </c>
      <c r="R3368" t="str">
        <f t="shared" si="418"/>
        <v>spaces</v>
      </c>
      <c r="S3368" s="9">
        <f t="shared" si="420"/>
        <v>41953.791550925926</v>
      </c>
      <c r="T3368" s="9">
        <f t="shared" si="421"/>
        <v>42013.791550925926</v>
      </c>
      <c r="U3368">
        <f t="shared" si="422"/>
        <v>2014</v>
      </c>
      <c r="V3368" s="9" t="str">
        <f t="shared" si="423"/>
        <v>Nov</v>
      </c>
    </row>
    <row r="3369" spans="1:22" ht="45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>
        <f t="shared" si="416"/>
        <v>0</v>
      </c>
      <c r="P3369">
        <f t="shared" si="419"/>
        <v>0</v>
      </c>
      <c r="Q3369" t="str">
        <f t="shared" si="417"/>
        <v>theater</v>
      </c>
      <c r="R3369" t="str">
        <f t="shared" si="418"/>
        <v>spaces</v>
      </c>
      <c r="S3369" s="9">
        <f t="shared" si="420"/>
        <v>41851.469722222224</v>
      </c>
      <c r="T3369" s="9">
        <f t="shared" si="421"/>
        <v>41911.469722222224</v>
      </c>
      <c r="U3369">
        <f t="shared" si="422"/>
        <v>2014</v>
      </c>
      <c r="V3369" s="9" t="str">
        <f t="shared" si="423"/>
        <v>Jul</v>
      </c>
    </row>
    <row r="3370" spans="1:22" ht="45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>
        <f t="shared" si="416"/>
        <v>0</v>
      </c>
      <c r="P3370">
        <f t="shared" si="419"/>
        <v>0</v>
      </c>
      <c r="Q3370" t="str">
        <f t="shared" si="417"/>
        <v>theater</v>
      </c>
      <c r="R3370" t="str">
        <f t="shared" si="418"/>
        <v>spaces</v>
      </c>
      <c r="S3370" s="9">
        <f t="shared" si="420"/>
        <v>42433.483923611115</v>
      </c>
      <c r="T3370" s="9">
        <f t="shared" si="421"/>
        <v>42463.44225694445</v>
      </c>
      <c r="U3370">
        <f t="shared" si="422"/>
        <v>2016</v>
      </c>
      <c r="V3370" s="9" t="str">
        <f t="shared" si="423"/>
        <v>Mar</v>
      </c>
    </row>
    <row r="3371" spans="1:22" ht="45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>
        <f t="shared" si="416"/>
        <v>1.6666666666666666E-2</v>
      </c>
      <c r="P3371">
        <f t="shared" si="419"/>
        <v>1</v>
      </c>
      <c r="Q3371" t="str">
        <f t="shared" si="417"/>
        <v>theater</v>
      </c>
      <c r="R3371" t="str">
        <f t="shared" si="418"/>
        <v>spaces</v>
      </c>
      <c r="S3371" s="9">
        <f t="shared" si="420"/>
        <v>42460.207638888889</v>
      </c>
      <c r="T3371" s="9">
        <f t="shared" si="421"/>
        <v>42510.207638888889</v>
      </c>
      <c r="U3371">
        <f t="shared" si="422"/>
        <v>2016</v>
      </c>
      <c r="V3371" s="9" t="str">
        <f t="shared" si="423"/>
        <v>Mar</v>
      </c>
    </row>
    <row r="3372" spans="1:22" ht="45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>
        <f t="shared" si="416"/>
        <v>3.0066666666666664</v>
      </c>
      <c r="P3372">
        <f t="shared" si="419"/>
        <v>41</v>
      </c>
      <c r="Q3372" t="str">
        <f t="shared" si="417"/>
        <v>theater</v>
      </c>
      <c r="R3372" t="str">
        <f t="shared" si="418"/>
        <v>spaces</v>
      </c>
      <c r="S3372" s="9">
        <f t="shared" si="420"/>
        <v>41829.769050925926</v>
      </c>
      <c r="T3372" s="9">
        <f t="shared" si="421"/>
        <v>41859.769050925926</v>
      </c>
      <c r="U3372">
        <f t="shared" si="422"/>
        <v>2014</v>
      </c>
      <c r="V3372" s="9" t="str">
        <f t="shared" si="423"/>
        <v>Jul</v>
      </c>
    </row>
    <row r="3373" spans="1:22" ht="30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>
        <f t="shared" si="416"/>
        <v>0.15227272727272728</v>
      </c>
      <c r="P3373">
        <f t="shared" si="419"/>
        <v>55.833333333333336</v>
      </c>
      <c r="Q3373" t="str">
        <f t="shared" si="417"/>
        <v>theater</v>
      </c>
      <c r="R3373" t="str">
        <f t="shared" si="418"/>
        <v>spaces</v>
      </c>
      <c r="S3373" s="9">
        <f t="shared" si="420"/>
        <v>42245.108032407406</v>
      </c>
      <c r="T3373" s="9">
        <f t="shared" si="421"/>
        <v>42275.108032407406</v>
      </c>
      <c r="U3373">
        <f t="shared" si="422"/>
        <v>2015</v>
      </c>
      <c r="V3373" s="9" t="str">
        <f t="shared" si="423"/>
        <v>Aug</v>
      </c>
    </row>
    <row r="3374" spans="1:22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>
        <f t="shared" si="416"/>
        <v>0</v>
      </c>
      <c r="P3374">
        <f t="shared" si="419"/>
        <v>0</v>
      </c>
      <c r="Q3374" t="str">
        <f t="shared" si="417"/>
        <v>theater</v>
      </c>
      <c r="R3374" t="str">
        <f t="shared" si="418"/>
        <v>spaces</v>
      </c>
      <c r="S3374" s="9">
        <f t="shared" si="420"/>
        <v>41834.617453703708</v>
      </c>
      <c r="T3374" s="9">
        <f t="shared" si="421"/>
        <v>41864.617453703708</v>
      </c>
      <c r="U3374">
        <f t="shared" si="422"/>
        <v>2014</v>
      </c>
      <c r="V3374" s="9" t="str">
        <f t="shared" si="423"/>
        <v>Jul</v>
      </c>
    </row>
    <row r="3375" spans="1:22" ht="45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>
        <f t="shared" si="416"/>
        <v>66.84</v>
      </c>
      <c r="P3375">
        <f t="shared" si="419"/>
        <v>99.761194029850742</v>
      </c>
      <c r="Q3375" t="str">
        <f t="shared" si="417"/>
        <v>theater</v>
      </c>
      <c r="R3375" t="str">
        <f t="shared" si="418"/>
        <v>spaces</v>
      </c>
      <c r="S3375" s="9">
        <f t="shared" si="420"/>
        <v>42248.369120370371</v>
      </c>
      <c r="T3375" s="9">
        <f t="shared" si="421"/>
        <v>42277.583333333336</v>
      </c>
      <c r="U3375">
        <f t="shared" si="422"/>
        <v>2015</v>
      </c>
      <c r="V3375" s="9" t="str">
        <f t="shared" si="423"/>
        <v>Sep</v>
      </c>
    </row>
    <row r="3376" spans="1:22" ht="30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>
        <f t="shared" si="416"/>
        <v>19.566666666666666</v>
      </c>
      <c r="P3376">
        <f t="shared" si="419"/>
        <v>25.521739130434781</v>
      </c>
      <c r="Q3376" t="str">
        <f t="shared" si="417"/>
        <v>theater</v>
      </c>
      <c r="R3376" t="str">
        <f t="shared" si="418"/>
        <v>spaces</v>
      </c>
      <c r="S3376" s="9">
        <f t="shared" si="420"/>
        <v>42630.75622685186</v>
      </c>
      <c r="T3376" s="9">
        <f t="shared" si="421"/>
        <v>42665.75622685186</v>
      </c>
      <c r="U3376">
        <f t="shared" si="422"/>
        <v>2016</v>
      </c>
      <c r="V3376" s="9" t="str">
        <f t="shared" si="423"/>
        <v>Sep</v>
      </c>
    </row>
    <row r="3377" spans="1:22" ht="30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>
        <f t="shared" si="416"/>
        <v>11.294666666666666</v>
      </c>
      <c r="P3377">
        <f t="shared" si="419"/>
        <v>117.65277777777777</v>
      </c>
      <c r="Q3377" t="str">
        <f t="shared" si="417"/>
        <v>theater</v>
      </c>
      <c r="R3377" t="str">
        <f t="shared" si="418"/>
        <v>spaces</v>
      </c>
      <c r="S3377" s="9">
        <f t="shared" si="420"/>
        <v>42298.963495370372</v>
      </c>
      <c r="T3377" s="9">
        <f t="shared" si="421"/>
        <v>42330.124305555561</v>
      </c>
      <c r="U3377">
        <f t="shared" si="422"/>
        <v>2015</v>
      </c>
      <c r="V3377" s="9" t="str">
        <f t="shared" si="423"/>
        <v>Oct</v>
      </c>
    </row>
    <row r="3378" spans="1:22" ht="45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>
        <f t="shared" si="416"/>
        <v>0.04</v>
      </c>
      <c r="P3378">
        <f t="shared" si="419"/>
        <v>5</v>
      </c>
      <c r="Q3378" t="str">
        <f t="shared" si="417"/>
        <v>theater</v>
      </c>
      <c r="R3378" t="str">
        <f t="shared" si="418"/>
        <v>spaces</v>
      </c>
      <c r="S3378" s="9">
        <f t="shared" si="420"/>
        <v>41824.888564814821</v>
      </c>
      <c r="T3378" s="9">
        <f t="shared" si="421"/>
        <v>41849.888564814821</v>
      </c>
      <c r="U3378">
        <f t="shared" si="422"/>
        <v>2014</v>
      </c>
      <c r="V3378" s="9" t="str">
        <f t="shared" si="423"/>
        <v>Jul</v>
      </c>
    </row>
    <row r="3379" spans="1:22" ht="45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>
        <f t="shared" si="416"/>
        <v>11.985714285714286</v>
      </c>
      <c r="P3379">
        <f t="shared" si="419"/>
        <v>2796.6666666666665</v>
      </c>
      <c r="Q3379" t="str">
        <f t="shared" si="417"/>
        <v>theater</v>
      </c>
      <c r="R3379" t="str">
        <f t="shared" si="418"/>
        <v>spaces</v>
      </c>
      <c r="S3379" s="9">
        <f t="shared" si="420"/>
        <v>42531.061770833338</v>
      </c>
      <c r="T3379" s="9">
        <f t="shared" si="421"/>
        <v>42561.061770833338</v>
      </c>
      <c r="U3379">
        <f t="shared" si="422"/>
        <v>2016</v>
      </c>
      <c r="V3379" s="9" t="str">
        <f t="shared" si="423"/>
        <v>Jun</v>
      </c>
    </row>
    <row r="3380" spans="1:22" ht="45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>
        <f t="shared" si="416"/>
        <v>2.5</v>
      </c>
      <c r="P3380">
        <f t="shared" si="419"/>
        <v>200</v>
      </c>
      <c r="Q3380" t="str">
        <f t="shared" si="417"/>
        <v>theater</v>
      </c>
      <c r="R3380" t="str">
        <f t="shared" si="418"/>
        <v>spaces</v>
      </c>
      <c r="S3380" s="9">
        <f t="shared" si="420"/>
        <v>42226.77174768519</v>
      </c>
      <c r="T3380" s="9">
        <f t="shared" si="421"/>
        <v>42256.77174768519</v>
      </c>
      <c r="U3380">
        <f t="shared" si="422"/>
        <v>2015</v>
      </c>
      <c r="V3380" s="9" t="str">
        <f t="shared" si="423"/>
        <v>Aug</v>
      </c>
    </row>
    <row r="3381" spans="1:22" ht="45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>
        <f t="shared" si="416"/>
        <v>6.9999999999999993E-2</v>
      </c>
      <c r="P3381">
        <f t="shared" si="419"/>
        <v>87.5</v>
      </c>
      <c r="Q3381" t="str">
        <f t="shared" si="417"/>
        <v>theater</v>
      </c>
      <c r="R3381" t="str">
        <f t="shared" si="418"/>
        <v>spaces</v>
      </c>
      <c r="S3381" s="9">
        <f t="shared" si="420"/>
        <v>42263.524907407409</v>
      </c>
      <c r="T3381" s="9">
        <f t="shared" si="421"/>
        <v>42293.524907407409</v>
      </c>
      <c r="U3381">
        <f t="shared" si="422"/>
        <v>2015</v>
      </c>
      <c r="V3381" s="9" t="str">
        <f t="shared" si="423"/>
        <v>Sep</v>
      </c>
    </row>
    <row r="3382" spans="1:22" ht="45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>
        <f t="shared" si="416"/>
        <v>14.099999999999998</v>
      </c>
      <c r="P3382">
        <f t="shared" si="419"/>
        <v>20.142857142857142</v>
      </c>
      <c r="Q3382" t="str">
        <f t="shared" si="417"/>
        <v>theater</v>
      </c>
      <c r="R3382" t="str">
        <f t="shared" si="418"/>
        <v>spaces</v>
      </c>
      <c r="S3382" s="9">
        <f t="shared" si="420"/>
        <v>41957.667060185187</v>
      </c>
      <c r="T3382" s="9">
        <f t="shared" si="421"/>
        <v>41987.667060185187</v>
      </c>
      <c r="U3382">
        <f t="shared" si="422"/>
        <v>2014</v>
      </c>
      <c r="V3382" s="9" t="str">
        <f t="shared" si="423"/>
        <v>Nov</v>
      </c>
    </row>
    <row r="3383" spans="1:22" ht="30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>
        <f t="shared" si="416"/>
        <v>3.34</v>
      </c>
      <c r="P3383">
        <f t="shared" si="419"/>
        <v>20.875</v>
      </c>
      <c r="Q3383" t="str">
        <f t="shared" si="417"/>
        <v>theater</v>
      </c>
      <c r="R3383" t="str">
        <f t="shared" si="418"/>
        <v>spaces</v>
      </c>
      <c r="S3383" s="9">
        <f t="shared" si="420"/>
        <v>42690.566770833335</v>
      </c>
      <c r="T3383" s="9">
        <f t="shared" si="421"/>
        <v>42711.566770833335</v>
      </c>
      <c r="U3383">
        <f t="shared" si="422"/>
        <v>2016</v>
      </c>
      <c r="V3383" s="9" t="str">
        <f t="shared" si="423"/>
        <v>Nov</v>
      </c>
    </row>
    <row r="3384" spans="1:22" ht="45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>
        <f t="shared" si="416"/>
        <v>59.774999999999999</v>
      </c>
      <c r="P3384">
        <f t="shared" si="419"/>
        <v>61.307692307692307</v>
      </c>
      <c r="Q3384" t="str">
        <f t="shared" si="417"/>
        <v>theater</v>
      </c>
      <c r="R3384" t="str">
        <f t="shared" si="418"/>
        <v>spaces</v>
      </c>
      <c r="S3384" s="9">
        <f t="shared" si="420"/>
        <v>42097.565752314818</v>
      </c>
      <c r="T3384" s="9">
        <f t="shared" si="421"/>
        <v>42115.082638888889</v>
      </c>
      <c r="U3384">
        <f t="shared" si="422"/>
        <v>2015</v>
      </c>
      <c r="V3384" s="9" t="str">
        <f t="shared" si="423"/>
        <v>Apr</v>
      </c>
    </row>
    <row r="3385" spans="1:22" ht="45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>
        <f t="shared" si="416"/>
        <v>1.6666666666666666E-2</v>
      </c>
      <c r="P3385">
        <f t="shared" si="419"/>
        <v>1</v>
      </c>
      <c r="Q3385" t="str">
        <f t="shared" si="417"/>
        <v>theater</v>
      </c>
      <c r="R3385" t="str">
        <f t="shared" si="418"/>
        <v>spaces</v>
      </c>
      <c r="S3385" s="9">
        <f t="shared" si="420"/>
        <v>42658.523865740739</v>
      </c>
      <c r="T3385" s="9">
        <f t="shared" si="421"/>
        <v>42672.906944444447</v>
      </c>
      <c r="U3385">
        <f t="shared" si="422"/>
        <v>2016</v>
      </c>
      <c r="V3385" s="9" t="str">
        <f t="shared" si="423"/>
        <v>Oct</v>
      </c>
    </row>
    <row r="3386" spans="1:22" ht="45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>
        <f t="shared" si="416"/>
        <v>2.3035714285714284E-2</v>
      </c>
      <c r="P3386">
        <f t="shared" si="419"/>
        <v>92.142857142857139</v>
      </c>
      <c r="Q3386" t="str">
        <f t="shared" si="417"/>
        <v>theater</v>
      </c>
      <c r="R3386" t="str">
        <f t="shared" si="418"/>
        <v>spaces</v>
      </c>
      <c r="S3386" s="9">
        <f t="shared" si="420"/>
        <v>42111.517361111117</v>
      </c>
      <c r="T3386" s="9">
        <f t="shared" si="421"/>
        <v>42169.638194444451</v>
      </c>
      <c r="U3386">
        <f t="shared" si="422"/>
        <v>2015</v>
      </c>
      <c r="V3386" s="9" t="str">
        <f t="shared" si="423"/>
        <v>Apr</v>
      </c>
    </row>
    <row r="3387" spans="1:22" ht="60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>
        <f t="shared" si="416"/>
        <v>8.8000000000000009E-2</v>
      </c>
      <c r="P3387">
        <f t="shared" si="419"/>
        <v>7.333333333333333</v>
      </c>
      <c r="Q3387" t="str">
        <f t="shared" si="417"/>
        <v>theater</v>
      </c>
      <c r="R3387" t="str">
        <f t="shared" si="418"/>
        <v>spaces</v>
      </c>
      <c r="S3387" s="9">
        <f t="shared" si="420"/>
        <v>42409.40461805556</v>
      </c>
      <c r="T3387" s="9">
        <f t="shared" si="421"/>
        <v>42439.40461805556</v>
      </c>
      <c r="U3387">
        <f t="shared" si="422"/>
        <v>2016</v>
      </c>
      <c r="V3387" s="9" t="str">
        <f t="shared" si="423"/>
        <v>Feb</v>
      </c>
    </row>
    <row r="3388" spans="1:22" ht="45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>
        <f t="shared" si="416"/>
        <v>8.64</v>
      </c>
      <c r="P3388">
        <f t="shared" si="419"/>
        <v>64.8</v>
      </c>
      <c r="Q3388" t="str">
        <f t="shared" si="417"/>
        <v>theater</v>
      </c>
      <c r="R3388" t="str">
        <f t="shared" si="418"/>
        <v>spaces</v>
      </c>
      <c r="S3388" s="9">
        <f t="shared" si="420"/>
        <v>42550.935648148152</v>
      </c>
      <c r="T3388" s="9">
        <f t="shared" si="421"/>
        <v>42600.935648148152</v>
      </c>
      <c r="U3388">
        <f t="shared" si="422"/>
        <v>2016</v>
      </c>
      <c r="V3388" s="9" t="str">
        <f t="shared" si="423"/>
        <v>Jun</v>
      </c>
    </row>
    <row r="3389" spans="1:22" ht="30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>
        <f t="shared" si="416"/>
        <v>15.06</v>
      </c>
      <c r="P3389">
        <f t="shared" si="419"/>
        <v>30.12</v>
      </c>
      <c r="Q3389" t="str">
        <f t="shared" si="417"/>
        <v>theater</v>
      </c>
      <c r="R3389" t="str">
        <f t="shared" si="418"/>
        <v>spaces</v>
      </c>
      <c r="S3389" s="9">
        <f t="shared" si="420"/>
        <v>42226.485219907408</v>
      </c>
      <c r="T3389" s="9">
        <f t="shared" si="421"/>
        <v>42286.485219907408</v>
      </c>
      <c r="U3389">
        <f t="shared" si="422"/>
        <v>2015</v>
      </c>
      <c r="V3389" s="9" t="str">
        <f t="shared" si="423"/>
        <v>Aug</v>
      </c>
    </row>
    <row r="3390" spans="1:22" ht="45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>
        <f t="shared" si="416"/>
        <v>0.47727272727272729</v>
      </c>
      <c r="P3390">
        <f t="shared" si="419"/>
        <v>52.5</v>
      </c>
      <c r="Q3390" t="str">
        <f t="shared" si="417"/>
        <v>theater</v>
      </c>
      <c r="R3390" t="str">
        <f t="shared" si="418"/>
        <v>spaces</v>
      </c>
      <c r="S3390" s="9">
        <f t="shared" si="420"/>
        <v>42766.790254629632</v>
      </c>
      <c r="T3390" s="9">
        <f t="shared" si="421"/>
        <v>42796.790254629632</v>
      </c>
      <c r="U3390">
        <f t="shared" si="422"/>
        <v>2017</v>
      </c>
      <c r="V3390" s="9" t="str">
        <f t="shared" si="423"/>
        <v>Jan</v>
      </c>
    </row>
    <row r="3391" spans="1:22" ht="45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>
        <f t="shared" si="416"/>
        <v>0.11833333333333333</v>
      </c>
      <c r="P3391">
        <f t="shared" si="419"/>
        <v>23.666666666666668</v>
      </c>
      <c r="Q3391" t="str">
        <f t="shared" si="417"/>
        <v>theater</v>
      </c>
      <c r="R3391" t="str">
        <f t="shared" si="418"/>
        <v>spaces</v>
      </c>
      <c r="S3391" s="9">
        <f t="shared" si="420"/>
        <v>42030.97216435185</v>
      </c>
      <c r="T3391" s="9">
        <f t="shared" si="421"/>
        <v>42060.97216435185</v>
      </c>
      <c r="U3391">
        <f t="shared" si="422"/>
        <v>2015</v>
      </c>
      <c r="V3391" s="9" t="str">
        <f t="shared" si="423"/>
        <v>Jan</v>
      </c>
    </row>
    <row r="3392" spans="1:22" ht="45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>
        <f t="shared" si="416"/>
        <v>0.8417399858735245</v>
      </c>
      <c r="P3392">
        <f t="shared" si="419"/>
        <v>415.77777777777777</v>
      </c>
      <c r="Q3392" t="str">
        <f t="shared" si="417"/>
        <v>theater</v>
      </c>
      <c r="R3392" t="str">
        <f t="shared" si="418"/>
        <v>spaces</v>
      </c>
      <c r="S3392" s="9">
        <f t="shared" si="420"/>
        <v>42055.546701388892</v>
      </c>
      <c r="T3392" s="9">
        <f t="shared" si="421"/>
        <v>42085.50503472222</v>
      </c>
      <c r="U3392">
        <f t="shared" si="422"/>
        <v>2015</v>
      </c>
      <c r="V3392" s="9" t="str">
        <f t="shared" si="423"/>
        <v>Feb</v>
      </c>
    </row>
    <row r="3393" spans="1:22" ht="45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>
        <f t="shared" si="416"/>
        <v>1.8799999999999997E-2</v>
      </c>
      <c r="P3393">
        <f t="shared" si="419"/>
        <v>53.714285714285715</v>
      </c>
      <c r="Q3393" t="str">
        <f t="shared" si="417"/>
        <v>theater</v>
      </c>
      <c r="R3393" t="str">
        <f t="shared" si="418"/>
        <v>spaces</v>
      </c>
      <c r="S3393" s="9">
        <f t="shared" si="420"/>
        <v>41939.861620370371</v>
      </c>
      <c r="T3393" s="9">
        <f t="shared" si="421"/>
        <v>41999.903287037036</v>
      </c>
      <c r="U3393">
        <f t="shared" si="422"/>
        <v>2014</v>
      </c>
      <c r="V3393" s="9" t="str">
        <f t="shared" si="423"/>
        <v>Oct</v>
      </c>
    </row>
    <row r="3394" spans="1:22" ht="45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>
        <f t="shared" ref="O3394:O3457" si="424">(E3394/D3394)*100</f>
        <v>0.21029999999999999</v>
      </c>
      <c r="P3394">
        <f t="shared" si="419"/>
        <v>420.6</v>
      </c>
      <c r="Q3394" t="str">
        <f t="shared" ref="Q3394:Q3457" si="425">LEFT(N3394,SEARCH("/",N3394,1)-1)</f>
        <v>theater</v>
      </c>
      <c r="R3394" t="str">
        <f t="shared" ref="R3394:R3457" si="426">RIGHT(N3394,LEN(N3394)-SEARCH("/",N3394,1))</f>
        <v>spaces</v>
      </c>
      <c r="S3394" s="9">
        <f t="shared" si="420"/>
        <v>42237.01494212963</v>
      </c>
      <c r="T3394" s="9">
        <f t="shared" si="421"/>
        <v>42267.01494212963</v>
      </c>
      <c r="U3394">
        <f t="shared" si="422"/>
        <v>2015</v>
      </c>
      <c r="V3394" s="9" t="str">
        <f t="shared" si="423"/>
        <v>Aug</v>
      </c>
    </row>
    <row r="3395" spans="1:22" ht="45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>
        <f t="shared" si="424"/>
        <v>0</v>
      </c>
      <c r="P3395">
        <f t="shared" ref="P3395:P3458" si="427">IFERROR(E3395/L3395, 0)</f>
        <v>0</v>
      </c>
      <c r="Q3395" t="str">
        <f t="shared" si="425"/>
        <v>theater</v>
      </c>
      <c r="R3395" t="str">
        <f t="shared" si="426"/>
        <v>spaces</v>
      </c>
      <c r="S3395" s="9">
        <f t="shared" ref="S3395:S3458" si="428">((J3395/86400)+25569+(-4/24))</f>
        <v>42293.756319444445</v>
      </c>
      <c r="T3395" s="9">
        <f t="shared" ref="T3395:T3458" si="429">((I3395/86400)+25569+(-4/24))</f>
        <v>42323.797986111116</v>
      </c>
      <c r="U3395">
        <f t="shared" ref="U3395:U3458" si="430">YEAR(S3395)</f>
        <v>2015</v>
      </c>
      <c r="V3395" s="9" t="str">
        <f t="shared" ref="V3395:V3458" si="431">TEXT(S3395, "mmm")</f>
        <v>Oct</v>
      </c>
    </row>
    <row r="3396" spans="1:22" ht="60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>
        <f t="shared" si="424"/>
        <v>0.27999999999999997</v>
      </c>
      <c r="P3396">
        <f t="shared" si="427"/>
        <v>18.666666666666668</v>
      </c>
      <c r="Q3396" t="str">
        <f t="shared" si="425"/>
        <v>theater</v>
      </c>
      <c r="R3396" t="str">
        <f t="shared" si="426"/>
        <v>spaces</v>
      </c>
      <c r="S3396" s="9">
        <f t="shared" si="428"/>
        <v>41853.396736111114</v>
      </c>
      <c r="T3396" s="9">
        <f t="shared" si="429"/>
        <v>41883.041666666672</v>
      </c>
      <c r="U3396">
        <f t="shared" si="430"/>
        <v>2014</v>
      </c>
      <c r="V3396" s="9" t="str">
        <f t="shared" si="431"/>
        <v>Aug</v>
      </c>
    </row>
    <row r="3397" spans="1:22" ht="45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>
        <f t="shared" si="424"/>
        <v>11.57920670115792</v>
      </c>
      <c r="P3397">
        <f t="shared" si="427"/>
        <v>78.333333333333329</v>
      </c>
      <c r="Q3397" t="str">
        <f t="shared" si="425"/>
        <v>theater</v>
      </c>
      <c r="R3397" t="str">
        <f t="shared" si="426"/>
        <v>spaces</v>
      </c>
      <c r="S3397" s="9">
        <f t="shared" si="428"/>
        <v>42100.557071759256</v>
      </c>
      <c r="T3397" s="9">
        <f t="shared" si="429"/>
        <v>42129.616666666669</v>
      </c>
      <c r="U3397">
        <f t="shared" si="430"/>
        <v>2015</v>
      </c>
      <c r="V3397" s="9" t="str">
        <f t="shared" si="431"/>
        <v>Apr</v>
      </c>
    </row>
    <row r="3398" spans="1:22" ht="45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>
        <f t="shared" si="424"/>
        <v>2.44</v>
      </c>
      <c r="P3398">
        <f t="shared" si="427"/>
        <v>67.777777777777771</v>
      </c>
      <c r="Q3398" t="str">
        <f t="shared" si="425"/>
        <v>theater</v>
      </c>
      <c r="R3398" t="str">
        <f t="shared" si="426"/>
        <v>spaces</v>
      </c>
      <c r="S3398" s="9">
        <f t="shared" si="428"/>
        <v>42246.71711805556</v>
      </c>
      <c r="T3398" s="9">
        <f t="shared" si="429"/>
        <v>42276.71711805556</v>
      </c>
      <c r="U3398">
        <f t="shared" si="430"/>
        <v>2015</v>
      </c>
      <c r="V3398" s="9" t="str">
        <f t="shared" si="431"/>
        <v>Aug</v>
      </c>
    </row>
    <row r="3399" spans="1:22" ht="45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>
        <f t="shared" si="424"/>
        <v>0.25</v>
      </c>
      <c r="P3399">
        <f t="shared" si="427"/>
        <v>16.666666666666668</v>
      </c>
      <c r="Q3399" t="str">
        <f t="shared" si="425"/>
        <v>theater</v>
      </c>
      <c r="R3399" t="str">
        <f t="shared" si="426"/>
        <v>spaces</v>
      </c>
      <c r="S3399" s="9">
        <f t="shared" si="428"/>
        <v>42173.504155092596</v>
      </c>
      <c r="T3399" s="9">
        <f t="shared" si="429"/>
        <v>42233.504155092596</v>
      </c>
      <c r="U3399">
        <f t="shared" si="430"/>
        <v>2015</v>
      </c>
      <c r="V3399" s="9" t="str">
        <f t="shared" si="431"/>
        <v>Jun</v>
      </c>
    </row>
    <row r="3400" spans="1:22" ht="45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>
        <f t="shared" si="424"/>
        <v>0.625</v>
      </c>
      <c r="P3400">
        <f t="shared" si="427"/>
        <v>62.5</v>
      </c>
      <c r="Q3400" t="str">
        <f t="shared" si="425"/>
        <v>theater</v>
      </c>
      <c r="R3400" t="str">
        <f t="shared" si="426"/>
        <v>spaces</v>
      </c>
      <c r="S3400" s="9">
        <f t="shared" si="428"/>
        <v>42664.983680555561</v>
      </c>
      <c r="T3400" s="9">
        <f t="shared" si="429"/>
        <v>42725.025347222225</v>
      </c>
      <c r="U3400">
        <f t="shared" si="430"/>
        <v>2016</v>
      </c>
      <c r="V3400" s="9" t="str">
        <f t="shared" si="431"/>
        <v>Oct</v>
      </c>
    </row>
    <row r="3401" spans="1:22" ht="30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>
        <f t="shared" si="424"/>
        <v>0.19384615384615383</v>
      </c>
      <c r="P3401">
        <f t="shared" si="427"/>
        <v>42</v>
      </c>
      <c r="Q3401" t="str">
        <f t="shared" si="425"/>
        <v>theater</v>
      </c>
      <c r="R3401" t="str">
        <f t="shared" si="426"/>
        <v>spaces</v>
      </c>
      <c r="S3401" s="9">
        <f t="shared" si="428"/>
        <v>41981.405636574076</v>
      </c>
      <c r="T3401" s="9">
        <f t="shared" si="429"/>
        <v>42012.40347222222</v>
      </c>
      <c r="U3401">
        <f t="shared" si="430"/>
        <v>2014</v>
      </c>
      <c r="V3401" s="9" t="str">
        <f t="shared" si="431"/>
        <v>Dec</v>
      </c>
    </row>
    <row r="3402" spans="1:22" ht="30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>
        <f t="shared" si="424"/>
        <v>23.416</v>
      </c>
      <c r="P3402">
        <f t="shared" si="427"/>
        <v>130.0888888888889</v>
      </c>
      <c r="Q3402" t="str">
        <f t="shared" si="425"/>
        <v>theater</v>
      </c>
      <c r="R3402" t="str">
        <f t="shared" si="426"/>
        <v>spaces</v>
      </c>
      <c r="S3402" s="9">
        <f t="shared" si="428"/>
        <v>42528.375960648154</v>
      </c>
      <c r="T3402" s="9">
        <f t="shared" si="429"/>
        <v>42559.915972222225</v>
      </c>
      <c r="U3402">
        <f t="shared" si="430"/>
        <v>2016</v>
      </c>
      <c r="V3402" s="9" t="str">
        <f t="shared" si="431"/>
        <v>Jun</v>
      </c>
    </row>
    <row r="3403" spans="1:22" ht="45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>
        <f t="shared" si="424"/>
        <v>5.0808888888888886</v>
      </c>
      <c r="P3403">
        <f t="shared" si="427"/>
        <v>1270.2222222222222</v>
      </c>
      <c r="Q3403" t="str">
        <f t="shared" si="425"/>
        <v>theater</v>
      </c>
      <c r="R3403" t="str">
        <f t="shared" si="426"/>
        <v>spaces</v>
      </c>
      <c r="S3403" s="9">
        <f t="shared" si="428"/>
        <v>42065.652141203704</v>
      </c>
      <c r="T3403" s="9">
        <f t="shared" si="429"/>
        <v>42125.610474537039</v>
      </c>
      <c r="U3403">
        <f t="shared" si="430"/>
        <v>2015</v>
      </c>
      <c r="V3403" s="9" t="str">
        <f t="shared" si="431"/>
        <v>Mar</v>
      </c>
    </row>
    <row r="3404" spans="1:22" ht="45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>
        <f t="shared" si="424"/>
        <v>15.920000000000002</v>
      </c>
      <c r="P3404">
        <f t="shared" si="427"/>
        <v>88.444444444444443</v>
      </c>
      <c r="Q3404" t="str">
        <f t="shared" si="425"/>
        <v>theater</v>
      </c>
      <c r="R3404" t="str">
        <f t="shared" si="426"/>
        <v>spaces</v>
      </c>
      <c r="S3404" s="9">
        <f t="shared" si="428"/>
        <v>42566.781747685185</v>
      </c>
      <c r="T3404" s="9">
        <f t="shared" si="429"/>
        <v>42596.781747685185</v>
      </c>
      <c r="U3404">
        <f t="shared" si="430"/>
        <v>2016</v>
      </c>
      <c r="V3404" s="9" t="str">
        <f t="shared" si="431"/>
        <v>Jul</v>
      </c>
    </row>
    <row r="3405" spans="1:22" ht="45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>
        <f t="shared" si="424"/>
        <v>1.1831900000000002</v>
      </c>
      <c r="P3405">
        <f t="shared" si="427"/>
        <v>56.342380952380957</v>
      </c>
      <c r="Q3405" t="str">
        <f t="shared" si="425"/>
        <v>theater</v>
      </c>
      <c r="R3405" t="str">
        <f t="shared" si="426"/>
        <v>spaces</v>
      </c>
      <c r="S3405" s="9">
        <f t="shared" si="428"/>
        <v>42255.452685185192</v>
      </c>
      <c r="T3405" s="9">
        <f t="shared" si="429"/>
        <v>42292.750000000007</v>
      </c>
      <c r="U3405">
        <f t="shared" si="430"/>
        <v>2015</v>
      </c>
      <c r="V3405" s="9" t="str">
        <f t="shared" si="431"/>
        <v>Sep</v>
      </c>
    </row>
    <row r="3406" spans="1:22" ht="45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>
        <f t="shared" si="424"/>
        <v>22.75</v>
      </c>
      <c r="P3406">
        <f t="shared" si="427"/>
        <v>53.529411764705884</v>
      </c>
      <c r="Q3406" t="str">
        <f t="shared" si="425"/>
        <v>theater</v>
      </c>
      <c r="R3406" t="str">
        <f t="shared" si="426"/>
        <v>spaces</v>
      </c>
      <c r="S3406" s="9">
        <f t="shared" si="428"/>
        <v>41760.742372685192</v>
      </c>
      <c r="T3406" s="9">
        <f t="shared" si="429"/>
        <v>41790.999305555561</v>
      </c>
      <c r="U3406">
        <f t="shared" si="430"/>
        <v>2014</v>
      </c>
      <c r="V3406" s="9" t="str">
        <f t="shared" si="431"/>
        <v>May</v>
      </c>
    </row>
    <row r="3407" spans="1:22" ht="30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>
        <f t="shared" si="424"/>
        <v>2.5000000000000001E-2</v>
      </c>
      <c r="P3407">
        <f t="shared" si="427"/>
        <v>25</v>
      </c>
      <c r="Q3407" t="str">
        <f t="shared" si="425"/>
        <v>theater</v>
      </c>
      <c r="R3407" t="str">
        <f t="shared" si="426"/>
        <v>spaces</v>
      </c>
      <c r="S3407" s="9">
        <f t="shared" si="428"/>
        <v>42207.629120370373</v>
      </c>
      <c r="T3407" s="9">
        <f t="shared" si="429"/>
        <v>42267.629120370373</v>
      </c>
      <c r="U3407">
        <f t="shared" si="430"/>
        <v>2015</v>
      </c>
      <c r="V3407" s="9" t="str">
        <f t="shared" si="431"/>
        <v>Jul</v>
      </c>
    </row>
    <row r="3408" spans="1:22" ht="45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>
        <f t="shared" si="424"/>
        <v>0.33512064343163539</v>
      </c>
      <c r="P3408">
        <f t="shared" si="427"/>
        <v>50</v>
      </c>
      <c r="Q3408" t="str">
        <f t="shared" si="425"/>
        <v>theater</v>
      </c>
      <c r="R3408" t="str">
        <f t="shared" si="426"/>
        <v>spaces</v>
      </c>
      <c r="S3408" s="9">
        <f t="shared" si="428"/>
        <v>42522.858564814822</v>
      </c>
      <c r="T3408" s="9">
        <f t="shared" si="429"/>
        <v>42582.858564814822</v>
      </c>
      <c r="U3408">
        <f t="shared" si="430"/>
        <v>2016</v>
      </c>
      <c r="V3408" s="9" t="str">
        <f t="shared" si="431"/>
        <v>Jun</v>
      </c>
    </row>
    <row r="3409" spans="1:22" ht="45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>
        <f t="shared" si="424"/>
        <v>3.9750000000000001</v>
      </c>
      <c r="P3409">
        <f t="shared" si="427"/>
        <v>56.785714285714285</v>
      </c>
      <c r="Q3409" t="str">
        <f t="shared" si="425"/>
        <v>theater</v>
      </c>
      <c r="R3409" t="str">
        <f t="shared" si="426"/>
        <v>spaces</v>
      </c>
      <c r="S3409" s="9">
        <f t="shared" si="428"/>
        <v>42114.658865740748</v>
      </c>
      <c r="T3409" s="9">
        <f t="shared" si="429"/>
        <v>42144.658865740748</v>
      </c>
      <c r="U3409">
        <f t="shared" si="430"/>
        <v>2015</v>
      </c>
      <c r="V3409" s="9" t="str">
        <f t="shared" si="431"/>
        <v>Apr</v>
      </c>
    </row>
    <row r="3410" spans="1:22" ht="45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>
        <f t="shared" si="424"/>
        <v>17.150000000000002</v>
      </c>
      <c r="P3410">
        <f t="shared" si="427"/>
        <v>40.833333333333336</v>
      </c>
      <c r="Q3410" t="str">
        <f t="shared" si="425"/>
        <v>theater</v>
      </c>
      <c r="R3410" t="str">
        <f t="shared" si="426"/>
        <v>spaces</v>
      </c>
      <c r="S3410" s="9">
        <f t="shared" si="428"/>
        <v>42629.336817129632</v>
      </c>
      <c r="T3410" s="9">
        <f t="shared" si="429"/>
        <v>42650.416666666664</v>
      </c>
      <c r="U3410">
        <f t="shared" si="430"/>
        <v>2016</v>
      </c>
      <c r="V3410" s="9" t="str">
        <f t="shared" si="431"/>
        <v>Sep</v>
      </c>
    </row>
    <row r="3411" spans="1:22" ht="45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>
        <f t="shared" si="424"/>
        <v>3.6080041046690612</v>
      </c>
      <c r="P3411">
        <f t="shared" si="427"/>
        <v>65.111111111111114</v>
      </c>
      <c r="Q3411" t="str">
        <f t="shared" si="425"/>
        <v>theater</v>
      </c>
      <c r="R3411" t="str">
        <f t="shared" si="426"/>
        <v>spaces</v>
      </c>
      <c r="S3411" s="9">
        <f t="shared" si="428"/>
        <v>42359.625567129631</v>
      </c>
      <c r="T3411" s="9">
        <f t="shared" si="429"/>
        <v>42407.845138888886</v>
      </c>
      <c r="U3411">
        <f t="shared" si="430"/>
        <v>2015</v>
      </c>
      <c r="V3411" s="9" t="str">
        <f t="shared" si="431"/>
        <v>Dec</v>
      </c>
    </row>
    <row r="3412" spans="1:22" ht="45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>
        <f t="shared" si="424"/>
        <v>13.900000000000002</v>
      </c>
      <c r="P3412">
        <f t="shared" si="427"/>
        <v>55.6</v>
      </c>
      <c r="Q3412" t="str">
        <f t="shared" si="425"/>
        <v>theater</v>
      </c>
      <c r="R3412" t="str">
        <f t="shared" si="426"/>
        <v>spaces</v>
      </c>
      <c r="S3412" s="9">
        <f t="shared" si="428"/>
        <v>42382.023043981484</v>
      </c>
      <c r="T3412" s="9">
        <f t="shared" si="429"/>
        <v>42412.023043981484</v>
      </c>
      <c r="U3412">
        <f t="shared" si="430"/>
        <v>2016</v>
      </c>
      <c r="V3412" s="9" t="str">
        <f t="shared" si="431"/>
        <v>Jan</v>
      </c>
    </row>
    <row r="3413" spans="1:22" ht="45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>
        <f t="shared" si="424"/>
        <v>15.225</v>
      </c>
      <c r="P3413">
        <f t="shared" si="427"/>
        <v>140.53846153846155</v>
      </c>
      <c r="Q3413" t="str">
        <f t="shared" si="425"/>
        <v>theater</v>
      </c>
      <c r="R3413" t="str">
        <f t="shared" si="426"/>
        <v>spaces</v>
      </c>
      <c r="S3413" s="9">
        <f t="shared" si="428"/>
        <v>41902.455729166672</v>
      </c>
      <c r="T3413" s="9">
        <f t="shared" si="429"/>
        <v>41932.455729166672</v>
      </c>
      <c r="U3413">
        <f t="shared" si="430"/>
        <v>2014</v>
      </c>
      <c r="V3413" s="9" t="str">
        <f t="shared" si="431"/>
        <v>Sep</v>
      </c>
    </row>
    <row r="3414" spans="1:22" ht="45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>
        <f t="shared" si="424"/>
        <v>12</v>
      </c>
      <c r="P3414">
        <f t="shared" si="427"/>
        <v>25</v>
      </c>
      <c r="Q3414" t="str">
        <f t="shared" si="425"/>
        <v>theater</v>
      </c>
      <c r="R3414" t="str">
        <f t="shared" si="426"/>
        <v>spaces</v>
      </c>
      <c r="S3414" s="9">
        <f t="shared" si="428"/>
        <v>42171.216863425929</v>
      </c>
      <c r="T3414" s="9">
        <f t="shared" si="429"/>
        <v>42201.163888888892</v>
      </c>
      <c r="U3414">
        <f t="shared" si="430"/>
        <v>2015</v>
      </c>
      <c r="V3414" s="9" t="str">
        <f t="shared" si="431"/>
        <v>Jun</v>
      </c>
    </row>
    <row r="3415" spans="1:22" ht="45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>
        <f t="shared" si="424"/>
        <v>39.112499999999997</v>
      </c>
      <c r="P3415">
        <f t="shared" si="427"/>
        <v>69.533333333333331</v>
      </c>
      <c r="Q3415" t="str">
        <f t="shared" si="425"/>
        <v>theater</v>
      </c>
      <c r="R3415" t="str">
        <f t="shared" si="426"/>
        <v>spaces</v>
      </c>
      <c r="S3415" s="9">
        <f t="shared" si="428"/>
        <v>42555.173819444448</v>
      </c>
      <c r="T3415" s="9">
        <f t="shared" si="429"/>
        <v>42605.173819444448</v>
      </c>
      <c r="U3415">
        <f t="shared" si="430"/>
        <v>2016</v>
      </c>
      <c r="V3415" s="9" t="str">
        <f t="shared" si="431"/>
        <v>Jul</v>
      </c>
    </row>
    <row r="3416" spans="1:22" ht="30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>
        <f t="shared" si="424"/>
        <v>0.26829268292682928</v>
      </c>
      <c r="P3416">
        <f t="shared" si="427"/>
        <v>5.5</v>
      </c>
      <c r="Q3416" t="str">
        <f t="shared" si="425"/>
        <v>theater</v>
      </c>
      <c r="R3416" t="str">
        <f t="shared" si="426"/>
        <v>spaces</v>
      </c>
      <c r="S3416" s="9">
        <f t="shared" si="428"/>
        <v>42106.989652777782</v>
      </c>
      <c r="T3416" s="9">
        <f t="shared" si="429"/>
        <v>42166.989652777782</v>
      </c>
      <c r="U3416">
        <f t="shared" si="430"/>
        <v>2015</v>
      </c>
      <c r="V3416" s="9" t="str">
        <f t="shared" si="431"/>
        <v>Apr</v>
      </c>
    </row>
    <row r="3417" spans="1:22" ht="45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>
        <f t="shared" si="424"/>
        <v>29.625</v>
      </c>
      <c r="P3417">
        <f t="shared" si="427"/>
        <v>237</v>
      </c>
      <c r="Q3417" t="str">
        <f t="shared" si="425"/>
        <v>theater</v>
      </c>
      <c r="R3417" t="str">
        <f t="shared" si="426"/>
        <v>spaces</v>
      </c>
      <c r="S3417" s="9">
        <f t="shared" si="428"/>
        <v>42006.742025462961</v>
      </c>
      <c r="T3417" s="9">
        <f t="shared" si="429"/>
        <v>42037.916666666664</v>
      </c>
      <c r="U3417">
        <f t="shared" si="430"/>
        <v>2015</v>
      </c>
      <c r="V3417" s="9" t="str">
        <f t="shared" si="431"/>
        <v>Jan</v>
      </c>
    </row>
    <row r="3418" spans="1:22" ht="45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>
        <f t="shared" si="424"/>
        <v>42.360992301112063</v>
      </c>
      <c r="P3418">
        <f t="shared" si="427"/>
        <v>79.870967741935488</v>
      </c>
      <c r="Q3418" t="str">
        <f t="shared" si="425"/>
        <v>theater</v>
      </c>
      <c r="R3418" t="str">
        <f t="shared" si="426"/>
        <v>spaces</v>
      </c>
      <c r="S3418" s="9">
        <f t="shared" si="428"/>
        <v>41876.552268518521</v>
      </c>
      <c r="T3418" s="9">
        <f t="shared" si="429"/>
        <v>41931.041666666672</v>
      </c>
      <c r="U3418">
        <f t="shared" si="430"/>
        <v>2014</v>
      </c>
      <c r="V3418" s="9" t="str">
        <f t="shared" si="431"/>
        <v>Aug</v>
      </c>
    </row>
    <row r="3419" spans="1:22" ht="45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>
        <f t="shared" si="424"/>
        <v>4.1000000000000005</v>
      </c>
      <c r="P3419">
        <f t="shared" si="427"/>
        <v>10.25</v>
      </c>
      <c r="Q3419" t="str">
        <f t="shared" si="425"/>
        <v>theater</v>
      </c>
      <c r="R3419" t="str">
        <f t="shared" si="426"/>
        <v>spaces</v>
      </c>
      <c r="S3419" s="9">
        <f t="shared" si="428"/>
        <v>42241.262453703705</v>
      </c>
      <c r="T3419" s="9">
        <f t="shared" si="429"/>
        <v>42263.750000000007</v>
      </c>
      <c r="U3419">
        <f t="shared" si="430"/>
        <v>2015</v>
      </c>
      <c r="V3419" s="9" t="str">
        <f t="shared" si="431"/>
        <v>Aug</v>
      </c>
    </row>
    <row r="3420" spans="1:22" ht="45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>
        <f t="shared" si="424"/>
        <v>19.762499999999999</v>
      </c>
      <c r="P3420">
        <f t="shared" si="427"/>
        <v>272.58620689655174</v>
      </c>
      <c r="Q3420" t="str">
        <f t="shared" si="425"/>
        <v>theater</v>
      </c>
      <c r="R3420" t="str">
        <f t="shared" si="426"/>
        <v>spaces</v>
      </c>
      <c r="S3420" s="9">
        <f t="shared" si="428"/>
        <v>42128.647581018522</v>
      </c>
      <c r="T3420" s="9">
        <f t="shared" si="429"/>
        <v>42135.647581018522</v>
      </c>
      <c r="U3420">
        <f t="shared" si="430"/>
        <v>2015</v>
      </c>
      <c r="V3420" s="9" t="str">
        <f t="shared" si="431"/>
        <v>May</v>
      </c>
    </row>
    <row r="3421" spans="1:22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>
        <f t="shared" si="424"/>
        <v>5.1999999999999998E-2</v>
      </c>
      <c r="P3421">
        <f t="shared" si="427"/>
        <v>13</v>
      </c>
      <c r="Q3421" t="str">
        <f t="shared" si="425"/>
        <v>theater</v>
      </c>
      <c r="R3421" t="str">
        <f t="shared" si="426"/>
        <v>spaces</v>
      </c>
      <c r="S3421" s="9">
        <f t="shared" si="428"/>
        <v>42062.513819444452</v>
      </c>
      <c r="T3421" s="9">
        <f t="shared" si="429"/>
        <v>42122.47215277778</v>
      </c>
      <c r="U3421">
        <f t="shared" si="430"/>
        <v>2015</v>
      </c>
      <c r="V3421" s="9" t="str">
        <f t="shared" si="431"/>
        <v>Feb</v>
      </c>
    </row>
    <row r="3422" spans="1:22" ht="45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>
        <f t="shared" si="424"/>
        <v>25.030188679245285</v>
      </c>
      <c r="P3422">
        <f t="shared" si="427"/>
        <v>58.184210526315788</v>
      </c>
      <c r="Q3422" t="str">
        <f t="shared" si="425"/>
        <v>theater</v>
      </c>
      <c r="R3422" t="str">
        <f t="shared" si="426"/>
        <v>spaces</v>
      </c>
      <c r="S3422" s="9">
        <f t="shared" si="428"/>
        <v>41843.958449074074</v>
      </c>
      <c r="T3422" s="9">
        <f t="shared" si="429"/>
        <v>41878.958449074074</v>
      </c>
      <c r="U3422">
        <f t="shared" si="430"/>
        <v>2014</v>
      </c>
      <c r="V3422" s="9" t="str">
        <f t="shared" si="431"/>
        <v>Jul</v>
      </c>
    </row>
    <row r="3423" spans="1:22" ht="45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>
        <f t="shared" si="424"/>
        <v>0.04</v>
      </c>
      <c r="P3423">
        <f t="shared" si="427"/>
        <v>10</v>
      </c>
      <c r="Q3423" t="str">
        <f t="shared" si="425"/>
        <v>theater</v>
      </c>
      <c r="R3423" t="str">
        <f t="shared" si="426"/>
        <v>spaces</v>
      </c>
      <c r="S3423" s="9">
        <f t="shared" si="428"/>
        <v>42744.864803240744</v>
      </c>
      <c r="T3423" s="9">
        <f t="shared" si="429"/>
        <v>42784.864803240744</v>
      </c>
      <c r="U3423">
        <f t="shared" si="430"/>
        <v>2017</v>
      </c>
      <c r="V3423" s="9" t="str">
        <f t="shared" si="431"/>
        <v>Jan</v>
      </c>
    </row>
    <row r="3424" spans="1:22" ht="30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>
        <f t="shared" si="424"/>
        <v>26.640000000000004</v>
      </c>
      <c r="P3424">
        <f t="shared" si="427"/>
        <v>70.10526315789474</v>
      </c>
      <c r="Q3424" t="str">
        <f t="shared" si="425"/>
        <v>theater</v>
      </c>
      <c r="R3424" t="str">
        <f t="shared" si="426"/>
        <v>spaces</v>
      </c>
      <c r="S3424" s="9">
        <f t="shared" si="428"/>
        <v>41885.428472222229</v>
      </c>
      <c r="T3424" s="9">
        <f t="shared" si="429"/>
        <v>41916.428472222229</v>
      </c>
      <c r="U3424">
        <f t="shared" si="430"/>
        <v>2014</v>
      </c>
      <c r="V3424" s="9" t="str">
        <f t="shared" si="431"/>
        <v>Sep</v>
      </c>
    </row>
    <row r="3425" spans="1:22" ht="45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>
        <f t="shared" si="424"/>
        <v>4.7363636363636363</v>
      </c>
      <c r="P3425">
        <f t="shared" si="427"/>
        <v>57.888888888888886</v>
      </c>
      <c r="Q3425" t="str">
        <f t="shared" si="425"/>
        <v>theater</v>
      </c>
      <c r="R3425" t="str">
        <f t="shared" si="426"/>
        <v>spaces</v>
      </c>
      <c r="S3425" s="9">
        <f t="shared" si="428"/>
        <v>42614.955254629633</v>
      </c>
      <c r="T3425" s="9">
        <f t="shared" si="429"/>
        <v>42674.955254629633</v>
      </c>
      <c r="U3425">
        <f t="shared" si="430"/>
        <v>2016</v>
      </c>
      <c r="V3425" s="9" t="str">
        <f t="shared" si="431"/>
        <v>Sep</v>
      </c>
    </row>
    <row r="3426" spans="1:22" ht="45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>
        <f t="shared" si="424"/>
        <v>4.2435339894712749</v>
      </c>
      <c r="P3426">
        <f t="shared" si="427"/>
        <v>125.27027027027027</v>
      </c>
      <c r="Q3426" t="str">
        <f t="shared" si="425"/>
        <v>theater</v>
      </c>
      <c r="R3426" t="str">
        <f t="shared" si="426"/>
        <v>spaces</v>
      </c>
      <c r="S3426" s="9">
        <f t="shared" si="428"/>
        <v>42081.564606481486</v>
      </c>
      <c r="T3426" s="9">
        <f t="shared" si="429"/>
        <v>42111.564606481486</v>
      </c>
      <c r="U3426">
        <f t="shared" si="430"/>
        <v>2015</v>
      </c>
      <c r="V3426" s="9" t="str">
        <f t="shared" si="431"/>
        <v>Mar</v>
      </c>
    </row>
    <row r="3427" spans="1:22" ht="45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>
        <f t="shared" si="424"/>
        <v>0</v>
      </c>
      <c r="P3427">
        <f t="shared" si="427"/>
        <v>0</v>
      </c>
      <c r="Q3427" t="str">
        <f t="shared" si="425"/>
        <v>theater</v>
      </c>
      <c r="R3427" t="str">
        <f t="shared" si="426"/>
        <v>spaces</v>
      </c>
      <c r="S3427" s="9">
        <f t="shared" si="428"/>
        <v>41843.465856481482</v>
      </c>
      <c r="T3427" s="9">
        <f t="shared" si="429"/>
        <v>41903.465856481482</v>
      </c>
      <c r="U3427">
        <f t="shared" si="430"/>
        <v>2014</v>
      </c>
      <c r="V3427" s="9" t="str">
        <f t="shared" si="431"/>
        <v>Jul</v>
      </c>
    </row>
    <row r="3428" spans="1:22" ht="45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>
        <f t="shared" si="424"/>
        <v>3</v>
      </c>
      <c r="P3428">
        <f t="shared" si="427"/>
        <v>300</v>
      </c>
      <c r="Q3428" t="str">
        <f t="shared" si="425"/>
        <v>theater</v>
      </c>
      <c r="R3428" t="str">
        <f t="shared" si="426"/>
        <v>spaces</v>
      </c>
      <c r="S3428" s="9">
        <f t="shared" si="428"/>
        <v>42496.280405092599</v>
      </c>
      <c r="T3428" s="9">
        <f t="shared" si="429"/>
        <v>42526.280405092599</v>
      </c>
      <c r="U3428">
        <f t="shared" si="430"/>
        <v>2016</v>
      </c>
      <c r="V3428" s="9" t="str">
        <f t="shared" si="431"/>
        <v>May</v>
      </c>
    </row>
    <row r="3429" spans="1:22" ht="45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>
        <f t="shared" si="424"/>
        <v>57.333333333333336</v>
      </c>
      <c r="P3429">
        <f t="shared" si="427"/>
        <v>43</v>
      </c>
      <c r="Q3429" t="str">
        <f t="shared" si="425"/>
        <v>theater</v>
      </c>
      <c r="R3429" t="str">
        <f t="shared" si="426"/>
        <v>spaces</v>
      </c>
      <c r="S3429" s="9">
        <f t="shared" si="428"/>
        <v>42081.348668981482</v>
      </c>
      <c r="T3429" s="9">
        <f t="shared" si="429"/>
        <v>42095.348668981482</v>
      </c>
      <c r="U3429">
        <f t="shared" si="430"/>
        <v>2015</v>
      </c>
      <c r="V3429" s="9" t="str">
        <f t="shared" si="431"/>
        <v>Mar</v>
      </c>
    </row>
    <row r="3430" spans="1:22" ht="45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>
        <f t="shared" si="424"/>
        <v>0.1</v>
      </c>
      <c r="P3430">
        <f t="shared" si="427"/>
        <v>1</v>
      </c>
      <c r="Q3430" t="str">
        <f t="shared" si="425"/>
        <v>theater</v>
      </c>
      <c r="R3430" t="str">
        <f t="shared" si="426"/>
        <v>spaces</v>
      </c>
      <c r="S3430" s="9">
        <f t="shared" si="428"/>
        <v>42509.207870370374</v>
      </c>
      <c r="T3430" s="9">
        <f t="shared" si="429"/>
        <v>42517.383333333339</v>
      </c>
      <c r="U3430">
        <f t="shared" si="430"/>
        <v>2016</v>
      </c>
      <c r="V3430" s="9" t="str">
        <f t="shared" si="431"/>
        <v>May</v>
      </c>
    </row>
    <row r="3431" spans="1:22" ht="30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>
        <f t="shared" si="424"/>
        <v>0.31</v>
      </c>
      <c r="P3431">
        <f t="shared" si="427"/>
        <v>775</v>
      </c>
      <c r="Q3431" t="str">
        <f t="shared" si="425"/>
        <v>theater</v>
      </c>
      <c r="R3431" t="str">
        <f t="shared" si="426"/>
        <v>spaces</v>
      </c>
      <c r="S3431" s="9">
        <f t="shared" si="428"/>
        <v>42534.482905092598</v>
      </c>
      <c r="T3431" s="9">
        <f t="shared" si="429"/>
        <v>42553.482905092598</v>
      </c>
      <c r="U3431">
        <f t="shared" si="430"/>
        <v>2016</v>
      </c>
      <c r="V3431" s="9" t="str">
        <f t="shared" si="431"/>
        <v>Jun</v>
      </c>
    </row>
    <row r="3432" spans="1:22" ht="45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>
        <f t="shared" si="424"/>
        <v>0.05</v>
      </c>
      <c r="P3432">
        <f t="shared" si="427"/>
        <v>5</v>
      </c>
      <c r="Q3432" t="str">
        <f t="shared" si="425"/>
        <v>theater</v>
      </c>
      <c r="R3432" t="str">
        <f t="shared" si="426"/>
        <v>spaces</v>
      </c>
      <c r="S3432" s="9">
        <f t="shared" si="428"/>
        <v>42059.878842592596</v>
      </c>
      <c r="T3432" s="9">
        <f t="shared" si="429"/>
        <v>42089.837175925924</v>
      </c>
      <c r="U3432">
        <f t="shared" si="430"/>
        <v>2015</v>
      </c>
      <c r="V3432" s="9" t="str">
        <f t="shared" si="431"/>
        <v>Feb</v>
      </c>
    </row>
    <row r="3433" spans="1:22" ht="30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>
        <f t="shared" si="424"/>
        <v>9.8461538461538465E-3</v>
      </c>
      <c r="P3433">
        <f t="shared" si="427"/>
        <v>12.8</v>
      </c>
      <c r="Q3433" t="str">
        <f t="shared" si="425"/>
        <v>theater</v>
      </c>
      <c r="R3433" t="str">
        <f t="shared" si="426"/>
        <v>spaces</v>
      </c>
      <c r="S3433" s="9">
        <f t="shared" si="428"/>
        <v>42435.775416666664</v>
      </c>
      <c r="T3433" s="9">
        <f t="shared" si="429"/>
        <v>42495.733750000007</v>
      </c>
      <c r="U3433">
        <f t="shared" si="430"/>
        <v>2016</v>
      </c>
      <c r="V3433" s="9" t="str">
        <f t="shared" si="431"/>
        <v>Mar</v>
      </c>
    </row>
    <row r="3434" spans="1:22" ht="45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>
        <f t="shared" si="424"/>
        <v>65</v>
      </c>
      <c r="P3434">
        <f t="shared" si="427"/>
        <v>14.444444444444445</v>
      </c>
      <c r="Q3434" t="str">
        <f t="shared" si="425"/>
        <v>theater</v>
      </c>
      <c r="R3434" t="str">
        <f t="shared" si="426"/>
        <v>musical</v>
      </c>
      <c r="S3434" s="9">
        <f t="shared" si="428"/>
        <v>42144.248865740745</v>
      </c>
      <c r="T3434" s="9">
        <f t="shared" si="429"/>
        <v>42165.248865740745</v>
      </c>
      <c r="U3434">
        <f t="shared" si="430"/>
        <v>2015</v>
      </c>
      <c r="V3434" s="9" t="str">
        <f t="shared" si="431"/>
        <v>May</v>
      </c>
    </row>
    <row r="3435" spans="1:22" ht="45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>
        <f t="shared" si="424"/>
        <v>12.327272727272726</v>
      </c>
      <c r="P3435">
        <f t="shared" si="427"/>
        <v>356.84210526315792</v>
      </c>
      <c r="Q3435" t="str">
        <f t="shared" si="425"/>
        <v>theater</v>
      </c>
      <c r="R3435" t="str">
        <f t="shared" si="426"/>
        <v>musical</v>
      </c>
      <c r="S3435" s="9">
        <f t="shared" si="428"/>
        <v>42118.179768518523</v>
      </c>
      <c r="T3435" s="9">
        <f t="shared" si="429"/>
        <v>42148.179768518523</v>
      </c>
      <c r="U3435">
        <f t="shared" si="430"/>
        <v>2015</v>
      </c>
      <c r="V3435" s="9" t="str">
        <f t="shared" si="431"/>
        <v>Apr</v>
      </c>
    </row>
    <row r="3436" spans="1:22" ht="30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>
        <f t="shared" si="424"/>
        <v>0</v>
      </c>
      <c r="P3436">
        <f t="shared" si="427"/>
        <v>0</v>
      </c>
      <c r="Q3436" t="str">
        <f t="shared" si="425"/>
        <v>theater</v>
      </c>
      <c r="R3436" t="str">
        <f t="shared" si="426"/>
        <v>musical</v>
      </c>
      <c r="S3436" s="9">
        <f t="shared" si="428"/>
        <v>42682.984664351854</v>
      </c>
      <c r="T3436" s="9">
        <f t="shared" si="429"/>
        <v>42713.026331018518</v>
      </c>
      <c r="U3436">
        <f t="shared" si="430"/>
        <v>2016</v>
      </c>
      <c r="V3436" s="9" t="str">
        <f t="shared" si="431"/>
        <v>Nov</v>
      </c>
    </row>
    <row r="3437" spans="1:22" ht="45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>
        <f t="shared" si="424"/>
        <v>4.0266666666666664</v>
      </c>
      <c r="P3437">
        <f t="shared" si="427"/>
        <v>37.75</v>
      </c>
      <c r="Q3437" t="str">
        <f t="shared" si="425"/>
        <v>theater</v>
      </c>
      <c r="R3437" t="str">
        <f t="shared" si="426"/>
        <v>musical</v>
      </c>
      <c r="S3437" s="9">
        <f t="shared" si="428"/>
        <v>42538.588761574072</v>
      </c>
      <c r="T3437" s="9">
        <f t="shared" si="429"/>
        <v>42598.588761574072</v>
      </c>
      <c r="U3437">
        <f t="shared" si="430"/>
        <v>2016</v>
      </c>
      <c r="V3437" s="9" t="str">
        <f t="shared" si="431"/>
        <v>Jun</v>
      </c>
    </row>
    <row r="3438" spans="1:22" ht="45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>
        <f t="shared" si="424"/>
        <v>1.02</v>
      </c>
      <c r="P3438">
        <f t="shared" si="427"/>
        <v>12.75</v>
      </c>
      <c r="Q3438" t="str">
        <f t="shared" si="425"/>
        <v>theater</v>
      </c>
      <c r="R3438" t="str">
        <f t="shared" si="426"/>
        <v>musical</v>
      </c>
      <c r="S3438" s="9">
        <f t="shared" si="428"/>
        <v>42018.773831018516</v>
      </c>
      <c r="T3438" s="9">
        <f t="shared" si="429"/>
        <v>42063.750000000007</v>
      </c>
      <c r="U3438">
        <f t="shared" si="430"/>
        <v>2015</v>
      </c>
      <c r="V3438" s="9" t="str">
        <f t="shared" si="431"/>
        <v>Jan</v>
      </c>
    </row>
    <row r="3439" spans="1:22" ht="45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>
        <f t="shared" si="424"/>
        <v>11.74</v>
      </c>
      <c r="P3439">
        <f t="shared" si="427"/>
        <v>24.458333333333332</v>
      </c>
      <c r="Q3439" t="str">
        <f t="shared" si="425"/>
        <v>theater</v>
      </c>
      <c r="R3439" t="str">
        <f t="shared" si="426"/>
        <v>musical</v>
      </c>
      <c r="S3439" s="9">
        <f t="shared" si="428"/>
        <v>42010.801574074074</v>
      </c>
      <c r="T3439" s="9">
        <f t="shared" si="429"/>
        <v>42055.801574074074</v>
      </c>
      <c r="U3439">
        <f t="shared" si="430"/>
        <v>2015</v>
      </c>
      <c r="V3439" s="9" t="str">
        <f t="shared" si="431"/>
        <v>Jan</v>
      </c>
    </row>
    <row r="3440" spans="1:22" ht="45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>
        <f t="shared" si="424"/>
        <v>0</v>
      </c>
      <c r="P3440">
        <f t="shared" si="427"/>
        <v>0</v>
      </c>
      <c r="Q3440" t="str">
        <f t="shared" si="425"/>
        <v>theater</v>
      </c>
      <c r="R3440" t="str">
        <f t="shared" si="426"/>
        <v>musical</v>
      </c>
      <c r="S3440" s="9">
        <f t="shared" si="428"/>
        <v>42181.895810185182</v>
      </c>
      <c r="T3440" s="9">
        <f t="shared" si="429"/>
        <v>42211.895810185182</v>
      </c>
      <c r="U3440">
        <f t="shared" si="430"/>
        <v>2015</v>
      </c>
      <c r="V3440" s="9" t="str">
        <f t="shared" si="431"/>
        <v>Jun</v>
      </c>
    </row>
    <row r="3441" spans="1:22" ht="45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>
        <f t="shared" si="424"/>
        <v>59.142857142857139</v>
      </c>
      <c r="P3441">
        <f t="shared" si="427"/>
        <v>53.07692307692308</v>
      </c>
      <c r="Q3441" t="str">
        <f t="shared" si="425"/>
        <v>theater</v>
      </c>
      <c r="R3441" t="str">
        <f t="shared" si="426"/>
        <v>musical</v>
      </c>
      <c r="S3441" s="9">
        <f t="shared" si="428"/>
        <v>42017.427569444444</v>
      </c>
      <c r="T3441" s="9">
        <f t="shared" si="429"/>
        <v>42047.427569444444</v>
      </c>
      <c r="U3441">
        <f t="shared" si="430"/>
        <v>2015</v>
      </c>
      <c r="V3441" s="9" t="str">
        <f t="shared" si="431"/>
        <v>Jan</v>
      </c>
    </row>
    <row r="3442" spans="1:22" ht="45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>
        <f t="shared" si="424"/>
        <v>0.06</v>
      </c>
      <c r="P3442">
        <f t="shared" si="427"/>
        <v>300</v>
      </c>
      <c r="Q3442" t="str">
        <f t="shared" si="425"/>
        <v>theater</v>
      </c>
      <c r="R3442" t="str">
        <f t="shared" si="426"/>
        <v>musical</v>
      </c>
      <c r="S3442" s="9">
        <f t="shared" si="428"/>
        <v>42157.431423611117</v>
      </c>
      <c r="T3442" s="9">
        <f t="shared" si="429"/>
        <v>42217.416666666664</v>
      </c>
      <c r="U3442">
        <f t="shared" si="430"/>
        <v>2015</v>
      </c>
      <c r="V3442" s="9" t="str">
        <f t="shared" si="431"/>
        <v>Jun</v>
      </c>
    </row>
    <row r="3443" spans="1:22" ht="30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>
        <f t="shared" si="424"/>
        <v>11.450000000000001</v>
      </c>
      <c r="P3443">
        <f t="shared" si="427"/>
        <v>286.25</v>
      </c>
      <c r="Q3443" t="str">
        <f t="shared" si="425"/>
        <v>theater</v>
      </c>
      <c r="R3443" t="str">
        <f t="shared" si="426"/>
        <v>musical</v>
      </c>
      <c r="S3443" s="9">
        <f t="shared" si="428"/>
        <v>42009.326597222222</v>
      </c>
      <c r="T3443" s="9">
        <f t="shared" si="429"/>
        <v>42039.326597222222</v>
      </c>
      <c r="U3443">
        <f t="shared" si="430"/>
        <v>2015</v>
      </c>
      <c r="V3443" s="9" t="str">
        <f t="shared" si="431"/>
        <v>Jan</v>
      </c>
    </row>
    <row r="3444" spans="1:22" ht="45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>
        <f t="shared" si="424"/>
        <v>0.36666666666666664</v>
      </c>
      <c r="P3444">
        <f t="shared" si="427"/>
        <v>36.666666666666664</v>
      </c>
      <c r="Q3444" t="str">
        <f t="shared" si="425"/>
        <v>theater</v>
      </c>
      <c r="R3444" t="str">
        <f t="shared" si="426"/>
        <v>musical</v>
      </c>
      <c r="S3444" s="9">
        <f t="shared" si="428"/>
        <v>42013.257835648146</v>
      </c>
      <c r="T3444" s="9">
        <f t="shared" si="429"/>
        <v>42051.257835648146</v>
      </c>
      <c r="U3444">
        <f t="shared" si="430"/>
        <v>2015</v>
      </c>
      <c r="V3444" s="9" t="str">
        <f t="shared" si="431"/>
        <v>Jan</v>
      </c>
    </row>
    <row r="3445" spans="1:22" ht="45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>
        <f t="shared" si="424"/>
        <v>52.16</v>
      </c>
      <c r="P3445">
        <f t="shared" si="427"/>
        <v>49.20754716981132</v>
      </c>
      <c r="Q3445" t="str">
        <f t="shared" si="425"/>
        <v>theater</v>
      </c>
      <c r="R3445" t="str">
        <f t="shared" si="426"/>
        <v>musical</v>
      </c>
      <c r="S3445" s="9">
        <f t="shared" si="428"/>
        <v>41858.595115740747</v>
      </c>
      <c r="T3445" s="9">
        <f t="shared" si="429"/>
        <v>41888.708333333336</v>
      </c>
      <c r="U3445">
        <f t="shared" si="430"/>
        <v>2014</v>
      </c>
      <c r="V3445" s="9" t="str">
        <f t="shared" si="431"/>
        <v>Aug</v>
      </c>
    </row>
    <row r="3446" spans="1:22" ht="45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>
        <f t="shared" si="424"/>
        <v>2E-3</v>
      </c>
      <c r="P3446">
        <f t="shared" si="427"/>
        <v>1</v>
      </c>
      <c r="Q3446" t="str">
        <f t="shared" si="425"/>
        <v>theater</v>
      </c>
      <c r="R3446" t="str">
        <f t="shared" si="426"/>
        <v>musical</v>
      </c>
      <c r="S3446" s="9">
        <f t="shared" si="428"/>
        <v>42460.153946759259</v>
      </c>
      <c r="T3446" s="9">
        <f t="shared" si="429"/>
        <v>42490.06527777778</v>
      </c>
      <c r="U3446">
        <f t="shared" si="430"/>
        <v>2016</v>
      </c>
      <c r="V3446" s="9" t="str">
        <f t="shared" si="431"/>
        <v>Mar</v>
      </c>
    </row>
    <row r="3447" spans="1:22" ht="45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>
        <f t="shared" si="424"/>
        <v>1.25</v>
      </c>
      <c r="P3447">
        <f t="shared" si="427"/>
        <v>12.5</v>
      </c>
      <c r="Q3447" t="str">
        <f t="shared" si="425"/>
        <v>theater</v>
      </c>
      <c r="R3447" t="str">
        <f t="shared" si="426"/>
        <v>musical</v>
      </c>
      <c r="S3447" s="9">
        <f t="shared" si="428"/>
        <v>41861.600428240745</v>
      </c>
      <c r="T3447" s="9">
        <f t="shared" si="429"/>
        <v>41882.600428240745</v>
      </c>
      <c r="U3447">
        <f t="shared" si="430"/>
        <v>2014</v>
      </c>
      <c r="V3447" s="9" t="str">
        <f t="shared" si="431"/>
        <v>Aug</v>
      </c>
    </row>
    <row r="3448" spans="1:22" ht="45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>
        <f t="shared" si="424"/>
        <v>54.52</v>
      </c>
      <c r="P3448">
        <f t="shared" si="427"/>
        <v>109.04</v>
      </c>
      <c r="Q3448" t="str">
        <f t="shared" si="425"/>
        <v>theater</v>
      </c>
      <c r="R3448" t="str">
        <f t="shared" si="426"/>
        <v>musical</v>
      </c>
      <c r="S3448" s="9">
        <f t="shared" si="428"/>
        <v>42293.686875000007</v>
      </c>
      <c r="T3448" s="9">
        <f t="shared" si="429"/>
        <v>42352.082638888889</v>
      </c>
      <c r="U3448">
        <f t="shared" si="430"/>
        <v>2015</v>
      </c>
      <c r="V3448" s="9" t="str">
        <f t="shared" si="431"/>
        <v>Oct</v>
      </c>
    </row>
    <row r="3449" spans="1:22" ht="30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>
        <f t="shared" si="424"/>
        <v>25</v>
      </c>
      <c r="P3449">
        <f t="shared" si="427"/>
        <v>41.666666666666664</v>
      </c>
      <c r="Q3449" t="str">
        <f t="shared" si="425"/>
        <v>theater</v>
      </c>
      <c r="R3449" t="str">
        <f t="shared" si="426"/>
        <v>musical</v>
      </c>
      <c r="S3449" s="9">
        <f t="shared" si="428"/>
        <v>42242.822013888894</v>
      </c>
      <c r="T3449" s="9">
        <f t="shared" si="429"/>
        <v>42272.822013888894</v>
      </c>
      <c r="U3449">
        <f t="shared" si="430"/>
        <v>2015</v>
      </c>
      <c r="V3449" s="9" t="str">
        <f t="shared" si="431"/>
        <v>Aug</v>
      </c>
    </row>
    <row r="3450" spans="1:22" ht="45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>
        <f t="shared" si="424"/>
        <v>0</v>
      </c>
      <c r="P3450">
        <f t="shared" si="427"/>
        <v>0</v>
      </c>
      <c r="Q3450" t="str">
        <f t="shared" si="425"/>
        <v>theater</v>
      </c>
      <c r="R3450" t="str">
        <f t="shared" si="426"/>
        <v>musical</v>
      </c>
      <c r="S3450" s="9">
        <f t="shared" si="428"/>
        <v>42172.519432870373</v>
      </c>
      <c r="T3450" s="9">
        <f t="shared" si="429"/>
        <v>42202.509722222225</v>
      </c>
      <c r="U3450">
        <f t="shared" si="430"/>
        <v>2015</v>
      </c>
      <c r="V3450" s="9" t="str">
        <f t="shared" si="431"/>
        <v>Jun</v>
      </c>
    </row>
    <row r="3451" spans="1:22" ht="45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>
        <f t="shared" si="424"/>
        <v>3.4125000000000001</v>
      </c>
      <c r="P3451">
        <f t="shared" si="427"/>
        <v>22.75</v>
      </c>
      <c r="Q3451" t="str">
        <f t="shared" si="425"/>
        <v>theater</v>
      </c>
      <c r="R3451" t="str">
        <f t="shared" si="426"/>
        <v>musical</v>
      </c>
      <c r="S3451" s="9">
        <f t="shared" si="428"/>
        <v>42095.208009259259</v>
      </c>
      <c r="T3451" s="9">
        <f t="shared" si="429"/>
        <v>42125.208009259259</v>
      </c>
      <c r="U3451">
        <f t="shared" si="430"/>
        <v>2015</v>
      </c>
      <c r="V3451" s="9" t="str">
        <f t="shared" si="431"/>
        <v>Apr</v>
      </c>
    </row>
    <row r="3452" spans="1:22" ht="45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>
        <f t="shared" si="424"/>
        <v>0</v>
      </c>
      <c r="P3452">
        <f t="shared" si="427"/>
        <v>0</v>
      </c>
      <c r="Q3452" t="str">
        <f t="shared" si="425"/>
        <v>theater</v>
      </c>
      <c r="R3452" t="str">
        <f t="shared" si="426"/>
        <v>musical</v>
      </c>
      <c r="S3452" s="9">
        <f t="shared" si="428"/>
        <v>42236.109386574077</v>
      </c>
      <c r="T3452" s="9">
        <f t="shared" si="429"/>
        <v>42266.109386574077</v>
      </c>
      <c r="U3452">
        <f t="shared" si="430"/>
        <v>2015</v>
      </c>
      <c r="V3452" s="9" t="str">
        <f t="shared" si="431"/>
        <v>Aug</v>
      </c>
    </row>
    <row r="3453" spans="1:22" ht="45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>
        <f t="shared" si="424"/>
        <v>46.36363636363636</v>
      </c>
      <c r="P3453">
        <f t="shared" si="427"/>
        <v>70.833333333333329</v>
      </c>
      <c r="Q3453" t="str">
        <f t="shared" si="425"/>
        <v>theater</v>
      </c>
      <c r="R3453" t="str">
        <f t="shared" si="426"/>
        <v>musical</v>
      </c>
      <c r="S3453" s="9">
        <f t="shared" si="428"/>
        <v>42057.111192129632</v>
      </c>
      <c r="T3453" s="9">
        <f t="shared" si="429"/>
        <v>42117.069525462961</v>
      </c>
      <c r="U3453">
        <f t="shared" si="430"/>
        <v>2015</v>
      </c>
      <c r="V3453" s="9" t="str">
        <f t="shared" si="431"/>
        <v>Feb</v>
      </c>
    </row>
    <row r="3454" spans="1:22" ht="45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>
        <f t="shared" si="424"/>
        <v>0</v>
      </c>
      <c r="P3454">
        <f t="shared" si="427"/>
        <v>0</v>
      </c>
      <c r="Q3454" t="str">
        <f t="shared" si="425"/>
        <v>theater</v>
      </c>
      <c r="R3454" t="str">
        <f t="shared" si="426"/>
        <v>musical</v>
      </c>
      <c r="S3454" s="9">
        <f t="shared" si="428"/>
        <v>42291.666620370372</v>
      </c>
      <c r="T3454" s="9">
        <f t="shared" si="429"/>
        <v>42351.708287037043</v>
      </c>
      <c r="U3454">
        <f t="shared" si="430"/>
        <v>2015</v>
      </c>
      <c r="V3454" s="9" t="str">
        <f t="shared" si="431"/>
        <v>Oct</v>
      </c>
    </row>
    <row r="3455" spans="1:22" ht="45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>
        <f t="shared" si="424"/>
        <v>1.9999999999999998E-4</v>
      </c>
      <c r="P3455">
        <f t="shared" si="427"/>
        <v>1</v>
      </c>
      <c r="Q3455" t="str">
        <f t="shared" si="425"/>
        <v>theater</v>
      </c>
      <c r="R3455" t="str">
        <f t="shared" si="426"/>
        <v>musical</v>
      </c>
      <c r="S3455" s="9">
        <f t="shared" si="428"/>
        <v>42436.927824074075</v>
      </c>
      <c r="T3455" s="9">
        <f t="shared" si="429"/>
        <v>42495.541666666664</v>
      </c>
      <c r="U3455">
        <f t="shared" si="430"/>
        <v>2016</v>
      </c>
      <c r="V3455" s="9" t="str">
        <f t="shared" si="431"/>
        <v>Mar</v>
      </c>
    </row>
    <row r="3456" spans="1:22" ht="45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>
        <f t="shared" si="424"/>
        <v>3.3333333333333333E-2</v>
      </c>
      <c r="P3456">
        <f t="shared" si="427"/>
        <v>1</v>
      </c>
      <c r="Q3456" t="str">
        <f t="shared" si="425"/>
        <v>theater</v>
      </c>
      <c r="R3456" t="str">
        <f t="shared" si="426"/>
        <v>musical</v>
      </c>
      <c r="S3456" s="9">
        <f t="shared" si="428"/>
        <v>41942.680439814816</v>
      </c>
      <c r="T3456" s="9">
        <f t="shared" si="429"/>
        <v>41972.722106481488</v>
      </c>
      <c r="U3456">
        <f t="shared" si="430"/>
        <v>2014</v>
      </c>
      <c r="V3456" s="9" t="str">
        <f t="shared" si="431"/>
        <v>Oct</v>
      </c>
    </row>
    <row r="3457" spans="1:22" ht="45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>
        <f t="shared" si="424"/>
        <v>51.023391812865491</v>
      </c>
      <c r="P3457">
        <f t="shared" si="427"/>
        <v>147.88135593220338</v>
      </c>
      <c r="Q3457" t="str">
        <f t="shared" si="425"/>
        <v>theater</v>
      </c>
      <c r="R3457" t="str">
        <f t="shared" si="426"/>
        <v>musical</v>
      </c>
      <c r="S3457" s="9">
        <f t="shared" si="428"/>
        <v>41880.586770833332</v>
      </c>
      <c r="T3457" s="9">
        <f t="shared" si="429"/>
        <v>41904.999305555561</v>
      </c>
      <c r="U3457">
        <f t="shared" si="430"/>
        <v>2014</v>
      </c>
      <c r="V3457" s="9" t="str">
        <f t="shared" si="431"/>
        <v>Aug</v>
      </c>
    </row>
    <row r="3458" spans="1:22" ht="45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>
        <f t="shared" ref="O3458:O3521" si="432">(E3458/D3458)*100</f>
        <v>20</v>
      </c>
      <c r="P3458">
        <f t="shared" si="427"/>
        <v>100</v>
      </c>
      <c r="Q3458" t="str">
        <f t="shared" ref="Q3458:Q3521" si="433">LEFT(N3458,SEARCH("/",N3458,1)-1)</f>
        <v>theater</v>
      </c>
      <c r="R3458" t="str">
        <f t="shared" ref="R3458:R3521" si="434">RIGHT(N3458,LEN(N3458)-SEARCH("/",N3458,1))</f>
        <v>musical</v>
      </c>
      <c r="S3458" s="9">
        <f t="shared" si="428"/>
        <v>41946.770243055558</v>
      </c>
      <c r="T3458" s="9">
        <f t="shared" si="429"/>
        <v>41966.770243055558</v>
      </c>
      <c r="U3458">
        <f t="shared" si="430"/>
        <v>2014</v>
      </c>
      <c r="V3458" s="9" t="str">
        <f t="shared" si="431"/>
        <v>Nov</v>
      </c>
    </row>
    <row r="3459" spans="1:22" ht="45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>
        <f t="shared" si="432"/>
        <v>35.24</v>
      </c>
      <c r="P3459">
        <f t="shared" ref="P3459:P3522" si="435">IFERROR(E3459/L3459, 0)</f>
        <v>56.838709677419352</v>
      </c>
      <c r="Q3459" t="str">
        <f t="shared" si="433"/>
        <v>theater</v>
      </c>
      <c r="R3459" t="str">
        <f t="shared" si="434"/>
        <v>musical</v>
      </c>
      <c r="S3459" s="9">
        <f t="shared" ref="S3459:S3522" si="436">((J3459/86400)+25569+(-4/24))</f>
        <v>42649.456793981481</v>
      </c>
      <c r="T3459" s="9">
        <f t="shared" ref="T3459:T3522" si="437">((I3459/86400)+25569+(-4/24))</f>
        <v>42692.875000000007</v>
      </c>
      <c r="U3459">
        <f t="shared" ref="U3459:U3522" si="438">YEAR(S3459)</f>
        <v>2016</v>
      </c>
      <c r="V3459" s="9" t="str">
        <f t="shared" ref="V3459:V3522" si="439">TEXT(S3459, "mmm")</f>
        <v>Oct</v>
      </c>
    </row>
    <row r="3460" spans="1:22" ht="45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>
        <f t="shared" si="432"/>
        <v>4.246666666666667</v>
      </c>
      <c r="P3460">
        <f t="shared" si="435"/>
        <v>176.94444444444446</v>
      </c>
      <c r="Q3460" t="str">
        <f t="shared" si="433"/>
        <v>theater</v>
      </c>
      <c r="R3460" t="str">
        <f t="shared" si="434"/>
        <v>musical</v>
      </c>
      <c r="S3460" s="9">
        <f t="shared" si="436"/>
        <v>42700.999699074076</v>
      </c>
      <c r="T3460" s="9">
        <f t="shared" si="437"/>
        <v>42748.999305555561</v>
      </c>
      <c r="U3460">
        <f t="shared" si="438"/>
        <v>2016</v>
      </c>
      <c r="V3460" s="9" t="str">
        <f t="shared" si="439"/>
        <v>Nov</v>
      </c>
    </row>
    <row r="3461" spans="1:22" ht="30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>
        <f t="shared" si="432"/>
        <v>36.457142857142856</v>
      </c>
      <c r="P3461">
        <f t="shared" si="435"/>
        <v>127.6</v>
      </c>
      <c r="Q3461" t="str">
        <f t="shared" si="433"/>
        <v>theater</v>
      </c>
      <c r="R3461" t="str">
        <f t="shared" si="434"/>
        <v>musical</v>
      </c>
      <c r="S3461" s="9">
        <f t="shared" si="436"/>
        <v>42450.716157407405</v>
      </c>
      <c r="T3461" s="9">
        <f t="shared" si="437"/>
        <v>42480.716157407405</v>
      </c>
      <c r="U3461">
        <f t="shared" si="438"/>
        <v>2016</v>
      </c>
      <c r="V3461" s="9" t="str">
        <f t="shared" si="439"/>
        <v>Mar</v>
      </c>
    </row>
    <row r="3462" spans="1:22" ht="45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>
        <f t="shared" si="432"/>
        <v>0</v>
      </c>
      <c r="P3462">
        <f t="shared" si="435"/>
        <v>0</v>
      </c>
      <c r="Q3462" t="str">
        <f t="shared" si="433"/>
        <v>theater</v>
      </c>
      <c r="R3462" t="str">
        <f t="shared" si="434"/>
        <v>musical</v>
      </c>
      <c r="S3462" s="9">
        <f t="shared" si="436"/>
        <v>42226.528113425928</v>
      </c>
      <c r="T3462" s="9">
        <f t="shared" si="437"/>
        <v>42261.528113425928</v>
      </c>
      <c r="U3462">
        <f t="shared" si="438"/>
        <v>2015</v>
      </c>
      <c r="V3462" s="9" t="str">
        <f t="shared" si="439"/>
        <v>Aug</v>
      </c>
    </row>
    <row r="3463" spans="1:22" ht="45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>
        <f t="shared" si="432"/>
        <v>30.866666666666664</v>
      </c>
      <c r="P3463">
        <f t="shared" si="435"/>
        <v>66.142857142857139</v>
      </c>
      <c r="Q3463" t="str">
        <f t="shared" si="433"/>
        <v>theater</v>
      </c>
      <c r="R3463" t="str">
        <f t="shared" si="434"/>
        <v>musical</v>
      </c>
      <c r="S3463" s="9">
        <f t="shared" si="436"/>
        <v>41975.53396990741</v>
      </c>
      <c r="T3463" s="9">
        <f t="shared" si="437"/>
        <v>42005.53396990741</v>
      </c>
      <c r="U3463">
        <f t="shared" si="438"/>
        <v>2014</v>
      </c>
      <c r="V3463" s="9" t="str">
        <f t="shared" si="439"/>
        <v>Dec</v>
      </c>
    </row>
    <row r="3464" spans="1:22" ht="30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>
        <f t="shared" si="432"/>
        <v>6.5454545454545459</v>
      </c>
      <c r="P3464">
        <f t="shared" si="435"/>
        <v>108</v>
      </c>
      <c r="Q3464" t="str">
        <f t="shared" si="433"/>
        <v>theater</v>
      </c>
      <c r="R3464" t="str">
        <f t="shared" si="434"/>
        <v>musical</v>
      </c>
      <c r="S3464" s="9">
        <f t="shared" si="436"/>
        <v>42053.506157407413</v>
      </c>
      <c r="T3464" s="9">
        <f t="shared" si="437"/>
        <v>42113.464490740742</v>
      </c>
      <c r="U3464">
        <f t="shared" si="438"/>
        <v>2015</v>
      </c>
      <c r="V3464" s="9" t="str">
        <f t="shared" si="439"/>
        <v>Feb</v>
      </c>
    </row>
    <row r="3465" spans="1:22" ht="45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>
        <f t="shared" si="432"/>
        <v>4.0000000000000001E-3</v>
      </c>
      <c r="P3465">
        <f t="shared" si="435"/>
        <v>1</v>
      </c>
      <c r="Q3465" t="str">
        <f t="shared" si="433"/>
        <v>theater</v>
      </c>
      <c r="R3465" t="str">
        <f t="shared" si="434"/>
        <v>musical</v>
      </c>
      <c r="S3465" s="9">
        <f t="shared" si="436"/>
        <v>42590.51048611111</v>
      </c>
      <c r="T3465" s="9">
        <f t="shared" si="437"/>
        <v>42650.46597222222</v>
      </c>
      <c r="U3465">
        <f t="shared" si="438"/>
        <v>2016</v>
      </c>
      <c r="V3465" s="9" t="str">
        <f t="shared" si="439"/>
        <v>Aug</v>
      </c>
    </row>
    <row r="3466" spans="1:22" ht="75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>
        <f t="shared" si="432"/>
        <v>5.5</v>
      </c>
      <c r="P3466">
        <f t="shared" si="435"/>
        <v>18.333333333333332</v>
      </c>
      <c r="Q3466" t="str">
        <f t="shared" si="433"/>
        <v>theater</v>
      </c>
      <c r="R3466" t="str">
        <f t="shared" si="434"/>
        <v>musical</v>
      </c>
      <c r="S3466" s="9">
        <f t="shared" si="436"/>
        <v>42104.614930555559</v>
      </c>
      <c r="T3466" s="9">
        <f t="shared" si="437"/>
        <v>42134.614930555559</v>
      </c>
      <c r="U3466">
        <f t="shared" si="438"/>
        <v>2015</v>
      </c>
      <c r="V3466" s="9" t="str">
        <f t="shared" si="439"/>
        <v>Apr</v>
      </c>
    </row>
    <row r="3467" spans="1:22" ht="45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>
        <f t="shared" si="432"/>
        <v>0</v>
      </c>
      <c r="P3467">
        <f t="shared" si="435"/>
        <v>0</v>
      </c>
      <c r="Q3467" t="str">
        <f t="shared" si="433"/>
        <v>theater</v>
      </c>
      <c r="R3467" t="str">
        <f t="shared" si="434"/>
        <v>musical</v>
      </c>
      <c r="S3467" s="9">
        <f t="shared" si="436"/>
        <v>41899.460405092592</v>
      </c>
      <c r="T3467" s="9">
        <f t="shared" si="437"/>
        <v>41917.041666666672</v>
      </c>
      <c r="U3467">
        <f t="shared" si="438"/>
        <v>2014</v>
      </c>
      <c r="V3467" s="9" t="str">
        <f t="shared" si="439"/>
        <v>Sep</v>
      </c>
    </row>
    <row r="3468" spans="1:22" ht="60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>
        <f t="shared" si="432"/>
        <v>2.1428571428571428</v>
      </c>
      <c r="P3468">
        <f t="shared" si="435"/>
        <v>7.5</v>
      </c>
      <c r="Q3468" t="str">
        <f t="shared" si="433"/>
        <v>theater</v>
      </c>
      <c r="R3468" t="str">
        <f t="shared" si="434"/>
        <v>musical</v>
      </c>
      <c r="S3468" s="9">
        <f t="shared" si="436"/>
        <v>42297.649618055562</v>
      </c>
      <c r="T3468" s="9">
        <f t="shared" si="437"/>
        <v>42338.541666666664</v>
      </c>
      <c r="U3468">
        <f t="shared" si="438"/>
        <v>2015</v>
      </c>
      <c r="V3468" s="9" t="str">
        <f t="shared" si="439"/>
        <v>Oct</v>
      </c>
    </row>
    <row r="3469" spans="1:22" ht="45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>
        <f t="shared" si="432"/>
        <v>0</v>
      </c>
      <c r="P3469">
        <f t="shared" si="435"/>
        <v>0</v>
      </c>
      <c r="Q3469" t="str">
        <f t="shared" si="433"/>
        <v>theater</v>
      </c>
      <c r="R3469" t="str">
        <f t="shared" si="434"/>
        <v>musical</v>
      </c>
      <c r="S3469" s="9">
        <f t="shared" si="436"/>
        <v>42284.977303240747</v>
      </c>
      <c r="T3469" s="9">
        <f t="shared" si="437"/>
        <v>42325.018969907411</v>
      </c>
      <c r="U3469">
        <f t="shared" si="438"/>
        <v>2015</v>
      </c>
      <c r="V3469" s="9" t="str">
        <f t="shared" si="439"/>
        <v>Oct</v>
      </c>
    </row>
    <row r="3470" spans="1:22" ht="45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>
        <f t="shared" si="432"/>
        <v>16.420000000000002</v>
      </c>
      <c r="P3470">
        <f t="shared" si="435"/>
        <v>68.416666666666671</v>
      </c>
      <c r="Q3470" t="str">
        <f t="shared" si="433"/>
        <v>theater</v>
      </c>
      <c r="R3470" t="str">
        <f t="shared" si="434"/>
        <v>musical</v>
      </c>
      <c r="S3470" s="9">
        <f t="shared" si="436"/>
        <v>42409.07508101852</v>
      </c>
      <c r="T3470" s="9">
        <f t="shared" si="437"/>
        <v>42437.040972222225</v>
      </c>
      <c r="U3470">
        <f t="shared" si="438"/>
        <v>2016</v>
      </c>
      <c r="V3470" s="9" t="str">
        <f t="shared" si="439"/>
        <v>Feb</v>
      </c>
    </row>
    <row r="3471" spans="1:22" ht="45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>
        <f t="shared" si="432"/>
        <v>0.1</v>
      </c>
      <c r="P3471">
        <f t="shared" si="435"/>
        <v>1</v>
      </c>
      <c r="Q3471" t="str">
        <f t="shared" si="433"/>
        <v>theater</v>
      </c>
      <c r="R3471" t="str">
        <f t="shared" si="434"/>
        <v>musical</v>
      </c>
      <c r="S3471" s="9">
        <f t="shared" si="436"/>
        <v>42665.803680555553</v>
      </c>
      <c r="T3471" s="9">
        <f t="shared" si="437"/>
        <v>42695.845347222225</v>
      </c>
      <c r="U3471">
        <f t="shared" si="438"/>
        <v>2016</v>
      </c>
      <c r="V3471" s="9" t="str">
        <f t="shared" si="439"/>
        <v>Oct</v>
      </c>
    </row>
    <row r="3472" spans="1:22" ht="45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>
        <f t="shared" si="432"/>
        <v>4.8099999999999996</v>
      </c>
      <c r="P3472">
        <f t="shared" si="435"/>
        <v>60.125</v>
      </c>
      <c r="Q3472" t="str">
        <f t="shared" si="433"/>
        <v>theater</v>
      </c>
      <c r="R3472" t="str">
        <f t="shared" si="434"/>
        <v>musical</v>
      </c>
      <c r="S3472" s="9">
        <f t="shared" si="436"/>
        <v>42140.254652777781</v>
      </c>
      <c r="T3472" s="9">
        <f t="shared" si="437"/>
        <v>42171.812500000007</v>
      </c>
      <c r="U3472">
        <f t="shared" si="438"/>
        <v>2015</v>
      </c>
      <c r="V3472" s="9" t="str">
        <f t="shared" si="439"/>
        <v>May</v>
      </c>
    </row>
    <row r="3473" spans="1:22" ht="45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>
        <f t="shared" si="432"/>
        <v>6</v>
      </c>
      <c r="P3473">
        <f t="shared" si="435"/>
        <v>15</v>
      </c>
      <c r="Q3473" t="str">
        <f t="shared" si="433"/>
        <v>theater</v>
      </c>
      <c r="R3473" t="str">
        <f t="shared" si="434"/>
        <v>musical</v>
      </c>
      <c r="S3473" s="9">
        <f t="shared" si="436"/>
        <v>42598.582488425927</v>
      </c>
      <c r="T3473" s="9">
        <f t="shared" si="437"/>
        <v>42643.582488425927</v>
      </c>
      <c r="U3473">
        <f t="shared" si="438"/>
        <v>2016</v>
      </c>
      <c r="V3473" s="9" t="str">
        <f t="shared" si="439"/>
        <v>Aug</v>
      </c>
    </row>
    <row r="3474" spans="1:22" ht="30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>
        <f t="shared" si="432"/>
        <v>9.31</v>
      </c>
      <c r="P3474">
        <f t="shared" si="435"/>
        <v>60.064516129032256</v>
      </c>
      <c r="Q3474" t="str">
        <f t="shared" si="433"/>
        <v>theater</v>
      </c>
      <c r="R3474" t="str">
        <f t="shared" si="434"/>
        <v>plays</v>
      </c>
      <c r="S3474" s="9">
        <f t="shared" si="436"/>
        <v>42205.004351851858</v>
      </c>
      <c r="T3474" s="9">
        <f t="shared" si="437"/>
        <v>42235.004351851858</v>
      </c>
      <c r="U3474">
        <f t="shared" si="438"/>
        <v>2015</v>
      </c>
      <c r="V3474" s="9" t="str">
        <f t="shared" si="439"/>
        <v>Jul</v>
      </c>
    </row>
    <row r="3475" spans="1:22" ht="45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>
        <f t="shared" si="432"/>
        <v>7.24</v>
      </c>
      <c r="P3475">
        <f t="shared" si="435"/>
        <v>72.400000000000006</v>
      </c>
      <c r="Q3475" t="str">
        <f t="shared" si="433"/>
        <v>theater</v>
      </c>
      <c r="R3475" t="str">
        <f t="shared" si="434"/>
        <v>plays</v>
      </c>
      <c r="S3475" s="9">
        <f t="shared" si="436"/>
        <v>42041.038333333338</v>
      </c>
      <c r="T3475" s="9">
        <f t="shared" si="437"/>
        <v>42085.996666666666</v>
      </c>
      <c r="U3475">
        <f t="shared" si="438"/>
        <v>2015</v>
      </c>
      <c r="V3475" s="9" t="str">
        <f t="shared" si="439"/>
        <v>Feb</v>
      </c>
    </row>
    <row r="3476" spans="1:22" ht="45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>
        <f t="shared" si="432"/>
        <v>10</v>
      </c>
      <c r="P3476">
        <f t="shared" si="435"/>
        <v>100</v>
      </c>
      <c r="Q3476" t="str">
        <f t="shared" si="433"/>
        <v>theater</v>
      </c>
      <c r="R3476" t="str">
        <f t="shared" si="434"/>
        <v>plays</v>
      </c>
      <c r="S3476" s="9">
        <f t="shared" si="436"/>
        <v>42203.511099537041</v>
      </c>
      <c r="T3476" s="9">
        <f t="shared" si="437"/>
        <v>42233.511099537041</v>
      </c>
      <c r="U3476">
        <f t="shared" si="438"/>
        <v>2015</v>
      </c>
      <c r="V3476" s="9" t="str">
        <f t="shared" si="439"/>
        <v>Jul</v>
      </c>
    </row>
    <row r="3477" spans="1:22" ht="45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>
        <f t="shared" si="432"/>
        <v>11.272727272727273</v>
      </c>
      <c r="P3477">
        <f t="shared" si="435"/>
        <v>51.666666666666664</v>
      </c>
      <c r="Q3477" t="str">
        <f t="shared" si="433"/>
        <v>theater</v>
      </c>
      <c r="R3477" t="str">
        <f t="shared" si="434"/>
        <v>plays</v>
      </c>
      <c r="S3477" s="9">
        <f t="shared" si="436"/>
        <v>41983.586180555554</v>
      </c>
      <c r="T3477" s="9">
        <f t="shared" si="437"/>
        <v>42013.974305555559</v>
      </c>
      <c r="U3477">
        <f t="shared" si="438"/>
        <v>2014</v>
      </c>
      <c r="V3477" s="9" t="str">
        <f t="shared" si="439"/>
        <v>Dec</v>
      </c>
    </row>
    <row r="3478" spans="1:22" ht="30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>
        <f t="shared" si="432"/>
        <v>15.411764705882353</v>
      </c>
      <c r="P3478">
        <f t="shared" si="435"/>
        <v>32.75</v>
      </c>
      <c r="Q3478" t="str">
        <f t="shared" si="433"/>
        <v>theater</v>
      </c>
      <c r="R3478" t="str">
        <f t="shared" si="434"/>
        <v>plays</v>
      </c>
      <c r="S3478" s="9">
        <f t="shared" si="436"/>
        <v>41968.510798611118</v>
      </c>
      <c r="T3478" s="9">
        <f t="shared" si="437"/>
        <v>42028.333333333336</v>
      </c>
      <c r="U3478">
        <f t="shared" si="438"/>
        <v>2014</v>
      </c>
      <c r="V3478" s="9" t="str">
        <f t="shared" si="439"/>
        <v>Nov</v>
      </c>
    </row>
    <row r="3479" spans="1:22" ht="30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>
        <f t="shared" si="432"/>
        <v>0</v>
      </c>
      <c r="P3479">
        <f t="shared" si="435"/>
        <v>0</v>
      </c>
      <c r="Q3479" t="str">
        <f t="shared" si="433"/>
        <v>theater</v>
      </c>
      <c r="R3479" t="str">
        <f t="shared" si="434"/>
        <v>plays</v>
      </c>
      <c r="S3479" s="9">
        <f t="shared" si="436"/>
        <v>42102.857731481483</v>
      </c>
      <c r="T3479" s="9">
        <f t="shared" si="437"/>
        <v>42112.770833333336</v>
      </c>
      <c r="U3479">
        <f t="shared" si="438"/>
        <v>2015</v>
      </c>
      <c r="V3479" s="9" t="str">
        <f t="shared" si="439"/>
        <v>Apr</v>
      </c>
    </row>
    <row r="3480" spans="1:22" ht="45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>
        <f t="shared" si="432"/>
        <v>28.466666666666669</v>
      </c>
      <c r="P3480">
        <f t="shared" si="435"/>
        <v>61</v>
      </c>
      <c r="Q3480" t="str">
        <f t="shared" si="433"/>
        <v>theater</v>
      </c>
      <c r="R3480" t="str">
        <f t="shared" si="434"/>
        <v>plays</v>
      </c>
      <c r="S3480" s="9">
        <f t="shared" si="436"/>
        <v>42089.734907407408</v>
      </c>
      <c r="T3480" s="9">
        <f t="shared" si="437"/>
        <v>42149.734907407408</v>
      </c>
      <c r="U3480">
        <f t="shared" si="438"/>
        <v>2015</v>
      </c>
      <c r="V3480" s="9" t="str">
        <f t="shared" si="439"/>
        <v>Mar</v>
      </c>
    </row>
    <row r="3481" spans="1:22" ht="30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>
        <f t="shared" si="432"/>
        <v>13.333333333333334</v>
      </c>
      <c r="P3481">
        <f t="shared" si="435"/>
        <v>10</v>
      </c>
      <c r="Q3481" t="str">
        <f t="shared" si="433"/>
        <v>theater</v>
      </c>
      <c r="R3481" t="str">
        <f t="shared" si="434"/>
        <v>plays</v>
      </c>
      <c r="S3481" s="9">
        <f t="shared" si="436"/>
        <v>42122.526493055557</v>
      </c>
      <c r="T3481" s="9">
        <f t="shared" si="437"/>
        <v>42152.526493055557</v>
      </c>
      <c r="U3481">
        <f t="shared" si="438"/>
        <v>2015</v>
      </c>
      <c r="V3481" s="9" t="str">
        <f t="shared" si="439"/>
        <v>Apr</v>
      </c>
    </row>
    <row r="3482" spans="1:22" ht="45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>
        <f t="shared" si="432"/>
        <v>0.66666666666666674</v>
      </c>
      <c r="P3482">
        <f t="shared" si="435"/>
        <v>10</v>
      </c>
      <c r="Q3482" t="str">
        <f t="shared" si="433"/>
        <v>theater</v>
      </c>
      <c r="R3482" t="str">
        <f t="shared" si="434"/>
        <v>plays</v>
      </c>
      <c r="S3482" s="9">
        <f t="shared" si="436"/>
        <v>42048.545057870368</v>
      </c>
      <c r="T3482" s="9">
        <f t="shared" si="437"/>
        <v>42086.583333333336</v>
      </c>
      <c r="U3482">
        <f t="shared" si="438"/>
        <v>2015</v>
      </c>
      <c r="V3482" s="9" t="str">
        <f t="shared" si="439"/>
        <v>Feb</v>
      </c>
    </row>
    <row r="3483" spans="1:22" ht="30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>
        <f t="shared" si="432"/>
        <v>21.428571428571427</v>
      </c>
      <c r="P3483">
        <f t="shared" si="435"/>
        <v>37.5</v>
      </c>
      <c r="Q3483" t="str">
        <f t="shared" si="433"/>
        <v>theater</v>
      </c>
      <c r="R3483" t="str">
        <f t="shared" si="434"/>
        <v>plays</v>
      </c>
      <c r="S3483" s="9">
        <f t="shared" si="436"/>
        <v>42297.524340277778</v>
      </c>
      <c r="T3483" s="9">
        <f t="shared" si="437"/>
        <v>42320.124305555561</v>
      </c>
      <c r="U3483">
        <f t="shared" si="438"/>
        <v>2015</v>
      </c>
      <c r="V3483" s="9" t="str">
        <f t="shared" si="439"/>
        <v>Oct</v>
      </c>
    </row>
    <row r="3484" spans="1:22" ht="30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>
        <f t="shared" si="432"/>
        <v>18</v>
      </c>
      <c r="P3484">
        <f t="shared" si="435"/>
        <v>45</v>
      </c>
      <c r="Q3484" t="str">
        <f t="shared" si="433"/>
        <v>theater</v>
      </c>
      <c r="R3484" t="str">
        <f t="shared" si="434"/>
        <v>plays</v>
      </c>
      <c r="S3484" s="9">
        <f t="shared" si="436"/>
        <v>41813.772048611114</v>
      </c>
      <c r="T3484" s="9">
        <f t="shared" si="437"/>
        <v>41835.75</v>
      </c>
      <c r="U3484">
        <f t="shared" si="438"/>
        <v>2014</v>
      </c>
      <c r="V3484" s="9" t="str">
        <f t="shared" si="439"/>
        <v>Jun</v>
      </c>
    </row>
    <row r="3485" spans="1:22" ht="45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>
        <f t="shared" si="432"/>
        <v>20.125</v>
      </c>
      <c r="P3485">
        <f t="shared" si="435"/>
        <v>100.625</v>
      </c>
      <c r="Q3485" t="str">
        <f t="shared" si="433"/>
        <v>theater</v>
      </c>
      <c r="R3485" t="str">
        <f t="shared" si="434"/>
        <v>plays</v>
      </c>
      <c r="S3485" s="9">
        <f t="shared" si="436"/>
        <v>42548.283194444448</v>
      </c>
      <c r="T3485" s="9">
        <f t="shared" si="437"/>
        <v>42568.283194444448</v>
      </c>
      <c r="U3485">
        <f t="shared" si="438"/>
        <v>2016</v>
      </c>
      <c r="V3485" s="9" t="str">
        <f t="shared" si="439"/>
        <v>Jun</v>
      </c>
    </row>
    <row r="3486" spans="1:22" ht="45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>
        <f t="shared" si="432"/>
        <v>17.899999999999999</v>
      </c>
      <c r="P3486">
        <f t="shared" si="435"/>
        <v>25.571428571428573</v>
      </c>
      <c r="Q3486" t="str">
        <f t="shared" si="433"/>
        <v>theater</v>
      </c>
      <c r="R3486" t="str">
        <f t="shared" si="434"/>
        <v>plays</v>
      </c>
      <c r="S3486" s="9">
        <f t="shared" si="436"/>
        <v>41832.923090277778</v>
      </c>
      <c r="T3486" s="9">
        <f t="shared" si="437"/>
        <v>41862.912476851852</v>
      </c>
      <c r="U3486">
        <f t="shared" si="438"/>
        <v>2014</v>
      </c>
      <c r="V3486" s="9" t="str">
        <f t="shared" si="439"/>
        <v>Jul</v>
      </c>
    </row>
    <row r="3487" spans="1:22" ht="45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>
        <f t="shared" si="432"/>
        <v>0</v>
      </c>
      <c r="P3487">
        <f t="shared" si="435"/>
        <v>0</v>
      </c>
      <c r="Q3487" t="str">
        <f t="shared" si="433"/>
        <v>theater</v>
      </c>
      <c r="R3487" t="str">
        <f t="shared" si="434"/>
        <v>plays</v>
      </c>
      <c r="S3487" s="9">
        <f t="shared" si="436"/>
        <v>42325.754050925927</v>
      </c>
      <c r="T3487" s="9">
        <f t="shared" si="437"/>
        <v>42355.754050925927</v>
      </c>
      <c r="U3487">
        <f t="shared" si="438"/>
        <v>2015</v>
      </c>
      <c r="V3487" s="9" t="str">
        <f t="shared" si="439"/>
        <v>Nov</v>
      </c>
    </row>
    <row r="3488" spans="1:22" ht="45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>
        <f t="shared" si="432"/>
        <v>2</v>
      </c>
      <c r="P3488">
        <f t="shared" si="435"/>
        <v>25</v>
      </c>
      <c r="Q3488" t="str">
        <f t="shared" si="433"/>
        <v>theater</v>
      </c>
      <c r="R3488" t="str">
        <f t="shared" si="434"/>
        <v>plays</v>
      </c>
      <c r="S3488" s="9">
        <f t="shared" si="436"/>
        <v>41858.047962962963</v>
      </c>
      <c r="T3488" s="9">
        <f t="shared" si="437"/>
        <v>41888.047962962963</v>
      </c>
      <c r="U3488">
        <f t="shared" si="438"/>
        <v>2014</v>
      </c>
      <c r="V3488" s="9" t="str">
        <f t="shared" si="439"/>
        <v>Aug</v>
      </c>
    </row>
    <row r="3489" spans="1:22" ht="30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>
        <f t="shared" si="432"/>
        <v>0</v>
      </c>
      <c r="P3489">
        <f t="shared" si="435"/>
        <v>0</v>
      </c>
      <c r="Q3489" t="str">
        <f t="shared" si="433"/>
        <v>theater</v>
      </c>
      <c r="R3489" t="str">
        <f t="shared" si="434"/>
        <v>plays</v>
      </c>
      <c r="S3489" s="9">
        <f t="shared" si="436"/>
        <v>41793.54356481482</v>
      </c>
      <c r="T3489" s="9">
        <f t="shared" si="437"/>
        <v>41823.54356481482</v>
      </c>
      <c r="U3489">
        <f t="shared" si="438"/>
        <v>2014</v>
      </c>
      <c r="V3489" s="9" t="str">
        <f t="shared" si="439"/>
        <v>Jun</v>
      </c>
    </row>
    <row r="3490" spans="1:22" ht="45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>
        <f t="shared" si="432"/>
        <v>0</v>
      </c>
      <c r="P3490">
        <f t="shared" si="435"/>
        <v>0</v>
      </c>
      <c r="Q3490" t="str">
        <f t="shared" si="433"/>
        <v>theater</v>
      </c>
      <c r="R3490" t="str">
        <f t="shared" si="434"/>
        <v>plays</v>
      </c>
      <c r="S3490" s="9">
        <f t="shared" si="436"/>
        <v>41793.647592592599</v>
      </c>
      <c r="T3490" s="9">
        <f t="shared" si="437"/>
        <v>41824.999305555561</v>
      </c>
      <c r="U3490">
        <f t="shared" si="438"/>
        <v>2014</v>
      </c>
      <c r="V3490" s="9" t="str">
        <f t="shared" si="439"/>
        <v>Jun</v>
      </c>
    </row>
    <row r="3491" spans="1:22" ht="30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>
        <f t="shared" si="432"/>
        <v>10</v>
      </c>
      <c r="P3491">
        <f t="shared" si="435"/>
        <v>10</v>
      </c>
      <c r="Q3491" t="str">
        <f t="shared" si="433"/>
        <v>theater</v>
      </c>
      <c r="R3491" t="str">
        <f t="shared" si="434"/>
        <v>plays</v>
      </c>
      <c r="S3491" s="9">
        <f t="shared" si="436"/>
        <v>41831.531273148146</v>
      </c>
      <c r="T3491" s="9">
        <f t="shared" si="437"/>
        <v>41861.531273148146</v>
      </c>
      <c r="U3491">
        <f t="shared" si="438"/>
        <v>2014</v>
      </c>
      <c r="V3491" s="9" t="str">
        <f t="shared" si="439"/>
        <v>Jul</v>
      </c>
    </row>
    <row r="3492" spans="1:22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>
        <f t="shared" si="432"/>
        <v>2.3764705882352941</v>
      </c>
      <c r="P3492">
        <f t="shared" si="435"/>
        <v>202</v>
      </c>
      <c r="Q3492" t="str">
        <f t="shared" si="433"/>
        <v>theater</v>
      </c>
      <c r="R3492" t="str">
        <f t="shared" si="434"/>
        <v>plays</v>
      </c>
      <c r="S3492" s="9">
        <f t="shared" si="436"/>
        <v>42621.222673611112</v>
      </c>
      <c r="T3492" s="9">
        <f t="shared" si="437"/>
        <v>42651.222673611112</v>
      </c>
      <c r="U3492">
        <f t="shared" si="438"/>
        <v>2016</v>
      </c>
      <c r="V3492" s="9" t="str">
        <f t="shared" si="439"/>
        <v>Sep</v>
      </c>
    </row>
    <row r="3493" spans="1:22" ht="30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>
        <f t="shared" si="432"/>
        <v>1</v>
      </c>
      <c r="P3493">
        <f t="shared" si="435"/>
        <v>25</v>
      </c>
      <c r="Q3493" t="str">
        <f t="shared" si="433"/>
        <v>theater</v>
      </c>
      <c r="R3493" t="str">
        <f t="shared" si="434"/>
        <v>plays</v>
      </c>
      <c r="S3493" s="9">
        <f t="shared" si="436"/>
        <v>42164.133055555554</v>
      </c>
      <c r="T3493" s="9">
        <f t="shared" si="437"/>
        <v>42190.790972222225</v>
      </c>
      <c r="U3493">
        <f t="shared" si="438"/>
        <v>2015</v>
      </c>
      <c r="V3493" s="9" t="str">
        <f t="shared" si="439"/>
        <v>Jun</v>
      </c>
    </row>
    <row r="3494" spans="1:22" ht="75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>
        <f t="shared" si="432"/>
        <v>0.66666666666666674</v>
      </c>
      <c r="P3494">
        <f t="shared" si="435"/>
        <v>500</v>
      </c>
      <c r="Q3494" t="str">
        <f t="shared" si="433"/>
        <v>theater</v>
      </c>
      <c r="R3494" t="str">
        <f t="shared" si="434"/>
        <v>musical</v>
      </c>
      <c r="S3494" s="9">
        <f t="shared" si="436"/>
        <v>42333.529155092598</v>
      </c>
      <c r="T3494" s="9">
        <f t="shared" si="437"/>
        <v>42361.512500000004</v>
      </c>
      <c r="U3494">
        <f t="shared" si="438"/>
        <v>2015</v>
      </c>
      <c r="V3494" s="9" t="str">
        <f t="shared" si="439"/>
        <v>Nov</v>
      </c>
    </row>
    <row r="3495" spans="1:22" ht="45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>
        <f t="shared" si="432"/>
        <v>3.267605633802817</v>
      </c>
      <c r="P3495">
        <f t="shared" si="435"/>
        <v>29</v>
      </c>
      <c r="Q3495" t="str">
        <f t="shared" si="433"/>
        <v>theater</v>
      </c>
      <c r="R3495" t="str">
        <f t="shared" si="434"/>
        <v>musical</v>
      </c>
      <c r="S3495" s="9">
        <f t="shared" si="436"/>
        <v>42138.632152777784</v>
      </c>
      <c r="T3495" s="9">
        <f t="shared" si="437"/>
        <v>42170.632152777784</v>
      </c>
      <c r="U3495">
        <f t="shared" si="438"/>
        <v>2015</v>
      </c>
      <c r="V3495" s="9" t="str">
        <f t="shared" si="439"/>
        <v>May</v>
      </c>
    </row>
    <row r="3496" spans="1:22" ht="45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>
        <f t="shared" si="432"/>
        <v>0</v>
      </c>
      <c r="P3496">
        <f t="shared" si="435"/>
        <v>0</v>
      </c>
      <c r="Q3496" t="str">
        <f t="shared" si="433"/>
        <v>theater</v>
      </c>
      <c r="R3496" t="str">
        <f t="shared" si="434"/>
        <v>musical</v>
      </c>
      <c r="S3496" s="9">
        <f t="shared" si="436"/>
        <v>42666.500266203708</v>
      </c>
      <c r="T3496" s="9">
        <f t="shared" si="437"/>
        <v>42696.541932870372</v>
      </c>
      <c r="U3496">
        <f t="shared" si="438"/>
        <v>2016</v>
      </c>
      <c r="V3496" s="9" t="str">
        <f t="shared" si="439"/>
        <v>Oct</v>
      </c>
    </row>
    <row r="3497" spans="1:22" ht="30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>
        <f t="shared" si="432"/>
        <v>0</v>
      </c>
      <c r="P3497">
        <f t="shared" si="435"/>
        <v>0</v>
      </c>
      <c r="Q3497" t="str">
        <f t="shared" si="433"/>
        <v>theater</v>
      </c>
      <c r="R3497" t="str">
        <f t="shared" si="434"/>
        <v>musical</v>
      </c>
      <c r="S3497" s="9">
        <f t="shared" si="436"/>
        <v>41766.525370370371</v>
      </c>
      <c r="T3497" s="9">
        <f t="shared" si="437"/>
        <v>41826.525370370371</v>
      </c>
      <c r="U3497">
        <f t="shared" si="438"/>
        <v>2014</v>
      </c>
      <c r="V3497" s="9" t="str">
        <f t="shared" si="439"/>
        <v>May</v>
      </c>
    </row>
    <row r="3498" spans="1:22" ht="30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>
        <f t="shared" si="432"/>
        <v>0.27999999999999997</v>
      </c>
      <c r="P3498">
        <f t="shared" si="435"/>
        <v>17.5</v>
      </c>
      <c r="Q3498" t="str">
        <f t="shared" si="433"/>
        <v>theater</v>
      </c>
      <c r="R3498" t="str">
        <f t="shared" si="434"/>
        <v>musical</v>
      </c>
      <c r="S3498" s="9">
        <f t="shared" si="436"/>
        <v>42170.280347222222</v>
      </c>
      <c r="T3498" s="9">
        <f t="shared" si="437"/>
        <v>42200.280347222222</v>
      </c>
      <c r="U3498">
        <f t="shared" si="438"/>
        <v>2015</v>
      </c>
      <c r="V3498" s="9" t="str">
        <f t="shared" si="439"/>
        <v>Jun</v>
      </c>
    </row>
    <row r="3499" spans="1:22" ht="45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>
        <f t="shared" si="432"/>
        <v>59.657142857142851</v>
      </c>
      <c r="P3499">
        <f t="shared" si="435"/>
        <v>174</v>
      </c>
      <c r="Q3499" t="str">
        <f t="shared" si="433"/>
        <v>theater</v>
      </c>
      <c r="R3499" t="str">
        <f t="shared" si="434"/>
        <v>musical</v>
      </c>
      <c r="S3499" s="9">
        <f t="shared" si="436"/>
        <v>41968.772326388891</v>
      </c>
      <c r="T3499" s="9">
        <f t="shared" si="437"/>
        <v>41989.772326388891</v>
      </c>
      <c r="U3499">
        <f t="shared" si="438"/>
        <v>2014</v>
      </c>
      <c r="V3499" s="9" t="str">
        <f t="shared" si="439"/>
        <v>Nov</v>
      </c>
    </row>
    <row r="3500" spans="1:22" ht="45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>
        <f t="shared" si="432"/>
        <v>1</v>
      </c>
      <c r="P3500">
        <f t="shared" si="435"/>
        <v>50</v>
      </c>
      <c r="Q3500" t="str">
        <f t="shared" si="433"/>
        <v>theater</v>
      </c>
      <c r="R3500" t="str">
        <f t="shared" si="434"/>
        <v>musical</v>
      </c>
      <c r="S3500" s="9">
        <f t="shared" si="436"/>
        <v>42132.413819444446</v>
      </c>
      <c r="T3500" s="9">
        <f t="shared" si="437"/>
        <v>42162.413819444446</v>
      </c>
      <c r="U3500">
        <f t="shared" si="438"/>
        <v>2015</v>
      </c>
      <c r="V3500" s="9" t="str">
        <f t="shared" si="439"/>
        <v>May</v>
      </c>
    </row>
    <row r="3501" spans="1:22" ht="45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>
        <f t="shared" si="432"/>
        <v>1.6666666666666667</v>
      </c>
      <c r="P3501">
        <f t="shared" si="435"/>
        <v>5</v>
      </c>
      <c r="Q3501" t="str">
        <f t="shared" si="433"/>
        <v>theater</v>
      </c>
      <c r="R3501" t="str">
        <f t="shared" si="434"/>
        <v>musical</v>
      </c>
      <c r="S3501" s="9">
        <f t="shared" si="436"/>
        <v>42201.269560185188</v>
      </c>
      <c r="T3501" s="9">
        <f t="shared" si="437"/>
        <v>42244.770833333336</v>
      </c>
      <c r="U3501">
        <f t="shared" si="438"/>
        <v>2015</v>
      </c>
      <c r="V3501" s="9" t="str">
        <f t="shared" si="439"/>
        <v>Jul</v>
      </c>
    </row>
    <row r="3502" spans="1:22" ht="45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>
        <f t="shared" si="432"/>
        <v>4.4444444444444444E-3</v>
      </c>
      <c r="P3502">
        <f t="shared" si="435"/>
        <v>1</v>
      </c>
      <c r="Q3502" t="str">
        <f t="shared" si="433"/>
        <v>theater</v>
      </c>
      <c r="R3502" t="str">
        <f t="shared" si="434"/>
        <v>musical</v>
      </c>
      <c r="S3502" s="9">
        <f t="shared" si="436"/>
        <v>42688.862916666672</v>
      </c>
      <c r="T3502" s="9">
        <f t="shared" si="437"/>
        <v>42748.862916666672</v>
      </c>
      <c r="U3502">
        <f t="shared" si="438"/>
        <v>2016</v>
      </c>
      <c r="V3502" s="9" t="str">
        <f t="shared" si="439"/>
        <v>Nov</v>
      </c>
    </row>
    <row r="3503" spans="1:22" ht="45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>
        <f t="shared" si="432"/>
        <v>89.666666666666657</v>
      </c>
      <c r="P3503">
        <f t="shared" si="435"/>
        <v>145.40540540540542</v>
      </c>
      <c r="Q3503" t="str">
        <f t="shared" si="433"/>
        <v>theater</v>
      </c>
      <c r="R3503" t="str">
        <f t="shared" si="434"/>
        <v>musical</v>
      </c>
      <c r="S3503" s="9">
        <f t="shared" si="436"/>
        <v>42084.714872685188</v>
      </c>
      <c r="T3503" s="9">
        <f t="shared" si="437"/>
        <v>42114.714872685188</v>
      </c>
      <c r="U3503">
        <f t="shared" si="438"/>
        <v>2015</v>
      </c>
      <c r="V3503" s="9" t="str">
        <f t="shared" si="439"/>
        <v>Mar</v>
      </c>
    </row>
    <row r="3504" spans="1:22" ht="45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>
        <f t="shared" si="432"/>
        <v>1.4642857142857144</v>
      </c>
      <c r="P3504">
        <f t="shared" si="435"/>
        <v>205</v>
      </c>
      <c r="Q3504" t="str">
        <f t="shared" si="433"/>
        <v>theater</v>
      </c>
      <c r="R3504" t="str">
        <f t="shared" si="434"/>
        <v>musical</v>
      </c>
      <c r="S3504" s="9">
        <f t="shared" si="436"/>
        <v>41831.556111111109</v>
      </c>
      <c r="T3504" s="9">
        <f t="shared" si="437"/>
        <v>41861.556111111109</v>
      </c>
      <c r="U3504">
        <f t="shared" si="438"/>
        <v>2014</v>
      </c>
      <c r="V3504" s="9" t="str">
        <f t="shared" si="439"/>
        <v>Jul</v>
      </c>
    </row>
    <row r="3505" spans="1:22" ht="30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>
        <f t="shared" si="432"/>
        <v>4.0199999999999996</v>
      </c>
      <c r="P3505">
        <f t="shared" si="435"/>
        <v>100.5</v>
      </c>
      <c r="Q3505" t="str">
        <f t="shared" si="433"/>
        <v>theater</v>
      </c>
      <c r="R3505" t="str">
        <f t="shared" si="434"/>
        <v>musical</v>
      </c>
      <c r="S3505" s="9">
        <f t="shared" si="436"/>
        <v>42410.764386574076</v>
      </c>
      <c r="T3505" s="9">
        <f t="shared" si="437"/>
        <v>42440.764386574076</v>
      </c>
      <c r="U3505">
        <f t="shared" si="438"/>
        <v>2016</v>
      </c>
      <c r="V3505" s="9" t="str">
        <f t="shared" si="439"/>
        <v>Feb</v>
      </c>
    </row>
    <row r="3506" spans="1:22" ht="45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>
        <f t="shared" si="432"/>
        <v>4.004545454545454</v>
      </c>
      <c r="P3506">
        <f t="shared" si="435"/>
        <v>55.0625</v>
      </c>
      <c r="Q3506" t="str">
        <f t="shared" si="433"/>
        <v>theater</v>
      </c>
      <c r="R3506" t="str">
        <f t="shared" si="434"/>
        <v>musical</v>
      </c>
      <c r="S3506" s="9">
        <f t="shared" si="436"/>
        <v>41982.570405092592</v>
      </c>
      <c r="T3506" s="9">
        <f t="shared" si="437"/>
        <v>42015.040972222225</v>
      </c>
      <c r="U3506">
        <f t="shared" si="438"/>
        <v>2014</v>
      </c>
      <c r="V3506" s="9" t="str">
        <f t="shared" si="439"/>
        <v>Dec</v>
      </c>
    </row>
    <row r="3507" spans="1:22" ht="45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>
        <f t="shared" si="432"/>
        <v>8.52</v>
      </c>
      <c r="P3507">
        <f t="shared" si="435"/>
        <v>47.333333333333336</v>
      </c>
      <c r="Q3507" t="str">
        <f t="shared" si="433"/>
        <v>theater</v>
      </c>
      <c r="R3507" t="str">
        <f t="shared" si="434"/>
        <v>musical</v>
      </c>
      <c r="S3507" s="9">
        <f t="shared" si="436"/>
        <v>41975.509444444448</v>
      </c>
      <c r="T3507" s="9">
        <f t="shared" si="437"/>
        <v>42006.509444444448</v>
      </c>
      <c r="U3507">
        <f t="shared" si="438"/>
        <v>2014</v>
      </c>
      <c r="V3507" s="9" t="str">
        <f t="shared" si="439"/>
        <v>Dec</v>
      </c>
    </row>
    <row r="3508" spans="1:22" ht="45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>
        <f t="shared" si="432"/>
        <v>0</v>
      </c>
      <c r="P3508">
        <f t="shared" si="435"/>
        <v>0</v>
      </c>
      <c r="Q3508" t="str">
        <f t="shared" si="433"/>
        <v>theater</v>
      </c>
      <c r="R3508" t="str">
        <f t="shared" si="434"/>
        <v>musical</v>
      </c>
      <c r="S3508" s="9">
        <f t="shared" si="436"/>
        <v>42268.959560185183</v>
      </c>
      <c r="T3508" s="9">
        <f t="shared" si="437"/>
        <v>42298.959560185183</v>
      </c>
      <c r="U3508">
        <f t="shared" si="438"/>
        <v>2015</v>
      </c>
      <c r="V3508" s="9" t="str">
        <f t="shared" si="439"/>
        <v>Sep</v>
      </c>
    </row>
    <row r="3509" spans="1:22" ht="30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>
        <f t="shared" si="432"/>
        <v>19.650000000000002</v>
      </c>
      <c r="P3509">
        <f t="shared" si="435"/>
        <v>58.95</v>
      </c>
      <c r="Q3509" t="str">
        <f t="shared" si="433"/>
        <v>theater</v>
      </c>
      <c r="R3509" t="str">
        <f t="shared" si="434"/>
        <v>musical</v>
      </c>
      <c r="S3509" s="9">
        <f t="shared" si="436"/>
        <v>42403.805185185185</v>
      </c>
      <c r="T3509" s="9">
        <f t="shared" si="437"/>
        <v>42433.805185185185</v>
      </c>
      <c r="U3509">
        <f t="shared" si="438"/>
        <v>2016</v>
      </c>
      <c r="V3509" s="9" t="str">
        <f t="shared" si="439"/>
        <v>Feb</v>
      </c>
    </row>
    <row r="3510" spans="1:22" ht="45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>
        <f t="shared" si="432"/>
        <v>0</v>
      </c>
      <c r="P3510">
        <f t="shared" si="435"/>
        <v>0</v>
      </c>
      <c r="Q3510" t="str">
        <f t="shared" si="433"/>
        <v>theater</v>
      </c>
      <c r="R3510" t="str">
        <f t="shared" si="434"/>
        <v>musical</v>
      </c>
      <c r="S3510" s="9">
        <f t="shared" si="436"/>
        <v>42526.842870370376</v>
      </c>
      <c r="T3510" s="9">
        <f t="shared" si="437"/>
        <v>42582.125000000007</v>
      </c>
      <c r="U3510">
        <f t="shared" si="438"/>
        <v>2016</v>
      </c>
      <c r="V3510" s="9" t="str">
        <f t="shared" si="439"/>
        <v>Jun</v>
      </c>
    </row>
    <row r="3511" spans="1:22" ht="45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>
        <f t="shared" si="432"/>
        <v>2E-3</v>
      </c>
      <c r="P3511">
        <f t="shared" si="435"/>
        <v>1.5</v>
      </c>
      <c r="Q3511" t="str">
        <f t="shared" si="433"/>
        <v>theater</v>
      </c>
      <c r="R3511" t="str">
        <f t="shared" si="434"/>
        <v>musical</v>
      </c>
      <c r="S3511" s="9">
        <f t="shared" si="436"/>
        <v>41849.720370370371</v>
      </c>
      <c r="T3511" s="9">
        <f t="shared" si="437"/>
        <v>41909.720370370371</v>
      </c>
      <c r="U3511">
        <f t="shared" si="438"/>
        <v>2014</v>
      </c>
      <c r="V3511" s="9" t="str">
        <f t="shared" si="439"/>
        <v>Jul</v>
      </c>
    </row>
    <row r="3512" spans="1:22" ht="45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>
        <f t="shared" si="432"/>
        <v>6.6666666666666666E-2</v>
      </c>
      <c r="P3512">
        <f t="shared" si="435"/>
        <v>5</v>
      </c>
      <c r="Q3512" t="str">
        <f t="shared" si="433"/>
        <v>theater</v>
      </c>
      <c r="R3512" t="str">
        <f t="shared" si="434"/>
        <v>musical</v>
      </c>
      <c r="S3512" s="9">
        <f t="shared" si="436"/>
        <v>41799.092372685183</v>
      </c>
      <c r="T3512" s="9">
        <f t="shared" si="437"/>
        <v>41819.092372685183</v>
      </c>
      <c r="U3512">
        <f t="shared" si="438"/>
        <v>2014</v>
      </c>
      <c r="V3512" s="9" t="str">
        <f t="shared" si="439"/>
        <v>Jun</v>
      </c>
    </row>
    <row r="3513" spans="1:22" ht="45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>
        <f t="shared" si="432"/>
        <v>30.333333333333336</v>
      </c>
      <c r="P3513">
        <f t="shared" si="435"/>
        <v>50.555555555555557</v>
      </c>
      <c r="Q3513" t="str">
        <f t="shared" si="433"/>
        <v>theater</v>
      </c>
      <c r="R3513" t="str">
        <f t="shared" si="434"/>
        <v>musical</v>
      </c>
      <c r="S3513" s="9">
        <f t="shared" si="436"/>
        <v>42090.742349537039</v>
      </c>
      <c r="T3513" s="9">
        <f t="shared" si="437"/>
        <v>42097.742349537039</v>
      </c>
      <c r="U3513">
        <f t="shared" si="438"/>
        <v>2015</v>
      </c>
      <c r="V3513" s="9" t="str">
        <f t="shared" si="439"/>
        <v>Mar</v>
      </c>
    </row>
    <row r="3514" spans="1:22" ht="45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>
        <f t="shared" si="432"/>
        <v>8.7200000000000006</v>
      </c>
      <c r="P3514">
        <f t="shared" si="435"/>
        <v>25.647058823529413</v>
      </c>
      <c r="Q3514" t="str">
        <f t="shared" si="433"/>
        <v>theater</v>
      </c>
      <c r="R3514" t="str">
        <f t="shared" si="434"/>
        <v>plays</v>
      </c>
      <c r="S3514" s="9">
        <f t="shared" si="436"/>
        <v>41780.619062500002</v>
      </c>
      <c r="T3514" s="9">
        <f t="shared" si="437"/>
        <v>41840.619062500002</v>
      </c>
      <c r="U3514">
        <f t="shared" si="438"/>
        <v>2014</v>
      </c>
      <c r="V3514" s="9" t="str">
        <f t="shared" si="439"/>
        <v>May</v>
      </c>
    </row>
    <row r="3515" spans="1:22" ht="45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>
        <f t="shared" si="432"/>
        <v>21.94</v>
      </c>
      <c r="P3515">
        <f t="shared" si="435"/>
        <v>47.695652173913047</v>
      </c>
      <c r="Q3515" t="str">
        <f t="shared" si="433"/>
        <v>theater</v>
      </c>
      <c r="R3515" t="str">
        <f t="shared" si="434"/>
        <v>plays</v>
      </c>
      <c r="S3515" s="9">
        <f t="shared" si="436"/>
        <v>41740.326990740745</v>
      </c>
      <c r="T3515" s="9">
        <f t="shared" si="437"/>
        <v>41770.326990740745</v>
      </c>
      <c r="U3515">
        <f t="shared" si="438"/>
        <v>2014</v>
      </c>
      <c r="V3515" s="9" t="str">
        <f t="shared" si="439"/>
        <v>Apr</v>
      </c>
    </row>
    <row r="3516" spans="1:22" ht="45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>
        <f t="shared" si="432"/>
        <v>21.3</v>
      </c>
      <c r="P3516">
        <f t="shared" si="435"/>
        <v>56.05263157894737</v>
      </c>
      <c r="Q3516" t="str">
        <f t="shared" si="433"/>
        <v>theater</v>
      </c>
      <c r="R3516" t="str">
        <f t="shared" si="434"/>
        <v>plays</v>
      </c>
      <c r="S3516" s="9">
        <f t="shared" si="436"/>
        <v>41765.905833333338</v>
      </c>
      <c r="T3516" s="9">
        <f t="shared" si="437"/>
        <v>41790.905833333338</v>
      </c>
      <c r="U3516">
        <f t="shared" si="438"/>
        <v>2014</v>
      </c>
      <c r="V3516" s="9" t="str">
        <f t="shared" si="439"/>
        <v>May</v>
      </c>
    </row>
    <row r="3517" spans="1:22" ht="45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>
        <f t="shared" si="432"/>
        <v>41.489795918367342</v>
      </c>
      <c r="P3517">
        <f t="shared" si="435"/>
        <v>81.319999999999993</v>
      </c>
      <c r="Q3517" t="str">
        <f t="shared" si="433"/>
        <v>theater</v>
      </c>
      <c r="R3517" t="str">
        <f t="shared" si="434"/>
        <v>plays</v>
      </c>
      <c r="S3517" s="9">
        <f t="shared" si="436"/>
        <v>41766.450625000005</v>
      </c>
      <c r="T3517" s="9">
        <f t="shared" si="437"/>
        <v>41793.124305555561</v>
      </c>
      <c r="U3517">
        <f t="shared" si="438"/>
        <v>2014</v>
      </c>
      <c r="V3517" s="9" t="str">
        <f t="shared" si="439"/>
        <v>May</v>
      </c>
    </row>
    <row r="3518" spans="1:22" ht="60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>
        <f t="shared" si="432"/>
        <v>2.105</v>
      </c>
      <c r="P3518">
        <f t="shared" si="435"/>
        <v>70.166666666666671</v>
      </c>
      <c r="Q3518" t="str">
        <f t="shared" si="433"/>
        <v>theater</v>
      </c>
      <c r="R3518" t="str">
        <f t="shared" si="434"/>
        <v>plays</v>
      </c>
      <c r="S3518" s="9">
        <f t="shared" si="436"/>
        <v>42248.46034722223</v>
      </c>
      <c r="T3518" s="9">
        <f t="shared" si="437"/>
        <v>42278.46034722223</v>
      </c>
      <c r="U3518">
        <f t="shared" si="438"/>
        <v>2015</v>
      </c>
      <c r="V3518" s="9" t="str">
        <f t="shared" si="439"/>
        <v>Sep</v>
      </c>
    </row>
    <row r="3519" spans="1:22" ht="45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>
        <f t="shared" si="432"/>
        <v>2.7</v>
      </c>
      <c r="P3519">
        <f t="shared" si="435"/>
        <v>23.625</v>
      </c>
      <c r="Q3519" t="str">
        <f t="shared" si="433"/>
        <v>theater</v>
      </c>
      <c r="R3519" t="str">
        <f t="shared" si="434"/>
        <v>plays</v>
      </c>
      <c r="S3519" s="9">
        <f t="shared" si="436"/>
        <v>41885.054884259262</v>
      </c>
      <c r="T3519" s="9">
        <f t="shared" si="437"/>
        <v>41916.124305555561</v>
      </c>
      <c r="U3519">
        <f t="shared" si="438"/>
        <v>2014</v>
      </c>
      <c r="V3519" s="9" t="str">
        <f t="shared" si="439"/>
        <v>Sep</v>
      </c>
    </row>
    <row r="3520" spans="1:22" ht="45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>
        <f t="shared" si="432"/>
        <v>16.161904761904761</v>
      </c>
      <c r="P3520">
        <f t="shared" si="435"/>
        <v>188.55555555555554</v>
      </c>
      <c r="Q3520" t="str">
        <f t="shared" si="433"/>
        <v>theater</v>
      </c>
      <c r="R3520" t="str">
        <f t="shared" si="434"/>
        <v>plays</v>
      </c>
      <c r="S3520" s="9">
        <f t="shared" si="436"/>
        <v>42159.057766203703</v>
      </c>
      <c r="T3520" s="9">
        <f t="shared" si="437"/>
        <v>42204.057766203703</v>
      </c>
      <c r="U3520">
        <f t="shared" si="438"/>
        <v>2015</v>
      </c>
      <c r="V3520" s="9" t="str">
        <f t="shared" si="439"/>
        <v>Jun</v>
      </c>
    </row>
    <row r="3521" spans="1:22" ht="45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>
        <f t="shared" si="432"/>
        <v>16.376923076923077</v>
      </c>
      <c r="P3521">
        <f t="shared" si="435"/>
        <v>49.511627906976742</v>
      </c>
      <c r="Q3521" t="str">
        <f t="shared" si="433"/>
        <v>theater</v>
      </c>
      <c r="R3521" t="str">
        <f t="shared" si="434"/>
        <v>plays</v>
      </c>
      <c r="S3521" s="9">
        <f t="shared" si="436"/>
        <v>42265.650335648148</v>
      </c>
      <c r="T3521" s="9">
        <f t="shared" si="437"/>
        <v>42295.650335648148</v>
      </c>
      <c r="U3521">
        <f t="shared" si="438"/>
        <v>2015</v>
      </c>
      <c r="V3521" s="9" t="str">
        <f t="shared" si="439"/>
        <v>Sep</v>
      </c>
    </row>
    <row r="3522" spans="1:22" ht="45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>
        <f t="shared" ref="O3522:O3585" si="440">(E3522/D3522)*100</f>
        <v>7.043333333333333</v>
      </c>
      <c r="P3522">
        <f t="shared" si="435"/>
        <v>75.464285714285708</v>
      </c>
      <c r="Q3522" t="str">
        <f t="shared" ref="Q3522:Q3585" si="441">LEFT(N3522,SEARCH("/",N3522,1)-1)</f>
        <v>theater</v>
      </c>
      <c r="R3522" t="str">
        <f t="shared" ref="R3522:R3585" si="442">RIGHT(N3522,LEN(N3522)-SEARCH("/",N3522,1))</f>
        <v>plays</v>
      </c>
      <c r="S3522" s="9">
        <f t="shared" si="436"/>
        <v>42136.60050925926</v>
      </c>
      <c r="T3522" s="9">
        <f t="shared" si="437"/>
        <v>42166.60050925926</v>
      </c>
      <c r="U3522">
        <f t="shared" si="438"/>
        <v>2015</v>
      </c>
      <c r="V3522" s="9" t="str">
        <f t="shared" si="439"/>
        <v>May</v>
      </c>
    </row>
    <row r="3523" spans="1:22" ht="30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>
        <f t="shared" si="440"/>
        <v>3.8</v>
      </c>
      <c r="P3523">
        <f t="shared" ref="P3523:P3586" si="443">IFERROR(E3523/L3523, 0)</f>
        <v>9.5</v>
      </c>
      <c r="Q3523" t="str">
        <f t="shared" si="441"/>
        <v>theater</v>
      </c>
      <c r="R3523" t="str">
        <f t="shared" si="442"/>
        <v>plays</v>
      </c>
      <c r="S3523" s="9">
        <f t="shared" ref="S3523:S3586" si="444">((J3523/86400)+25569+(-4/24))</f>
        <v>41974.957673611112</v>
      </c>
      <c r="T3523" s="9">
        <f t="shared" ref="T3523:T3586" si="445">((I3523/86400)+25569+(-4/24))</f>
        <v>42004.957673611112</v>
      </c>
      <c r="U3523">
        <f t="shared" ref="U3523:U3586" si="446">YEAR(S3523)</f>
        <v>2014</v>
      </c>
      <c r="V3523" s="9" t="str">
        <f t="shared" ref="V3523:V3586" si="447">TEXT(S3523, "mmm")</f>
        <v>Dec</v>
      </c>
    </row>
    <row r="3524" spans="1:22" ht="45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>
        <f t="shared" si="440"/>
        <v>34.08</v>
      </c>
      <c r="P3524">
        <f t="shared" si="443"/>
        <v>35.5</v>
      </c>
      <c r="Q3524" t="str">
        <f t="shared" si="441"/>
        <v>theater</v>
      </c>
      <c r="R3524" t="str">
        <f t="shared" si="442"/>
        <v>plays</v>
      </c>
      <c r="S3524" s="9">
        <f t="shared" si="444"/>
        <v>42172.272905092592</v>
      </c>
      <c r="T3524" s="9">
        <f t="shared" si="445"/>
        <v>42202.272905092592</v>
      </c>
      <c r="U3524">
        <f t="shared" si="446"/>
        <v>2015</v>
      </c>
      <c r="V3524" s="9" t="str">
        <f t="shared" si="447"/>
        <v>Jun</v>
      </c>
    </row>
    <row r="3525" spans="1:22" ht="45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>
        <f t="shared" si="440"/>
        <v>0.2</v>
      </c>
      <c r="P3525">
        <f t="shared" si="443"/>
        <v>10</v>
      </c>
      <c r="Q3525" t="str">
        <f t="shared" si="441"/>
        <v>theater</v>
      </c>
      <c r="R3525" t="str">
        <f t="shared" si="442"/>
        <v>plays</v>
      </c>
      <c r="S3525" s="9">
        <f t="shared" si="444"/>
        <v>42065.024027777785</v>
      </c>
      <c r="T3525" s="9">
        <f t="shared" si="445"/>
        <v>42089.982361111113</v>
      </c>
      <c r="U3525">
        <f t="shared" si="446"/>
        <v>2015</v>
      </c>
      <c r="V3525" s="9" t="str">
        <f t="shared" si="447"/>
        <v>Mar</v>
      </c>
    </row>
    <row r="3526" spans="1:22" ht="30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>
        <f t="shared" si="440"/>
        <v>2.5999999999999999E-2</v>
      </c>
      <c r="P3526">
        <f t="shared" si="443"/>
        <v>13</v>
      </c>
      <c r="Q3526" t="str">
        <f t="shared" si="441"/>
        <v>theater</v>
      </c>
      <c r="R3526" t="str">
        <f t="shared" si="442"/>
        <v>plays</v>
      </c>
      <c r="S3526" s="9">
        <f t="shared" si="444"/>
        <v>41848.673356481486</v>
      </c>
      <c r="T3526" s="9">
        <f t="shared" si="445"/>
        <v>41883.673356481486</v>
      </c>
      <c r="U3526">
        <f t="shared" si="446"/>
        <v>2014</v>
      </c>
      <c r="V3526" s="9" t="str">
        <f t="shared" si="447"/>
        <v>Jul</v>
      </c>
    </row>
    <row r="3527" spans="1:22" ht="30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>
        <f t="shared" si="440"/>
        <v>16.254545454545454</v>
      </c>
      <c r="P3527">
        <f t="shared" si="443"/>
        <v>89.4</v>
      </c>
      <c r="Q3527" t="str">
        <f t="shared" si="441"/>
        <v>theater</v>
      </c>
      <c r="R3527" t="str">
        <f t="shared" si="442"/>
        <v>plays</v>
      </c>
      <c r="S3527" s="9">
        <f t="shared" si="444"/>
        <v>42103.718263888892</v>
      </c>
      <c r="T3527" s="9">
        <f t="shared" si="445"/>
        <v>42133.718263888892</v>
      </c>
      <c r="U3527">
        <f t="shared" si="446"/>
        <v>2015</v>
      </c>
      <c r="V3527" s="9" t="str">
        <f t="shared" si="447"/>
        <v>Apr</v>
      </c>
    </row>
    <row r="3528" spans="1:22" ht="45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>
        <f t="shared" si="440"/>
        <v>2.5</v>
      </c>
      <c r="P3528">
        <f t="shared" si="443"/>
        <v>25</v>
      </c>
      <c r="Q3528" t="str">
        <f t="shared" si="441"/>
        <v>theater</v>
      </c>
      <c r="R3528" t="str">
        <f t="shared" si="442"/>
        <v>plays</v>
      </c>
      <c r="S3528" s="9">
        <f t="shared" si="444"/>
        <v>42059.804062500007</v>
      </c>
      <c r="T3528" s="9">
        <f t="shared" si="445"/>
        <v>42089.762395833335</v>
      </c>
      <c r="U3528">
        <f t="shared" si="446"/>
        <v>2015</v>
      </c>
      <c r="V3528" s="9" t="str">
        <f t="shared" si="447"/>
        <v>Feb</v>
      </c>
    </row>
    <row r="3529" spans="1:22" ht="45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>
        <f t="shared" si="440"/>
        <v>0.02</v>
      </c>
      <c r="P3529">
        <f t="shared" si="443"/>
        <v>1</v>
      </c>
      <c r="Q3529" t="str">
        <f t="shared" si="441"/>
        <v>theater</v>
      </c>
      <c r="R3529" t="str">
        <f t="shared" si="442"/>
        <v>plays</v>
      </c>
      <c r="S3529" s="9">
        <f t="shared" si="444"/>
        <v>42041.576423611114</v>
      </c>
      <c r="T3529" s="9">
        <f t="shared" si="445"/>
        <v>42071.534756944449</v>
      </c>
      <c r="U3529">
        <f t="shared" si="446"/>
        <v>2015</v>
      </c>
      <c r="V3529" s="9" t="str">
        <f t="shared" si="447"/>
        <v>Feb</v>
      </c>
    </row>
    <row r="3530" spans="1:22" ht="45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>
        <f t="shared" si="440"/>
        <v>5.2</v>
      </c>
      <c r="P3530">
        <f t="shared" si="443"/>
        <v>65</v>
      </c>
      <c r="Q3530" t="str">
        <f t="shared" si="441"/>
        <v>theater</v>
      </c>
      <c r="R3530" t="str">
        <f t="shared" si="442"/>
        <v>plays</v>
      </c>
      <c r="S3530" s="9">
        <f t="shared" si="444"/>
        <v>41829.570486111115</v>
      </c>
      <c r="T3530" s="9">
        <f t="shared" si="445"/>
        <v>41852.550000000003</v>
      </c>
      <c r="U3530">
        <f t="shared" si="446"/>
        <v>2014</v>
      </c>
      <c r="V3530" s="9" t="str">
        <f t="shared" si="447"/>
        <v>Jul</v>
      </c>
    </row>
    <row r="3531" spans="1:22" ht="45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>
        <f t="shared" si="440"/>
        <v>2</v>
      </c>
      <c r="P3531">
        <f t="shared" si="443"/>
        <v>10</v>
      </c>
      <c r="Q3531" t="str">
        <f t="shared" si="441"/>
        <v>theater</v>
      </c>
      <c r="R3531" t="str">
        <f t="shared" si="442"/>
        <v>plays</v>
      </c>
      <c r="S3531" s="9">
        <f t="shared" si="444"/>
        <v>42128.264398148145</v>
      </c>
      <c r="T3531" s="9">
        <f t="shared" si="445"/>
        <v>42146.708333333336</v>
      </c>
      <c r="U3531">
        <f t="shared" si="446"/>
        <v>2015</v>
      </c>
      <c r="V3531" s="9" t="str">
        <f t="shared" si="447"/>
        <v>May</v>
      </c>
    </row>
    <row r="3532" spans="1:22" ht="45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>
        <f t="shared" si="440"/>
        <v>0.04</v>
      </c>
      <c r="P3532">
        <f t="shared" si="443"/>
        <v>1</v>
      </c>
      <c r="Q3532" t="str">
        <f t="shared" si="441"/>
        <v>theater</v>
      </c>
      <c r="R3532" t="str">
        <f t="shared" si="442"/>
        <v>plays</v>
      </c>
      <c r="S3532" s="9">
        <f t="shared" si="444"/>
        <v>41789.726932870377</v>
      </c>
      <c r="T3532" s="9">
        <f t="shared" si="445"/>
        <v>41815.708333333336</v>
      </c>
      <c r="U3532">
        <f t="shared" si="446"/>
        <v>2014</v>
      </c>
      <c r="V3532" s="9" t="str">
        <f t="shared" si="447"/>
        <v>May</v>
      </c>
    </row>
    <row r="3533" spans="1:22" ht="45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>
        <f t="shared" si="440"/>
        <v>17.666666666666668</v>
      </c>
      <c r="P3533">
        <f t="shared" si="443"/>
        <v>81.538461538461533</v>
      </c>
      <c r="Q3533" t="str">
        <f t="shared" si="441"/>
        <v>theater</v>
      </c>
      <c r="R3533" t="str">
        <f t="shared" si="442"/>
        <v>plays</v>
      </c>
      <c r="S3533" s="9">
        <f t="shared" si="444"/>
        <v>41833.494328703709</v>
      </c>
      <c r="T3533" s="9">
        <f t="shared" si="445"/>
        <v>41863.494328703709</v>
      </c>
      <c r="U3533">
        <f t="shared" si="446"/>
        <v>2014</v>
      </c>
      <c r="V3533" s="9" t="str">
        <f t="shared" si="447"/>
        <v>Jul</v>
      </c>
    </row>
    <row r="3534" spans="1:22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>
        <f t="shared" si="440"/>
        <v>5</v>
      </c>
      <c r="P3534">
        <f t="shared" si="443"/>
        <v>100</v>
      </c>
      <c r="Q3534" t="str">
        <f t="shared" si="441"/>
        <v>theater</v>
      </c>
      <c r="R3534" t="str">
        <f t="shared" si="442"/>
        <v>plays</v>
      </c>
      <c r="S3534" s="9">
        <f t="shared" si="444"/>
        <v>41914.423344907409</v>
      </c>
      <c r="T3534" s="9">
        <f t="shared" si="445"/>
        <v>41955.740972222229</v>
      </c>
      <c r="U3534">
        <f t="shared" si="446"/>
        <v>2014</v>
      </c>
      <c r="V3534" s="9" t="str">
        <f t="shared" si="447"/>
        <v>Oct</v>
      </c>
    </row>
    <row r="3535" spans="1:22" ht="30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>
        <f t="shared" si="440"/>
        <v>1.3333333333333334E-2</v>
      </c>
      <c r="P3535">
        <f t="shared" si="443"/>
        <v>1</v>
      </c>
      <c r="Q3535" t="str">
        <f t="shared" si="441"/>
        <v>theater</v>
      </c>
      <c r="R3535" t="str">
        <f t="shared" si="442"/>
        <v>plays</v>
      </c>
      <c r="S3535" s="9">
        <f t="shared" si="444"/>
        <v>42611.094398148147</v>
      </c>
      <c r="T3535" s="9">
        <f t="shared" si="445"/>
        <v>42625.540972222225</v>
      </c>
      <c r="U3535">
        <f t="shared" si="446"/>
        <v>2016</v>
      </c>
      <c r="V3535" s="9" t="str">
        <f t="shared" si="447"/>
        <v>Aug</v>
      </c>
    </row>
    <row r="3536" spans="1:22" ht="45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>
        <f t="shared" si="440"/>
        <v>0</v>
      </c>
      <c r="P3536">
        <f t="shared" si="443"/>
        <v>0</v>
      </c>
      <c r="Q3536" t="str">
        <f t="shared" si="441"/>
        <v>theater</v>
      </c>
      <c r="R3536" t="str">
        <f t="shared" si="442"/>
        <v>plays</v>
      </c>
      <c r="S3536" s="9">
        <f t="shared" si="444"/>
        <v>42253.466493055559</v>
      </c>
      <c r="T3536" s="9">
        <f t="shared" si="445"/>
        <v>42313.508159722223</v>
      </c>
      <c r="U3536">
        <f t="shared" si="446"/>
        <v>2015</v>
      </c>
      <c r="V3536" s="9" t="str">
        <f t="shared" si="447"/>
        <v>Sep</v>
      </c>
    </row>
    <row r="3537" spans="1:22" ht="45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>
        <f t="shared" si="440"/>
        <v>1.2</v>
      </c>
      <c r="P3537">
        <f t="shared" si="443"/>
        <v>20</v>
      </c>
      <c r="Q3537" t="str">
        <f t="shared" si="441"/>
        <v>theater</v>
      </c>
      <c r="R3537" t="str">
        <f t="shared" si="442"/>
        <v>plays</v>
      </c>
      <c r="S3537" s="9">
        <f t="shared" si="444"/>
        <v>42295.725162037044</v>
      </c>
      <c r="T3537" s="9">
        <f t="shared" si="445"/>
        <v>42325.766828703701</v>
      </c>
      <c r="U3537">
        <f t="shared" si="446"/>
        <v>2015</v>
      </c>
      <c r="V3537" s="9" t="str">
        <f t="shared" si="447"/>
        <v>Oct</v>
      </c>
    </row>
    <row r="3538" spans="1:22" ht="45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>
        <f t="shared" si="440"/>
        <v>26.937422295897225</v>
      </c>
      <c r="P3538">
        <f t="shared" si="443"/>
        <v>46.428571428571431</v>
      </c>
      <c r="Q3538" t="str">
        <f t="shared" si="441"/>
        <v>theater</v>
      </c>
      <c r="R3538" t="str">
        <f t="shared" si="442"/>
        <v>plays</v>
      </c>
      <c r="S3538" s="9">
        <f t="shared" si="444"/>
        <v>41841.484930555562</v>
      </c>
      <c r="T3538" s="9">
        <f t="shared" si="445"/>
        <v>41881.0625</v>
      </c>
      <c r="U3538">
        <f t="shared" si="446"/>
        <v>2014</v>
      </c>
      <c r="V3538" s="9" t="str">
        <f t="shared" si="447"/>
        <v>Jul</v>
      </c>
    </row>
    <row r="3539" spans="1:22" ht="30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>
        <f t="shared" si="440"/>
        <v>0.54999999999999993</v>
      </c>
      <c r="P3539">
        <f t="shared" si="443"/>
        <v>5.5</v>
      </c>
      <c r="Q3539" t="str">
        <f t="shared" si="441"/>
        <v>theater</v>
      </c>
      <c r="R3539" t="str">
        <f t="shared" si="442"/>
        <v>plays</v>
      </c>
      <c r="S3539" s="9">
        <f t="shared" si="444"/>
        <v>42402.780335648153</v>
      </c>
      <c r="T3539" s="9">
        <f t="shared" si="445"/>
        <v>42451.978472222225</v>
      </c>
      <c r="U3539">
        <f t="shared" si="446"/>
        <v>2016</v>
      </c>
      <c r="V3539" s="9" t="str">
        <f t="shared" si="447"/>
        <v>Feb</v>
      </c>
    </row>
    <row r="3540" spans="1:22" ht="45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>
        <f t="shared" si="440"/>
        <v>12.55</v>
      </c>
      <c r="P3540">
        <f t="shared" si="443"/>
        <v>50.2</v>
      </c>
      <c r="Q3540" t="str">
        <f t="shared" si="441"/>
        <v>theater</v>
      </c>
      <c r="R3540" t="str">
        <f t="shared" si="442"/>
        <v>plays</v>
      </c>
      <c r="S3540" s="9">
        <f t="shared" si="444"/>
        <v>42509.647442129637</v>
      </c>
      <c r="T3540" s="9">
        <f t="shared" si="445"/>
        <v>42539.647442129637</v>
      </c>
      <c r="U3540">
        <f t="shared" si="446"/>
        <v>2016</v>
      </c>
      <c r="V3540" s="9" t="str">
        <f t="shared" si="447"/>
        <v>May</v>
      </c>
    </row>
    <row r="3541" spans="1:22" ht="45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>
        <f t="shared" si="440"/>
        <v>27.1</v>
      </c>
      <c r="P3541">
        <f t="shared" si="443"/>
        <v>38.714285714285715</v>
      </c>
      <c r="Q3541" t="str">
        <f t="shared" si="441"/>
        <v>theater</v>
      </c>
      <c r="R3541" t="str">
        <f t="shared" si="442"/>
        <v>plays</v>
      </c>
      <c r="S3541" s="9">
        <f t="shared" si="444"/>
        <v>42762.379143518519</v>
      </c>
      <c r="T3541" s="9">
        <f t="shared" si="445"/>
        <v>42792.379143518519</v>
      </c>
      <c r="U3541">
        <f t="shared" si="446"/>
        <v>2017</v>
      </c>
      <c r="V3541" s="9" t="str">
        <f t="shared" si="447"/>
        <v>Jan</v>
      </c>
    </row>
    <row r="3542" spans="1:22" ht="45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>
        <f t="shared" si="440"/>
        <v>1.4749999999999999</v>
      </c>
      <c r="P3542">
        <f t="shared" si="443"/>
        <v>13.111111111111111</v>
      </c>
      <c r="Q3542" t="str">
        <f t="shared" si="441"/>
        <v>theater</v>
      </c>
      <c r="R3542" t="str">
        <f t="shared" si="442"/>
        <v>plays</v>
      </c>
      <c r="S3542" s="9">
        <f t="shared" si="444"/>
        <v>41976.838310185187</v>
      </c>
      <c r="T3542" s="9">
        <f t="shared" si="445"/>
        <v>42008.80972222222</v>
      </c>
      <c r="U3542">
        <f t="shared" si="446"/>
        <v>2014</v>
      </c>
      <c r="V3542" s="9" t="str">
        <f t="shared" si="447"/>
        <v>Dec</v>
      </c>
    </row>
    <row r="3543" spans="1:22" ht="45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>
        <f t="shared" si="440"/>
        <v>16.826666666666668</v>
      </c>
      <c r="P3543">
        <f t="shared" si="443"/>
        <v>315.5</v>
      </c>
      <c r="Q3543" t="str">
        <f t="shared" si="441"/>
        <v>theater</v>
      </c>
      <c r="R3543" t="str">
        <f t="shared" si="442"/>
        <v>plays</v>
      </c>
      <c r="S3543" s="9">
        <f t="shared" si="444"/>
        <v>42171.591944444452</v>
      </c>
      <c r="T3543" s="9">
        <f t="shared" si="445"/>
        <v>42231.591944444452</v>
      </c>
      <c r="U3543">
        <f t="shared" si="446"/>
        <v>2015</v>
      </c>
      <c r="V3543" s="9" t="str">
        <f t="shared" si="447"/>
        <v>Jun</v>
      </c>
    </row>
    <row r="3544" spans="1:22" ht="30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>
        <f t="shared" si="440"/>
        <v>32.5</v>
      </c>
      <c r="P3544">
        <f t="shared" si="443"/>
        <v>37.142857142857146</v>
      </c>
      <c r="Q3544" t="str">
        <f t="shared" si="441"/>
        <v>theater</v>
      </c>
      <c r="R3544" t="str">
        <f t="shared" si="442"/>
        <v>plays</v>
      </c>
      <c r="S3544" s="9">
        <f t="shared" si="444"/>
        <v>42055.965787037036</v>
      </c>
      <c r="T3544" s="9">
        <f t="shared" si="445"/>
        <v>42086.040972222225</v>
      </c>
      <c r="U3544">
        <f t="shared" si="446"/>
        <v>2015</v>
      </c>
      <c r="V3544" s="9" t="str">
        <f t="shared" si="447"/>
        <v>Feb</v>
      </c>
    </row>
    <row r="3545" spans="1:22" ht="45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>
        <f t="shared" si="440"/>
        <v>0</v>
      </c>
      <c r="P3545">
        <f t="shared" si="443"/>
        <v>0</v>
      </c>
      <c r="Q3545" t="str">
        <f t="shared" si="441"/>
        <v>theater</v>
      </c>
      <c r="R3545" t="str">
        <f t="shared" si="442"/>
        <v>plays</v>
      </c>
      <c r="S3545" s="9">
        <f t="shared" si="444"/>
        <v>41867.485613425924</v>
      </c>
      <c r="T3545" s="9">
        <f t="shared" si="445"/>
        <v>41875.125</v>
      </c>
      <c r="U3545">
        <f t="shared" si="446"/>
        <v>2014</v>
      </c>
      <c r="V3545" s="9" t="str">
        <f t="shared" si="447"/>
        <v>Aug</v>
      </c>
    </row>
    <row r="3546" spans="1:22" ht="45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>
        <f t="shared" si="440"/>
        <v>21.55</v>
      </c>
      <c r="P3546">
        <f t="shared" si="443"/>
        <v>128.27380952380952</v>
      </c>
      <c r="Q3546" t="str">
        <f t="shared" si="441"/>
        <v>theater</v>
      </c>
      <c r="R3546" t="str">
        <f t="shared" si="442"/>
        <v>plays</v>
      </c>
      <c r="S3546" s="9">
        <f t="shared" si="444"/>
        <v>41779.491203703707</v>
      </c>
      <c r="T3546" s="9">
        <f t="shared" si="445"/>
        <v>41821.083333333336</v>
      </c>
      <c r="U3546">
        <f t="shared" si="446"/>
        <v>2014</v>
      </c>
      <c r="V3546" s="9" t="str">
        <f t="shared" si="447"/>
        <v>May</v>
      </c>
    </row>
    <row r="3547" spans="1:22" ht="45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>
        <f t="shared" si="440"/>
        <v>3.4666666666666663</v>
      </c>
      <c r="P3547">
        <f t="shared" si="443"/>
        <v>47.272727272727273</v>
      </c>
      <c r="Q3547" t="str">
        <f t="shared" si="441"/>
        <v>theater</v>
      </c>
      <c r="R3547" t="str">
        <f t="shared" si="442"/>
        <v>plays</v>
      </c>
      <c r="S3547" s="9">
        <f t="shared" si="444"/>
        <v>42679.791805555556</v>
      </c>
      <c r="T3547" s="9">
        <f t="shared" si="445"/>
        <v>42710.040972222225</v>
      </c>
      <c r="U3547">
        <f t="shared" si="446"/>
        <v>2016</v>
      </c>
      <c r="V3547" s="9" t="str">
        <f t="shared" si="447"/>
        <v>Nov</v>
      </c>
    </row>
    <row r="3548" spans="1:22" ht="45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>
        <f t="shared" si="440"/>
        <v>5</v>
      </c>
      <c r="P3548">
        <f t="shared" si="443"/>
        <v>50</v>
      </c>
      <c r="Q3548" t="str">
        <f t="shared" si="441"/>
        <v>theater</v>
      </c>
      <c r="R3548" t="str">
        <f t="shared" si="442"/>
        <v>plays</v>
      </c>
      <c r="S3548" s="9">
        <f t="shared" si="444"/>
        <v>42032.083541666674</v>
      </c>
      <c r="T3548" s="9">
        <f t="shared" si="445"/>
        <v>42063.083541666674</v>
      </c>
      <c r="U3548">
        <f t="shared" si="446"/>
        <v>2015</v>
      </c>
      <c r="V3548" s="9" t="str">
        <f t="shared" si="447"/>
        <v>Jan</v>
      </c>
    </row>
    <row r="3549" spans="1:22" ht="45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>
        <f t="shared" si="440"/>
        <v>10.625</v>
      </c>
      <c r="P3549">
        <f t="shared" si="443"/>
        <v>42.5</v>
      </c>
      <c r="Q3549" t="str">
        <f t="shared" si="441"/>
        <v>theater</v>
      </c>
      <c r="R3549" t="str">
        <f t="shared" si="442"/>
        <v>plays</v>
      </c>
      <c r="S3549" s="9">
        <f t="shared" si="444"/>
        <v>41793.02520833334</v>
      </c>
      <c r="T3549" s="9">
        <f t="shared" si="445"/>
        <v>41807.02520833334</v>
      </c>
      <c r="U3549">
        <f t="shared" si="446"/>
        <v>2014</v>
      </c>
      <c r="V3549" s="9" t="str">
        <f t="shared" si="447"/>
        <v>Jun</v>
      </c>
    </row>
    <row r="3550" spans="1:22" ht="45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>
        <f t="shared" si="440"/>
        <v>17.599999999999998</v>
      </c>
      <c r="P3550">
        <f t="shared" si="443"/>
        <v>44</v>
      </c>
      <c r="Q3550" t="str">
        <f t="shared" si="441"/>
        <v>theater</v>
      </c>
      <c r="R3550" t="str">
        <f t="shared" si="442"/>
        <v>plays</v>
      </c>
      <c r="S3550" s="9">
        <f t="shared" si="444"/>
        <v>41982.706979166665</v>
      </c>
      <c r="T3550" s="9">
        <f t="shared" si="445"/>
        <v>42012.706979166665</v>
      </c>
      <c r="U3550">
        <f t="shared" si="446"/>
        <v>2014</v>
      </c>
      <c r="V3550" s="9" t="str">
        <f t="shared" si="447"/>
        <v>Dec</v>
      </c>
    </row>
    <row r="3551" spans="1:22" ht="60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>
        <f t="shared" si="440"/>
        <v>32.56</v>
      </c>
      <c r="P3551">
        <f t="shared" si="443"/>
        <v>50.875</v>
      </c>
      <c r="Q3551" t="str">
        <f t="shared" si="441"/>
        <v>theater</v>
      </c>
      <c r="R3551" t="str">
        <f t="shared" si="442"/>
        <v>plays</v>
      </c>
      <c r="S3551" s="9">
        <f t="shared" si="444"/>
        <v>42193.315625000003</v>
      </c>
      <c r="T3551" s="9">
        <f t="shared" si="445"/>
        <v>42233.500000000007</v>
      </c>
      <c r="U3551">
        <f t="shared" si="446"/>
        <v>2015</v>
      </c>
      <c r="V3551" s="9" t="str">
        <f t="shared" si="447"/>
        <v>Jul</v>
      </c>
    </row>
    <row r="3552" spans="1:22" ht="30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>
        <f t="shared" si="440"/>
        <v>1.25</v>
      </c>
      <c r="P3552">
        <f t="shared" si="443"/>
        <v>62.5</v>
      </c>
      <c r="Q3552" t="str">
        <f t="shared" si="441"/>
        <v>theater</v>
      </c>
      <c r="R3552" t="str">
        <f t="shared" si="442"/>
        <v>plays</v>
      </c>
      <c r="S3552" s="9">
        <f t="shared" si="444"/>
        <v>41843.608344907414</v>
      </c>
      <c r="T3552" s="9">
        <f t="shared" si="445"/>
        <v>41863.608344907414</v>
      </c>
      <c r="U3552">
        <f t="shared" si="446"/>
        <v>2014</v>
      </c>
      <c r="V3552" s="9" t="str">
        <f t="shared" si="447"/>
        <v>Jul</v>
      </c>
    </row>
    <row r="3553" spans="1:22" ht="30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>
        <f t="shared" si="440"/>
        <v>5.4</v>
      </c>
      <c r="P3553">
        <f t="shared" si="443"/>
        <v>27</v>
      </c>
      <c r="Q3553" t="str">
        <f t="shared" si="441"/>
        <v>theater</v>
      </c>
      <c r="R3553" t="str">
        <f t="shared" si="442"/>
        <v>plays</v>
      </c>
      <c r="S3553" s="9">
        <f t="shared" si="444"/>
        <v>42135.925821759265</v>
      </c>
      <c r="T3553" s="9">
        <f t="shared" si="445"/>
        <v>42165.925821759265</v>
      </c>
      <c r="U3553">
        <f t="shared" si="446"/>
        <v>2015</v>
      </c>
      <c r="V3553" s="9" t="str">
        <f t="shared" si="447"/>
        <v>May</v>
      </c>
    </row>
    <row r="3554" spans="1:22" ht="45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>
        <f t="shared" si="440"/>
        <v>0.83333333333333337</v>
      </c>
      <c r="P3554">
        <f t="shared" si="443"/>
        <v>25</v>
      </c>
      <c r="Q3554" t="str">
        <f t="shared" si="441"/>
        <v>theater</v>
      </c>
      <c r="R3554" t="str">
        <f t="shared" si="442"/>
        <v>plays</v>
      </c>
      <c r="S3554" s="9">
        <f t="shared" si="444"/>
        <v>42317.659710648149</v>
      </c>
      <c r="T3554" s="9">
        <f t="shared" si="445"/>
        <v>42357.659710648149</v>
      </c>
      <c r="U3554">
        <f t="shared" si="446"/>
        <v>2015</v>
      </c>
      <c r="V3554" s="9" t="str">
        <f t="shared" si="447"/>
        <v>Nov</v>
      </c>
    </row>
    <row r="3555" spans="1:22" ht="45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>
        <f t="shared" si="440"/>
        <v>48.833333333333336</v>
      </c>
      <c r="P3555">
        <f t="shared" si="443"/>
        <v>47.258064516129032</v>
      </c>
      <c r="Q3555" t="str">
        <f t="shared" si="441"/>
        <v>theater</v>
      </c>
      <c r="R3555" t="str">
        <f t="shared" si="442"/>
        <v>plays</v>
      </c>
      <c r="S3555" s="9">
        <f t="shared" si="444"/>
        <v>42663.301412037043</v>
      </c>
      <c r="T3555" s="9">
        <f t="shared" si="445"/>
        <v>42688.343078703707</v>
      </c>
      <c r="U3555">
        <f t="shared" si="446"/>
        <v>2016</v>
      </c>
      <c r="V3555" s="9" t="str">
        <f t="shared" si="447"/>
        <v>Oct</v>
      </c>
    </row>
    <row r="3556" spans="1:22" ht="45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>
        <f t="shared" si="440"/>
        <v>0</v>
      </c>
      <c r="P3556">
        <f t="shared" si="443"/>
        <v>0</v>
      </c>
      <c r="Q3556" t="str">
        <f t="shared" si="441"/>
        <v>theater</v>
      </c>
      <c r="R3556" t="str">
        <f t="shared" si="442"/>
        <v>plays</v>
      </c>
      <c r="S3556" s="9">
        <f t="shared" si="444"/>
        <v>42185.844502314816</v>
      </c>
      <c r="T3556" s="9">
        <f t="shared" si="445"/>
        <v>42230.651388888895</v>
      </c>
      <c r="U3556">
        <f t="shared" si="446"/>
        <v>2015</v>
      </c>
      <c r="V3556" s="9" t="str">
        <f t="shared" si="447"/>
        <v>Jun</v>
      </c>
    </row>
    <row r="3557" spans="1:22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>
        <f t="shared" si="440"/>
        <v>0.03</v>
      </c>
      <c r="P3557">
        <f t="shared" si="443"/>
        <v>1.5</v>
      </c>
      <c r="Q3557" t="str">
        <f t="shared" si="441"/>
        <v>theater</v>
      </c>
      <c r="R3557" t="str">
        <f t="shared" si="442"/>
        <v>plays</v>
      </c>
      <c r="S3557" s="9">
        <f t="shared" si="444"/>
        <v>42095.062500000007</v>
      </c>
      <c r="T3557" s="9">
        <f t="shared" si="445"/>
        <v>42109.044444444451</v>
      </c>
      <c r="U3557">
        <f t="shared" si="446"/>
        <v>2015</v>
      </c>
      <c r="V3557" s="9" t="str">
        <f t="shared" si="447"/>
        <v>Apr</v>
      </c>
    </row>
    <row r="3558" spans="1:22" ht="45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>
        <f t="shared" si="440"/>
        <v>11.533333333333333</v>
      </c>
      <c r="P3558">
        <f t="shared" si="443"/>
        <v>24.714285714285715</v>
      </c>
      <c r="Q3558" t="str">
        <f t="shared" si="441"/>
        <v>theater</v>
      </c>
      <c r="R3558" t="str">
        <f t="shared" si="442"/>
        <v>plays</v>
      </c>
      <c r="S3558" s="9">
        <f t="shared" si="444"/>
        <v>42124.45721064815</v>
      </c>
      <c r="T3558" s="9">
        <f t="shared" si="445"/>
        <v>42166.791666666664</v>
      </c>
      <c r="U3558">
        <f t="shared" si="446"/>
        <v>2015</v>
      </c>
      <c r="V3558" s="9" t="str">
        <f t="shared" si="447"/>
        <v>Apr</v>
      </c>
    </row>
    <row r="3559" spans="1:22" ht="45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>
        <f t="shared" si="440"/>
        <v>67.333333333333329</v>
      </c>
      <c r="P3559">
        <f t="shared" si="443"/>
        <v>63.125</v>
      </c>
      <c r="Q3559" t="str">
        <f t="shared" si="441"/>
        <v>theater</v>
      </c>
      <c r="R3559" t="str">
        <f t="shared" si="442"/>
        <v>plays</v>
      </c>
      <c r="S3559" s="9">
        <f t="shared" si="444"/>
        <v>42143.751076388893</v>
      </c>
      <c r="T3559" s="9">
        <f t="shared" si="445"/>
        <v>42181.392361111117</v>
      </c>
      <c r="U3559">
        <f t="shared" si="446"/>
        <v>2015</v>
      </c>
      <c r="V3559" s="9" t="str">
        <f t="shared" si="447"/>
        <v>May</v>
      </c>
    </row>
    <row r="3560" spans="1:22" ht="30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>
        <f t="shared" si="440"/>
        <v>15.299999999999999</v>
      </c>
      <c r="P3560">
        <f t="shared" si="443"/>
        <v>38.25</v>
      </c>
      <c r="Q3560" t="str">
        <f t="shared" si="441"/>
        <v>theater</v>
      </c>
      <c r="R3560" t="str">
        <f t="shared" si="442"/>
        <v>plays</v>
      </c>
      <c r="S3560" s="9">
        <f t="shared" si="444"/>
        <v>41906.652847222227</v>
      </c>
      <c r="T3560" s="9">
        <f t="shared" si="445"/>
        <v>41938.672222222223</v>
      </c>
      <c r="U3560">
        <f t="shared" si="446"/>
        <v>2014</v>
      </c>
      <c r="V3560" s="9" t="str">
        <f t="shared" si="447"/>
        <v>Sep</v>
      </c>
    </row>
    <row r="3561" spans="1:22" ht="45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>
        <f t="shared" si="440"/>
        <v>8.6666666666666679</v>
      </c>
      <c r="P3561">
        <f t="shared" si="443"/>
        <v>16.25</v>
      </c>
      <c r="Q3561" t="str">
        <f t="shared" si="441"/>
        <v>theater</v>
      </c>
      <c r="R3561" t="str">
        <f t="shared" si="442"/>
        <v>plays</v>
      </c>
      <c r="S3561" s="9">
        <f t="shared" si="444"/>
        <v>41833.968703703707</v>
      </c>
      <c r="T3561" s="9">
        <f t="shared" si="445"/>
        <v>41848.968703703707</v>
      </c>
      <c r="U3561">
        <f t="shared" si="446"/>
        <v>2014</v>
      </c>
      <c r="V3561" s="9" t="str">
        <f t="shared" si="447"/>
        <v>Jul</v>
      </c>
    </row>
    <row r="3562" spans="1:22" ht="45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>
        <f t="shared" si="440"/>
        <v>0.22499999999999998</v>
      </c>
      <c r="P3562">
        <f t="shared" si="443"/>
        <v>33.75</v>
      </c>
      <c r="Q3562" t="str">
        <f t="shared" si="441"/>
        <v>theater</v>
      </c>
      <c r="R3562" t="str">
        <f t="shared" si="442"/>
        <v>plays</v>
      </c>
      <c r="S3562" s="9">
        <f t="shared" si="444"/>
        <v>41863.192615740743</v>
      </c>
      <c r="T3562" s="9">
        <f t="shared" si="445"/>
        <v>41893.192615740743</v>
      </c>
      <c r="U3562">
        <f t="shared" si="446"/>
        <v>2014</v>
      </c>
      <c r="V3562" s="9" t="str">
        <f t="shared" si="447"/>
        <v>Aug</v>
      </c>
    </row>
    <row r="3563" spans="1:22" ht="45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>
        <f t="shared" si="440"/>
        <v>3.0833333333333335</v>
      </c>
      <c r="P3563">
        <f t="shared" si="443"/>
        <v>61.666666666666664</v>
      </c>
      <c r="Q3563" t="str">
        <f t="shared" si="441"/>
        <v>theater</v>
      </c>
      <c r="R3563" t="str">
        <f t="shared" si="442"/>
        <v>plays</v>
      </c>
      <c r="S3563" s="9">
        <f t="shared" si="444"/>
        <v>42224.590243055558</v>
      </c>
      <c r="T3563" s="9">
        <f t="shared" si="445"/>
        <v>42254.590243055558</v>
      </c>
      <c r="U3563">
        <f t="shared" si="446"/>
        <v>2015</v>
      </c>
      <c r="V3563" s="9" t="str">
        <f t="shared" si="447"/>
        <v>Aug</v>
      </c>
    </row>
    <row r="3564" spans="1:22" ht="45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>
        <f t="shared" si="440"/>
        <v>37.412500000000001</v>
      </c>
      <c r="P3564">
        <f t="shared" si="443"/>
        <v>83.138888888888886</v>
      </c>
      <c r="Q3564" t="str">
        <f t="shared" si="441"/>
        <v>theater</v>
      </c>
      <c r="R3564" t="str">
        <f t="shared" si="442"/>
        <v>plays</v>
      </c>
      <c r="S3564" s="9">
        <f t="shared" si="444"/>
        <v>41939.645567129635</v>
      </c>
      <c r="T3564" s="9">
        <f t="shared" si="445"/>
        <v>41969.6872337963</v>
      </c>
      <c r="U3564">
        <f t="shared" si="446"/>
        <v>2014</v>
      </c>
      <c r="V3564" s="9" t="str">
        <f t="shared" si="447"/>
        <v>Oct</v>
      </c>
    </row>
    <row r="3565" spans="1:22" ht="45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>
        <f t="shared" si="440"/>
        <v>6.6666666666666671E-3</v>
      </c>
      <c r="P3565">
        <f t="shared" si="443"/>
        <v>1</v>
      </c>
      <c r="Q3565" t="str">
        <f t="shared" si="441"/>
        <v>theater</v>
      </c>
      <c r="R3565" t="str">
        <f t="shared" si="442"/>
        <v>plays</v>
      </c>
      <c r="S3565" s="9">
        <f t="shared" si="444"/>
        <v>42059.103356481479</v>
      </c>
      <c r="T3565" s="9">
        <f t="shared" si="445"/>
        <v>42119.024305555555</v>
      </c>
      <c r="U3565">
        <f t="shared" si="446"/>
        <v>2015</v>
      </c>
      <c r="V3565" s="9" t="str">
        <f t="shared" si="447"/>
        <v>Feb</v>
      </c>
    </row>
    <row r="3566" spans="1:22" ht="45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>
        <f t="shared" si="440"/>
        <v>10</v>
      </c>
      <c r="P3566">
        <f t="shared" si="443"/>
        <v>142.85714285714286</v>
      </c>
      <c r="Q3566" t="str">
        <f t="shared" si="441"/>
        <v>theater</v>
      </c>
      <c r="R3566" t="str">
        <f t="shared" si="442"/>
        <v>plays</v>
      </c>
      <c r="S3566" s="9">
        <f t="shared" si="444"/>
        <v>42308.044548611113</v>
      </c>
      <c r="T3566" s="9">
        <f t="shared" si="445"/>
        <v>42338.086215277777</v>
      </c>
      <c r="U3566">
        <f t="shared" si="446"/>
        <v>2015</v>
      </c>
      <c r="V3566" s="9" t="str">
        <f t="shared" si="447"/>
        <v>Oct</v>
      </c>
    </row>
    <row r="3567" spans="1:22" ht="45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>
        <f t="shared" si="440"/>
        <v>36.36</v>
      </c>
      <c r="P3567">
        <f t="shared" si="443"/>
        <v>33.666666666666664</v>
      </c>
      <c r="Q3567" t="str">
        <f t="shared" si="441"/>
        <v>theater</v>
      </c>
      <c r="R3567" t="str">
        <f t="shared" si="442"/>
        <v>plays</v>
      </c>
      <c r="S3567" s="9">
        <f t="shared" si="444"/>
        <v>42114.652268518526</v>
      </c>
      <c r="T3567" s="9">
        <f t="shared" si="445"/>
        <v>42134.790972222225</v>
      </c>
      <c r="U3567">
        <f t="shared" si="446"/>
        <v>2015</v>
      </c>
      <c r="V3567" s="9" t="str">
        <f t="shared" si="447"/>
        <v>Apr</v>
      </c>
    </row>
    <row r="3568" spans="1:22" ht="45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>
        <f t="shared" si="440"/>
        <v>0.33333333333333337</v>
      </c>
      <c r="P3568">
        <f t="shared" si="443"/>
        <v>5</v>
      </c>
      <c r="Q3568" t="str">
        <f t="shared" si="441"/>
        <v>theater</v>
      </c>
      <c r="R3568" t="str">
        <f t="shared" si="442"/>
        <v>plays</v>
      </c>
      <c r="S3568" s="9">
        <f t="shared" si="444"/>
        <v>42492.818391203706</v>
      </c>
      <c r="T3568" s="9">
        <f t="shared" si="445"/>
        <v>42522.818391203706</v>
      </c>
      <c r="U3568">
        <f t="shared" si="446"/>
        <v>2016</v>
      </c>
      <c r="V3568" s="9" t="str">
        <f t="shared" si="447"/>
        <v>May</v>
      </c>
    </row>
    <row r="3569" spans="1:22" ht="45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>
        <f t="shared" si="440"/>
        <v>0</v>
      </c>
      <c r="P3569">
        <f t="shared" si="443"/>
        <v>0</v>
      </c>
      <c r="Q3569" t="str">
        <f t="shared" si="441"/>
        <v>theater</v>
      </c>
      <c r="R3569" t="str">
        <f t="shared" si="442"/>
        <v>plays</v>
      </c>
      <c r="S3569" s="9">
        <f t="shared" si="444"/>
        <v>42494.305</v>
      </c>
      <c r="T3569" s="9">
        <f t="shared" si="445"/>
        <v>42524.305</v>
      </c>
      <c r="U3569">
        <f t="shared" si="446"/>
        <v>2016</v>
      </c>
      <c r="V3569" s="9" t="str">
        <f t="shared" si="447"/>
        <v>May</v>
      </c>
    </row>
    <row r="3570" spans="1:22" ht="45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>
        <f t="shared" si="440"/>
        <v>0.2857142857142857</v>
      </c>
      <c r="P3570">
        <f t="shared" si="443"/>
        <v>10</v>
      </c>
      <c r="Q3570" t="str">
        <f t="shared" si="441"/>
        <v>theater</v>
      </c>
      <c r="R3570" t="str">
        <f t="shared" si="442"/>
        <v>plays</v>
      </c>
      <c r="S3570" s="9">
        <f t="shared" si="444"/>
        <v>41863.360659722224</v>
      </c>
      <c r="T3570" s="9">
        <f t="shared" si="445"/>
        <v>41893.360659722224</v>
      </c>
      <c r="U3570">
        <f t="shared" si="446"/>
        <v>2014</v>
      </c>
      <c r="V3570" s="9" t="str">
        <f t="shared" si="447"/>
        <v>Aug</v>
      </c>
    </row>
    <row r="3571" spans="1:22" ht="45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>
        <f t="shared" si="440"/>
        <v>0.2</v>
      </c>
      <c r="P3571">
        <f t="shared" si="443"/>
        <v>40</v>
      </c>
      <c r="Q3571" t="str">
        <f t="shared" si="441"/>
        <v>theater</v>
      </c>
      <c r="R3571" t="str">
        <f t="shared" si="442"/>
        <v>plays</v>
      </c>
      <c r="S3571" s="9">
        <f t="shared" si="444"/>
        <v>41843.49795138889</v>
      </c>
      <c r="T3571" s="9">
        <f t="shared" si="445"/>
        <v>41855.5</v>
      </c>
      <c r="U3571">
        <f t="shared" si="446"/>
        <v>2014</v>
      </c>
      <c r="V3571" s="9" t="str">
        <f t="shared" si="447"/>
        <v>Jul</v>
      </c>
    </row>
    <row r="3572" spans="1:22" ht="45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>
        <f t="shared" si="440"/>
        <v>1.7999999999999998</v>
      </c>
      <c r="P3572">
        <f t="shared" si="443"/>
        <v>30</v>
      </c>
      <c r="Q3572" t="str">
        <f t="shared" si="441"/>
        <v>theater</v>
      </c>
      <c r="R3572" t="str">
        <f t="shared" si="442"/>
        <v>plays</v>
      </c>
      <c r="S3572" s="9">
        <f t="shared" si="444"/>
        <v>42358.518206018525</v>
      </c>
      <c r="T3572" s="9">
        <f t="shared" si="445"/>
        <v>42386.833333333336</v>
      </c>
      <c r="U3572">
        <f t="shared" si="446"/>
        <v>2015</v>
      </c>
      <c r="V3572" s="9" t="str">
        <f t="shared" si="447"/>
        <v>Dec</v>
      </c>
    </row>
    <row r="3573" spans="1:22" ht="45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>
        <f t="shared" si="440"/>
        <v>5.4</v>
      </c>
      <c r="P3573">
        <f t="shared" si="443"/>
        <v>45</v>
      </c>
      <c r="Q3573" t="str">
        <f t="shared" si="441"/>
        <v>theater</v>
      </c>
      <c r="R3573" t="str">
        <f t="shared" si="442"/>
        <v>plays</v>
      </c>
      <c r="S3573" s="9">
        <f t="shared" si="444"/>
        <v>42657.220601851855</v>
      </c>
      <c r="T3573" s="9">
        <f t="shared" si="445"/>
        <v>42687.26226851852</v>
      </c>
      <c r="U3573">
        <f t="shared" si="446"/>
        <v>2016</v>
      </c>
      <c r="V3573" s="9" t="str">
        <f t="shared" si="447"/>
        <v>Oct</v>
      </c>
    </row>
    <row r="3574" spans="1:22" ht="45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>
        <f t="shared" si="440"/>
        <v>0</v>
      </c>
      <c r="P3574">
        <f t="shared" si="443"/>
        <v>0</v>
      </c>
      <c r="Q3574" t="str">
        <f t="shared" si="441"/>
        <v>theater</v>
      </c>
      <c r="R3574" t="str">
        <f t="shared" si="442"/>
        <v>plays</v>
      </c>
      <c r="S3574" s="9">
        <f t="shared" si="444"/>
        <v>41926.375636574077</v>
      </c>
      <c r="T3574" s="9">
        <f t="shared" si="445"/>
        <v>41938.583333333336</v>
      </c>
      <c r="U3574">
        <f t="shared" si="446"/>
        <v>2014</v>
      </c>
      <c r="V3574" s="9" t="str">
        <f t="shared" si="447"/>
        <v>Oct</v>
      </c>
    </row>
    <row r="3575" spans="1:22" ht="45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>
        <f t="shared" si="440"/>
        <v>8.1333333333333329</v>
      </c>
      <c r="P3575">
        <f t="shared" si="443"/>
        <v>10.166666666666666</v>
      </c>
      <c r="Q3575" t="str">
        <f t="shared" si="441"/>
        <v>theater</v>
      </c>
      <c r="R3575" t="str">
        <f t="shared" si="442"/>
        <v>plays</v>
      </c>
      <c r="S3575" s="9">
        <f t="shared" si="444"/>
        <v>42020.6019675926</v>
      </c>
      <c r="T3575" s="9">
        <f t="shared" si="445"/>
        <v>42065.791666666664</v>
      </c>
      <c r="U3575">
        <f t="shared" si="446"/>
        <v>2015</v>
      </c>
      <c r="V3575" s="9" t="str">
        <f t="shared" si="447"/>
        <v>Jan</v>
      </c>
    </row>
    <row r="3576" spans="1:22" ht="45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>
        <f t="shared" si="440"/>
        <v>12.034782608695652</v>
      </c>
      <c r="P3576">
        <f t="shared" si="443"/>
        <v>81.411764705882348</v>
      </c>
      <c r="Q3576" t="str">
        <f t="shared" si="441"/>
        <v>theater</v>
      </c>
      <c r="R3576" t="str">
        <f t="shared" si="442"/>
        <v>plays</v>
      </c>
      <c r="S3576" s="9">
        <f t="shared" si="444"/>
        <v>42075.813321759262</v>
      </c>
      <c r="T3576" s="9">
        <f t="shared" si="445"/>
        <v>42103.813321759262</v>
      </c>
      <c r="U3576">
        <f t="shared" si="446"/>
        <v>2015</v>
      </c>
      <c r="V3576" s="9" t="str">
        <f t="shared" si="447"/>
        <v>Mar</v>
      </c>
    </row>
    <row r="3577" spans="1:22" ht="45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>
        <f t="shared" si="440"/>
        <v>15.266666666666667</v>
      </c>
      <c r="P3577">
        <f t="shared" si="443"/>
        <v>57.25</v>
      </c>
      <c r="Q3577" t="str">
        <f t="shared" si="441"/>
        <v>theater</v>
      </c>
      <c r="R3577" t="str">
        <f t="shared" si="442"/>
        <v>plays</v>
      </c>
      <c r="S3577" s="9">
        <f t="shared" si="444"/>
        <v>41786.793078703704</v>
      </c>
      <c r="T3577" s="9">
        <f t="shared" si="445"/>
        <v>41816.793078703704</v>
      </c>
      <c r="U3577">
        <f t="shared" si="446"/>
        <v>2014</v>
      </c>
      <c r="V3577" s="9" t="str">
        <f t="shared" si="447"/>
        <v>May</v>
      </c>
    </row>
    <row r="3578" spans="1:22" ht="45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>
        <f t="shared" si="440"/>
        <v>10</v>
      </c>
      <c r="P3578">
        <f t="shared" si="443"/>
        <v>5</v>
      </c>
      <c r="Q3578" t="str">
        <f t="shared" si="441"/>
        <v>theater</v>
      </c>
      <c r="R3578" t="str">
        <f t="shared" si="442"/>
        <v>plays</v>
      </c>
      <c r="S3578" s="9">
        <f t="shared" si="444"/>
        <v>41820.704155092593</v>
      </c>
      <c r="T3578" s="9">
        <f t="shared" si="445"/>
        <v>41850.704155092593</v>
      </c>
      <c r="U3578">
        <f t="shared" si="446"/>
        <v>2014</v>
      </c>
      <c r="V3578" s="9" t="str">
        <f t="shared" si="447"/>
        <v>Jun</v>
      </c>
    </row>
    <row r="3579" spans="1:22" ht="30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>
        <f t="shared" si="440"/>
        <v>0.3</v>
      </c>
      <c r="P3579">
        <f t="shared" si="443"/>
        <v>15</v>
      </c>
      <c r="Q3579" t="str">
        <f t="shared" si="441"/>
        <v>theater</v>
      </c>
      <c r="R3579" t="str">
        <f t="shared" si="442"/>
        <v>plays</v>
      </c>
      <c r="S3579" s="9">
        <f t="shared" si="444"/>
        <v>41969.918379629635</v>
      </c>
      <c r="T3579" s="9">
        <f t="shared" si="445"/>
        <v>41999.918379629635</v>
      </c>
      <c r="U3579">
        <f t="shared" si="446"/>
        <v>2014</v>
      </c>
      <c r="V3579" s="9" t="str">
        <f t="shared" si="447"/>
        <v>Nov</v>
      </c>
    </row>
    <row r="3580" spans="1:22" ht="45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>
        <f t="shared" si="440"/>
        <v>1</v>
      </c>
      <c r="P3580">
        <f t="shared" si="443"/>
        <v>12.5</v>
      </c>
      <c r="Q3580" t="str">
        <f t="shared" si="441"/>
        <v>theater</v>
      </c>
      <c r="R3580" t="str">
        <f t="shared" si="442"/>
        <v>plays</v>
      </c>
      <c r="S3580" s="9">
        <f t="shared" si="444"/>
        <v>41830.100740740745</v>
      </c>
      <c r="T3580" s="9">
        <f t="shared" si="445"/>
        <v>41860.100740740745</v>
      </c>
      <c r="U3580">
        <f t="shared" si="446"/>
        <v>2014</v>
      </c>
      <c r="V3580" s="9" t="str">
        <f t="shared" si="447"/>
        <v>Jul</v>
      </c>
    </row>
    <row r="3581" spans="1:22" ht="45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>
        <f t="shared" si="440"/>
        <v>13.020000000000001</v>
      </c>
      <c r="P3581">
        <f t="shared" si="443"/>
        <v>93</v>
      </c>
      <c r="Q3581" t="str">
        <f t="shared" si="441"/>
        <v>theater</v>
      </c>
      <c r="R3581" t="str">
        <f t="shared" si="442"/>
        <v>plays</v>
      </c>
      <c r="S3581" s="9">
        <f t="shared" si="444"/>
        <v>42265.516516203708</v>
      </c>
      <c r="T3581" s="9">
        <f t="shared" si="445"/>
        <v>42293.040972222225</v>
      </c>
      <c r="U3581">
        <f t="shared" si="446"/>
        <v>2015</v>
      </c>
      <c r="V3581" s="9" t="str">
        <f t="shared" si="447"/>
        <v>Sep</v>
      </c>
    </row>
    <row r="3582" spans="1:22" ht="45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>
        <f t="shared" si="440"/>
        <v>2.2650000000000001</v>
      </c>
      <c r="P3582">
        <f t="shared" si="443"/>
        <v>32.357142857142854</v>
      </c>
      <c r="Q3582" t="str">
        <f t="shared" si="441"/>
        <v>theater</v>
      </c>
      <c r="R3582" t="str">
        <f t="shared" si="442"/>
        <v>plays</v>
      </c>
      <c r="S3582" s="9">
        <f t="shared" si="444"/>
        <v>42601.660474537035</v>
      </c>
      <c r="T3582" s="9">
        <f t="shared" si="445"/>
        <v>42631.660474537035</v>
      </c>
      <c r="U3582">
        <f t="shared" si="446"/>
        <v>2016</v>
      </c>
      <c r="V3582" s="9" t="str">
        <f t="shared" si="447"/>
        <v>Aug</v>
      </c>
    </row>
    <row r="3583" spans="1:22" ht="45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>
        <f t="shared" si="440"/>
        <v>0</v>
      </c>
      <c r="P3583">
        <f t="shared" si="443"/>
        <v>0</v>
      </c>
      <c r="Q3583" t="str">
        <f t="shared" si="441"/>
        <v>theater</v>
      </c>
      <c r="R3583" t="str">
        <f t="shared" si="442"/>
        <v>plays</v>
      </c>
      <c r="S3583" s="9">
        <f t="shared" si="444"/>
        <v>42433.172083333331</v>
      </c>
      <c r="T3583" s="9">
        <f t="shared" si="445"/>
        <v>42461.083333333336</v>
      </c>
      <c r="U3583">
        <f t="shared" si="446"/>
        <v>2016</v>
      </c>
      <c r="V3583" s="9" t="str">
        <f t="shared" si="447"/>
        <v>Mar</v>
      </c>
    </row>
    <row r="3584" spans="1:22" ht="45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>
        <f t="shared" si="440"/>
        <v>0</v>
      </c>
      <c r="P3584">
        <f t="shared" si="443"/>
        <v>0</v>
      </c>
      <c r="Q3584" t="str">
        <f t="shared" si="441"/>
        <v>theater</v>
      </c>
      <c r="R3584" t="str">
        <f t="shared" si="442"/>
        <v>plays</v>
      </c>
      <c r="S3584" s="9">
        <f t="shared" si="444"/>
        <v>42227.985034722224</v>
      </c>
      <c r="T3584" s="9">
        <f t="shared" si="445"/>
        <v>42252.985034722224</v>
      </c>
      <c r="U3584">
        <f t="shared" si="446"/>
        <v>2015</v>
      </c>
      <c r="V3584" s="9" t="str">
        <f t="shared" si="447"/>
        <v>Aug</v>
      </c>
    </row>
    <row r="3585" spans="1:22" ht="45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>
        <f t="shared" si="440"/>
        <v>8.3333333333333332E-3</v>
      </c>
      <c r="P3585">
        <f t="shared" si="443"/>
        <v>1</v>
      </c>
      <c r="Q3585" t="str">
        <f t="shared" si="441"/>
        <v>theater</v>
      </c>
      <c r="R3585" t="str">
        <f t="shared" si="442"/>
        <v>plays</v>
      </c>
      <c r="S3585" s="9">
        <f t="shared" si="444"/>
        <v>42415.001898148148</v>
      </c>
      <c r="T3585" s="9">
        <f t="shared" si="445"/>
        <v>42444.960231481484</v>
      </c>
      <c r="U3585">
        <f t="shared" si="446"/>
        <v>2016</v>
      </c>
      <c r="V3585" s="9" t="str">
        <f t="shared" si="447"/>
        <v>Feb</v>
      </c>
    </row>
    <row r="3586" spans="1:22" ht="45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>
        <f t="shared" ref="O3586:O3649" si="448">(E3586/D3586)*100</f>
        <v>15.742857142857142</v>
      </c>
      <c r="P3586">
        <f t="shared" si="443"/>
        <v>91.833333333333329</v>
      </c>
      <c r="Q3586" t="str">
        <f t="shared" ref="Q3586:Q3649" si="449">LEFT(N3586,SEARCH("/",N3586,1)-1)</f>
        <v>theater</v>
      </c>
      <c r="R3586" t="str">
        <f t="shared" ref="R3586:R3649" si="450">RIGHT(N3586,LEN(N3586)-SEARCH("/",N3586,1))</f>
        <v>plays</v>
      </c>
      <c r="S3586" s="9">
        <f t="shared" si="444"/>
        <v>42538.80164351852</v>
      </c>
      <c r="T3586" s="9">
        <f t="shared" si="445"/>
        <v>42567.863194444442</v>
      </c>
      <c r="U3586">
        <f t="shared" si="446"/>
        <v>2016</v>
      </c>
      <c r="V3586" s="9" t="str">
        <f t="shared" si="447"/>
        <v>Jun</v>
      </c>
    </row>
    <row r="3587" spans="1:22" ht="45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>
        <f t="shared" si="448"/>
        <v>11</v>
      </c>
      <c r="P3587">
        <f t="shared" ref="P3587:P3650" si="451">IFERROR(E3587/L3587, 0)</f>
        <v>45.833333333333336</v>
      </c>
      <c r="Q3587" t="str">
        <f t="shared" si="449"/>
        <v>theater</v>
      </c>
      <c r="R3587" t="str">
        <f t="shared" si="450"/>
        <v>plays</v>
      </c>
      <c r="S3587" s="9">
        <f t="shared" ref="S3587:S3650" si="452">((J3587/86400)+25569+(-4/24))</f>
        <v>42233.50508101852</v>
      </c>
      <c r="T3587" s="9">
        <f t="shared" ref="T3587:T3650" si="453">((I3587/86400)+25569+(-4/24))</f>
        <v>42278.375000000007</v>
      </c>
      <c r="U3587">
        <f t="shared" ref="U3587:U3650" si="454">YEAR(S3587)</f>
        <v>2015</v>
      </c>
      <c r="V3587" s="9" t="str">
        <f t="shared" ref="V3587:V3650" si="455">TEXT(S3587, "mmm")</f>
        <v>Aug</v>
      </c>
    </row>
    <row r="3588" spans="1:22" ht="60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>
        <f t="shared" si="448"/>
        <v>43.833333333333336</v>
      </c>
      <c r="P3588">
        <f t="shared" si="451"/>
        <v>57.173913043478258</v>
      </c>
      <c r="Q3588" t="str">
        <f t="shared" si="449"/>
        <v>theater</v>
      </c>
      <c r="R3588" t="str">
        <f t="shared" si="450"/>
        <v>plays</v>
      </c>
      <c r="S3588" s="9">
        <f t="shared" si="452"/>
        <v>42221.490115740744</v>
      </c>
      <c r="T3588" s="9">
        <f t="shared" si="453"/>
        <v>42281.490115740744</v>
      </c>
      <c r="U3588">
        <f t="shared" si="454"/>
        <v>2015</v>
      </c>
      <c r="V3588" s="9" t="str">
        <f t="shared" si="455"/>
        <v>Aug</v>
      </c>
    </row>
    <row r="3589" spans="1:22" ht="45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>
        <f t="shared" si="448"/>
        <v>0</v>
      </c>
      <c r="P3589">
        <f t="shared" si="451"/>
        <v>0</v>
      </c>
      <c r="Q3589" t="str">
        <f t="shared" si="449"/>
        <v>theater</v>
      </c>
      <c r="R3589" t="str">
        <f t="shared" si="450"/>
        <v>plays</v>
      </c>
      <c r="S3589" s="9">
        <f t="shared" si="452"/>
        <v>42675.096296296302</v>
      </c>
      <c r="T3589" s="9">
        <f t="shared" si="453"/>
        <v>42705.137962962966</v>
      </c>
      <c r="U3589">
        <f t="shared" si="454"/>
        <v>2016</v>
      </c>
      <c r="V3589" s="9" t="str">
        <f t="shared" si="455"/>
        <v>Nov</v>
      </c>
    </row>
    <row r="3590" spans="1:22" ht="45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>
        <f t="shared" si="448"/>
        <v>86.135181975736558</v>
      </c>
      <c r="P3590">
        <f t="shared" si="451"/>
        <v>248.5</v>
      </c>
      <c r="Q3590" t="str">
        <f t="shared" si="449"/>
        <v>theater</v>
      </c>
      <c r="R3590" t="str">
        <f t="shared" si="450"/>
        <v>plays</v>
      </c>
      <c r="S3590" s="9">
        <f t="shared" si="452"/>
        <v>42534.464814814819</v>
      </c>
      <c r="T3590" s="9">
        <f t="shared" si="453"/>
        <v>42562.464814814819</v>
      </c>
      <c r="U3590">
        <f t="shared" si="454"/>
        <v>2016</v>
      </c>
      <c r="V3590" s="9" t="str">
        <f t="shared" si="455"/>
        <v>Jun</v>
      </c>
    </row>
    <row r="3591" spans="1:22" ht="45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>
        <f t="shared" si="448"/>
        <v>12.196620583717358</v>
      </c>
      <c r="P3591">
        <f t="shared" si="451"/>
        <v>79.400000000000006</v>
      </c>
      <c r="Q3591" t="str">
        <f t="shared" si="449"/>
        <v>theater</v>
      </c>
      <c r="R3591" t="str">
        <f t="shared" si="450"/>
        <v>plays</v>
      </c>
      <c r="S3591" s="9">
        <f t="shared" si="452"/>
        <v>42151.739050925928</v>
      </c>
      <c r="T3591" s="9">
        <f t="shared" si="453"/>
        <v>42182.739050925928</v>
      </c>
      <c r="U3591">
        <f t="shared" si="454"/>
        <v>2015</v>
      </c>
      <c r="V3591" s="9" t="str">
        <f t="shared" si="455"/>
        <v>May</v>
      </c>
    </row>
    <row r="3592" spans="1:22" ht="45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>
        <f t="shared" si="448"/>
        <v>0.1</v>
      </c>
      <c r="P3592">
        <f t="shared" si="451"/>
        <v>5</v>
      </c>
      <c r="Q3592" t="str">
        <f t="shared" si="449"/>
        <v>theater</v>
      </c>
      <c r="R3592" t="str">
        <f t="shared" si="450"/>
        <v>plays</v>
      </c>
      <c r="S3592" s="9">
        <f t="shared" si="452"/>
        <v>41915.233553240745</v>
      </c>
      <c r="T3592" s="9">
        <f t="shared" si="453"/>
        <v>41919.020833333336</v>
      </c>
      <c r="U3592">
        <f t="shared" si="454"/>
        <v>2014</v>
      </c>
      <c r="V3592" s="9" t="str">
        <f t="shared" si="455"/>
        <v>Oct</v>
      </c>
    </row>
    <row r="3593" spans="1:22" ht="45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>
        <f t="shared" si="448"/>
        <v>0.22</v>
      </c>
      <c r="P3593">
        <f t="shared" si="451"/>
        <v>5.5</v>
      </c>
      <c r="Q3593" t="str">
        <f t="shared" si="449"/>
        <v>theater</v>
      </c>
      <c r="R3593" t="str">
        <f t="shared" si="450"/>
        <v>plays</v>
      </c>
      <c r="S3593" s="9">
        <f t="shared" si="452"/>
        <v>41961.325821759259</v>
      </c>
      <c r="T3593" s="9">
        <f t="shared" si="453"/>
        <v>42006.325821759259</v>
      </c>
      <c r="U3593">
        <f t="shared" si="454"/>
        <v>2014</v>
      </c>
      <c r="V3593" s="9" t="str">
        <f t="shared" si="455"/>
        <v>Nov</v>
      </c>
    </row>
    <row r="3594" spans="1:22" ht="45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>
        <f t="shared" si="448"/>
        <v>0.90909090909090906</v>
      </c>
      <c r="P3594">
        <f t="shared" si="451"/>
        <v>25</v>
      </c>
      <c r="Q3594" t="str">
        <f t="shared" si="449"/>
        <v>theater</v>
      </c>
      <c r="R3594" t="str">
        <f t="shared" si="450"/>
        <v>plays</v>
      </c>
      <c r="S3594" s="9">
        <f t="shared" si="452"/>
        <v>41940.420567129629</v>
      </c>
      <c r="T3594" s="9">
        <f t="shared" si="453"/>
        <v>41967.875000000007</v>
      </c>
      <c r="U3594">
        <f t="shared" si="454"/>
        <v>2014</v>
      </c>
      <c r="V3594" s="9" t="str">
        <f t="shared" si="455"/>
        <v>Oct</v>
      </c>
    </row>
    <row r="3595" spans="1:22" ht="45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>
        <f t="shared" si="448"/>
        <v>0</v>
      </c>
      <c r="P3595">
        <f t="shared" si="451"/>
        <v>0</v>
      </c>
      <c r="Q3595" t="str">
        <f t="shared" si="449"/>
        <v>theater</v>
      </c>
      <c r="R3595" t="str">
        <f t="shared" si="450"/>
        <v>plays</v>
      </c>
      <c r="S3595" s="9">
        <f t="shared" si="452"/>
        <v>42111.737430555557</v>
      </c>
      <c r="T3595" s="9">
        <f t="shared" si="453"/>
        <v>42171.737430555557</v>
      </c>
      <c r="U3595">
        <f t="shared" si="454"/>
        <v>2015</v>
      </c>
      <c r="V3595" s="9" t="str">
        <f t="shared" si="455"/>
        <v>Apr</v>
      </c>
    </row>
    <row r="3596" spans="1:22" ht="45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>
        <f t="shared" si="448"/>
        <v>35.64</v>
      </c>
      <c r="P3596">
        <f t="shared" si="451"/>
        <v>137.07692307692307</v>
      </c>
      <c r="Q3596" t="str">
        <f t="shared" si="449"/>
        <v>theater</v>
      </c>
      <c r="R3596" t="str">
        <f t="shared" si="450"/>
        <v>plays</v>
      </c>
      <c r="S3596" s="9">
        <f t="shared" si="452"/>
        <v>42279.611898148149</v>
      </c>
      <c r="T3596" s="9">
        <f t="shared" si="453"/>
        <v>42310.534722222226</v>
      </c>
      <c r="U3596">
        <f t="shared" si="454"/>
        <v>2015</v>
      </c>
      <c r="V3596" s="9" t="str">
        <f t="shared" si="455"/>
        <v>Oct</v>
      </c>
    </row>
    <row r="3597" spans="1:22" ht="45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>
        <f t="shared" si="448"/>
        <v>0</v>
      </c>
      <c r="P3597">
        <f t="shared" si="451"/>
        <v>0</v>
      </c>
      <c r="Q3597" t="str">
        <f t="shared" si="449"/>
        <v>theater</v>
      </c>
      <c r="R3597" t="str">
        <f t="shared" si="450"/>
        <v>plays</v>
      </c>
      <c r="S3597" s="9">
        <f t="shared" si="452"/>
        <v>42213.496238425927</v>
      </c>
      <c r="T3597" s="9">
        <f t="shared" si="453"/>
        <v>42243.496238425927</v>
      </c>
      <c r="U3597">
        <f t="shared" si="454"/>
        <v>2015</v>
      </c>
      <c r="V3597" s="9" t="str">
        <f t="shared" si="455"/>
        <v>Jul</v>
      </c>
    </row>
    <row r="3598" spans="1:22" ht="45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>
        <f t="shared" si="448"/>
        <v>0.25</v>
      </c>
      <c r="P3598">
        <f t="shared" si="451"/>
        <v>5</v>
      </c>
      <c r="Q3598" t="str">
        <f t="shared" si="449"/>
        <v>theater</v>
      </c>
      <c r="R3598" t="str">
        <f t="shared" si="450"/>
        <v>plays</v>
      </c>
      <c r="S3598" s="9">
        <f t="shared" si="452"/>
        <v>42109.635046296295</v>
      </c>
      <c r="T3598" s="9">
        <f t="shared" si="453"/>
        <v>42139.635046296295</v>
      </c>
      <c r="U3598">
        <f t="shared" si="454"/>
        <v>2015</v>
      </c>
      <c r="V3598" s="9" t="str">
        <f t="shared" si="455"/>
        <v>Apr</v>
      </c>
    </row>
    <row r="3599" spans="1:22" ht="30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>
        <f t="shared" si="448"/>
        <v>3.25</v>
      </c>
      <c r="P3599">
        <f t="shared" si="451"/>
        <v>39</v>
      </c>
      <c r="Q3599" t="str">
        <f t="shared" si="449"/>
        <v>theater</v>
      </c>
      <c r="R3599" t="str">
        <f t="shared" si="450"/>
        <v>plays</v>
      </c>
      <c r="S3599" s="9">
        <f t="shared" si="452"/>
        <v>42031.666921296295</v>
      </c>
      <c r="T3599" s="9">
        <f t="shared" si="453"/>
        <v>42063.166666666664</v>
      </c>
      <c r="U3599">
        <f t="shared" si="454"/>
        <v>2015</v>
      </c>
      <c r="V3599" s="9" t="str">
        <f t="shared" si="455"/>
        <v>Jan</v>
      </c>
    </row>
    <row r="3600" spans="1:22" ht="45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>
        <f t="shared" si="448"/>
        <v>3.3666666666666663</v>
      </c>
      <c r="P3600">
        <f t="shared" si="451"/>
        <v>50.5</v>
      </c>
      <c r="Q3600" t="str">
        <f t="shared" si="449"/>
        <v>theater</v>
      </c>
      <c r="R3600" t="str">
        <f t="shared" si="450"/>
        <v>plays</v>
      </c>
      <c r="S3600" s="9">
        <f t="shared" si="452"/>
        <v>42614.976203703707</v>
      </c>
      <c r="T3600" s="9">
        <f t="shared" si="453"/>
        <v>42644.976203703707</v>
      </c>
      <c r="U3600">
        <f t="shared" si="454"/>
        <v>2016</v>
      </c>
      <c r="V3600" s="9" t="str">
        <f t="shared" si="455"/>
        <v>Sep</v>
      </c>
    </row>
    <row r="3601" spans="1:22" ht="45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>
        <f t="shared" si="448"/>
        <v>0</v>
      </c>
      <c r="P3601">
        <f t="shared" si="451"/>
        <v>0</v>
      </c>
      <c r="Q3601" t="str">
        <f t="shared" si="449"/>
        <v>theater</v>
      </c>
      <c r="R3601" t="str">
        <f t="shared" si="450"/>
        <v>plays</v>
      </c>
      <c r="S3601" s="9">
        <f t="shared" si="452"/>
        <v>41829.158831018525</v>
      </c>
      <c r="T3601" s="9">
        <f t="shared" si="453"/>
        <v>41889.158831018525</v>
      </c>
      <c r="U3601">
        <f t="shared" si="454"/>
        <v>2014</v>
      </c>
      <c r="V3601" s="9" t="str">
        <f t="shared" si="455"/>
        <v>Jul</v>
      </c>
    </row>
    <row r="3602" spans="1:22" ht="45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>
        <f t="shared" si="448"/>
        <v>15.770000000000001</v>
      </c>
      <c r="P3602">
        <f t="shared" si="451"/>
        <v>49.28125</v>
      </c>
      <c r="Q3602" t="str">
        <f t="shared" si="449"/>
        <v>theater</v>
      </c>
      <c r="R3602" t="str">
        <f t="shared" si="450"/>
        <v>plays</v>
      </c>
      <c r="S3602" s="9">
        <f t="shared" si="452"/>
        <v>42015.953946759262</v>
      </c>
      <c r="T3602" s="9">
        <f t="shared" si="453"/>
        <v>42045.953946759262</v>
      </c>
      <c r="U3602">
        <f t="shared" si="454"/>
        <v>2015</v>
      </c>
      <c r="V3602" s="9" t="str">
        <f t="shared" si="455"/>
        <v>Jan</v>
      </c>
    </row>
    <row r="3603" spans="1:22" ht="45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>
        <f t="shared" si="448"/>
        <v>0.625</v>
      </c>
      <c r="P3603">
        <f t="shared" si="451"/>
        <v>25</v>
      </c>
      <c r="Q3603" t="str">
        <f t="shared" si="449"/>
        <v>theater</v>
      </c>
      <c r="R3603" t="str">
        <f t="shared" si="450"/>
        <v>plays</v>
      </c>
      <c r="S3603" s="9">
        <f t="shared" si="452"/>
        <v>42439.53564814815</v>
      </c>
      <c r="T3603" s="9">
        <f t="shared" si="453"/>
        <v>42468.607638888891</v>
      </c>
      <c r="U3603">
        <f t="shared" si="454"/>
        <v>2016</v>
      </c>
      <c r="V3603" s="9" t="str">
        <f t="shared" si="455"/>
        <v>Mar</v>
      </c>
    </row>
    <row r="3604" spans="1:22" ht="45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>
        <f t="shared" si="448"/>
        <v>5.0000000000000001E-4</v>
      </c>
      <c r="P3604">
        <f t="shared" si="451"/>
        <v>1</v>
      </c>
      <c r="Q3604" t="str">
        <f t="shared" si="449"/>
        <v>theater</v>
      </c>
      <c r="R3604" t="str">
        <f t="shared" si="450"/>
        <v>plays</v>
      </c>
      <c r="S3604" s="9">
        <f t="shared" si="452"/>
        <v>42433.659050925933</v>
      </c>
      <c r="T3604" s="9">
        <f t="shared" si="453"/>
        <v>42493.617384259262</v>
      </c>
      <c r="U3604">
        <f t="shared" si="454"/>
        <v>2016</v>
      </c>
      <c r="V3604" s="9" t="str">
        <f t="shared" si="455"/>
        <v>Mar</v>
      </c>
    </row>
    <row r="3605" spans="1:22" ht="45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>
        <f t="shared" si="448"/>
        <v>9.6153846153846159E-2</v>
      </c>
      <c r="P3605">
        <f t="shared" si="451"/>
        <v>25</v>
      </c>
      <c r="Q3605" t="str">
        <f t="shared" si="449"/>
        <v>theater</v>
      </c>
      <c r="R3605" t="str">
        <f t="shared" si="450"/>
        <v>plays</v>
      </c>
      <c r="S3605" s="9">
        <f t="shared" si="452"/>
        <v>42243.623726851853</v>
      </c>
      <c r="T3605" s="9">
        <f t="shared" si="453"/>
        <v>42303.623726851853</v>
      </c>
      <c r="U3605">
        <f t="shared" si="454"/>
        <v>2015</v>
      </c>
      <c r="V3605" s="9" t="str">
        <f t="shared" si="455"/>
        <v>Aug</v>
      </c>
    </row>
    <row r="3606" spans="1:22" ht="45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>
        <f t="shared" si="448"/>
        <v>0</v>
      </c>
      <c r="P3606">
        <f t="shared" si="451"/>
        <v>0</v>
      </c>
      <c r="Q3606" t="str">
        <f t="shared" si="449"/>
        <v>theater</v>
      </c>
      <c r="R3606" t="str">
        <f t="shared" si="450"/>
        <v>plays</v>
      </c>
      <c r="S3606" s="9">
        <f t="shared" si="452"/>
        <v>42549.881782407414</v>
      </c>
      <c r="T3606" s="9">
        <f t="shared" si="453"/>
        <v>42580.811805555561</v>
      </c>
      <c r="U3606">
        <f t="shared" si="454"/>
        <v>2016</v>
      </c>
      <c r="V3606" s="9" t="str">
        <f t="shared" si="455"/>
        <v>Jun</v>
      </c>
    </row>
    <row r="3607" spans="1:22" ht="45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>
        <f t="shared" si="448"/>
        <v>0</v>
      </c>
      <c r="P3607">
        <f t="shared" si="451"/>
        <v>0</v>
      </c>
      <c r="Q3607" t="str">
        <f t="shared" si="449"/>
        <v>theater</v>
      </c>
      <c r="R3607" t="str">
        <f t="shared" si="450"/>
        <v>plays</v>
      </c>
      <c r="S3607" s="9">
        <f t="shared" si="452"/>
        <v>41774.484537037039</v>
      </c>
      <c r="T3607" s="9">
        <f t="shared" si="453"/>
        <v>41834.484537037039</v>
      </c>
      <c r="U3607">
        <f t="shared" si="454"/>
        <v>2014</v>
      </c>
      <c r="V3607" s="9" t="str">
        <f t="shared" si="455"/>
        <v>May</v>
      </c>
    </row>
    <row r="3608" spans="1:22" ht="45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>
        <f t="shared" si="448"/>
        <v>24.285714285714285</v>
      </c>
      <c r="P3608">
        <f t="shared" si="451"/>
        <v>53.125</v>
      </c>
      <c r="Q3608" t="str">
        <f t="shared" si="449"/>
        <v>theater</v>
      </c>
      <c r="R3608" t="str">
        <f t="shared" si="450"/>
        <v>plays</v>
      </c>
      <c r="S3608" s="9">
        <f t="shared" si="452"/>
        <v>42306.682187500002</v>
      </c>
      <c r="T3608" s="9">
        <f t="shared" si="453"/>
        <v>42336.723854166667</v>
      </c>
      <c r="U3608">
        <f t="shared" si="454"/>
        <v>2015</v>
      </c>
      <c r="V3608" s="9" t="str">
        <f t="shared" si="455"/>
        <v>Oct</v>
      </c>
    </row>
    <row r="3609" spans="1:22" ht="45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>
        <f t="shared" si="448"/>
        <v>0</v>
      </c>
      <c r="P3609">
        <f t="shared" si="451"/>
        <v>0</v>
      </c>
      <c r="Q3609" t="str">
        <f t="shared" si="449"/>
        <v>theater</v>
      </c>
      <c r="R3609" t="str">
        <f t="shared" si="450"/>
        <v>plays</v>
      </c>
      <c r="S3609" s="9">
        <f t="shared" si="452"/>
        <v>42457.7653587963</v>
      </c>
      <c r="T3609" s="9">
        <f t="shared" si="453"/>
        <v>42484.847222222226</v>
      </c>
      <c r="U3609">
        <f t="shared" si="454"/>
        <v>2016</v>
      </c>
      <c r="V3609" s="9" t="str">
        <f t="shared" si="455"/>
        <v>Mar</v>
      </c>
    </row>
    <row r="3610" spans="1:22" ht="45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>
        <f t="shared" si="448"/>
        <v>2.5000000000000001E-2</v>
      </c>
      <c r="P3610">
        <f t="shared" si="451"/>
        <v>7</v>
      </c>
      <c r="Q3610" t="str">
        <f t="shared" si="449"/>
        <v>theater</v>
      </c>
      <c r="R3610" t="str">
        <f t="shared" si="450"/>
        <v>plays</v>
      </c>
      <c r="S3610" s="9">
        <f t="shared" si="452"/>
        <v>42513.809652777782</v>
      </c>
      <c r="T3610" s="9">
        <f t="shared" si="453"/>
        <v>42559.809652777782</v>
      </c>
      <c r="U3610">
        <f t="shared" si="454"/>
        <v>2016</v>
      </c>
      <c r="V3610" s="9" t="str">
        <f t="shared" si="455"/>
        <v>May</v>
      </c>
    </row>
    <row r="3611" spans="1:22" ht="45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>
        <f t="shared" si="448"/>
        <v>32.049999999999997</v>
      </c>
      <c r="P3611">
        <f t="shared" si="451"/>
        <v>40.0625</v>
      </c>
      <c r="Q3611" t="str">
        <f t="shared" si="449"/>
        <v>theater</v>
      </c>
      <c r="R3611" t="str">
        <f t="shared" si="450"/>
        <v>plays</v>
      </c>
      <c r="S3611" s="9">
        <f t="shared" si="452"/>
        <v>41816.783703703702</v>
      </c>
      <c r="T3611" s="9">
        <f t="shared" si="453"/>
        <v>41853.416666666672</v>
      </c>
      <c r="U3611">
        <f t="shared" si="454"/>
        <v>2014</v>
      </c>
      <c r="V3611" s="9" t="str">
        <f t="shared" si="455"/>
        <v>Jun</v>
      </c>
    </row>
    <row r="3612" spans="1:22" ht="45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>
        <f t="shared" si="448"/>
        <v>24.333333333333336</v>
      </c>
      <c r="P3612">
        <f t="shared" si="451"/>
        <v>24.333333333333332</v>
      </c>
      <c r="Q3612" t="str">
        <f t="shared" si="449"/>
        <v>theater</v>
      </c>
      <c r="R3612" t="str">
        <f t="shared" si="450"/>
        <v>plays</v>
      </c>
      <c r="S3612" s="9">
        <f t="shared" si="452"/>
        <v>41880.622175925928</v>
      </c>
      <c r="T3612" s="9">
        <f t="shared" si="453"/>
        <v>41910.622175925928</v>
      </c>
      <c r="U3612">
        <f t="shared" si="454"/>
        <v>2014</v>
      </c>
      <c r="V3612" s="9" t="str">
        <f t="shared" si="455"/>
        <v>Aug</v>
      </c>
    </row>
    <row r="3613" spans="1:22" ht="45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>
        <f t="shared" si="448"/>
        <v>1.5</v>
      </c>
      <c r="P3613">
        <f t="shared" si="451"/>
        <v>11.25</v>
      </c>
      <c r="Q3613" t="str">
        <f t="shared" si="449"/>
        <v>theater</v>
      </c>
      <c r="R3613" t="str">
        <f t="shared" si="450"/>
        <v>plays</v>
      </c>
      <c r="S3613" s="9">
        <f t="shared" si="452"/>
        <v>42342.678888888891</v>
      </c>
      <c r="T3613" s="9">
        <f t="shared" si="453"/>
        <v>42372.678888888891</v>
      </c>
      <c r="U3613">
        <f t="shared" si="454"/>
        <v>2015</v>
      </c>
      <c r="V3613" s="9" t="str">
        <f t="shared" si="455"/>
        <v>Dec</v>
      </c>
    </row>
    <row r="3614" spans="1:22" ht="45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>
        <f t="shared" si="448"/>
        <v>0.42</v>
      </c>
      <c r="P3614">
        <f t="shared" si="451"/>
        <v>10.5</v>
      </c>
      <c r="Q3614" t="str">
        <f t="shared" si="449"/>
        <v>theater</v>
      </c>
      <c r="R3614" t="str">
        <f t="shared" si="450"/>
        <v>plays</v>
      </c>
      <c r="S3614" s="9">
        <f t="shared" si="452"/>
        <v>41745.724652777782</v>
      </c>
      <c r="T3614" s="9">
        <f t="shared" si="453"/>
        <v>41767.724652777782</v>
      </c>
      <c r="U3614">
        <f t="shared" si="454"/>
        <v>2014</v>
      </c>
      <c r="V3614" s="9" t="str">
        <f t="shared" si="455"/>
        <v>Apr</v>
      </c>
    </row>
    <row r="3615" spans="1:22" ht="45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>
        <f t="shared" si="448"/>
        <v>3.214285714285714</v>
      </c>
      <c r="P3615">
        <f t="shared" si="451"/>
        <v>15</v>
      </c>
      <c r="Q3615" t="str">
        <f t="shared" si="449"/>
        <v>theater</v>
      </c>
      <c r="R3615" t="str">
        <f t="shared" si="450"/>
        <v>plays</v>
      </c>
      <c r="S3615" s="9">
        <f t="shared" si="452"/>
        <v>42311.454791666671</v>
      </c>
      <c r="T3615" s="9">
        <f t="shared" si="453"/>
        <v>42336.454791666671</v>
      </c>
      <c r="U3615">
        <f t="shared" si="454"/>
        <v>2015</v>
      </c>
      <c r="V3615" s="9" t="str">
        <f t="shared" si="455"/>
        <v>Nov</v>
      </c>
    </row>
    <row r="3616" spans="1:22" ht="45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>
        <f t="shared" si="448"/>
        <v>0</v>
      </c>
      <c r="P3616">
        <f t="shared" si="451"/>
        <v>0</v>
      </c>
      <c r="Q3616" t="str">
        <f t="shared" si="449"/>
        <v>theater</v>
      </c>
      <c r="R3616" t="str">
        <f t="shared" si="450"/>
        <v>plays</v>
      </c>
      <c r="S3616" s="9">
        <f t="shared" si="452"/>
        <v>42295.98746527778</v>
      </c>
      <c r="T3616" s="9">
        <f t="shared" si="453"/>
        <v>42326.029131944444</v>
      </c>
      <c r="U3616">
        <f t="shared" si="454"/>
        <v>2015</v>
      </c>
      <c r="V3616" s="9" t="str">
        <f t="shared" si="455"/>
        <v>Oct</v>
      </c>
    </row>
    <row r="3617" spans="1:22" ht="45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>
        <f t="shared" si="448"/>
        <v>6.3</v>
      </c>
      <c r="P3617">
        <f t="shared" si="451"/>
        <v>42</v>
      </c>
      <c r="Q3617" t="str">
        <f t="shared" si="449"/>
        <v>theater</v>
      </c>
      <c r="R3617" t="str">
        <f t="shared" si="450"/>
        <v>plays</v>
      </c>
      <c r="S3617" s="9">
        <f t="shared" si="452"/>
        <v>42053.555393518523</v>
      </c>
      <c r="T3617" s="9">
        <f t="shared" si="453"/>
        <v>42113.513726851852</v>
      </c>
      <c r="U3617">
        <f t="shared" si="454"/>
        <v>2015</v>
      </c>
      <c r="V3617" s="9" t="str">
        <f t="shared" si="455"/>
        <v>Feb</v>
      </c>
    </row>
    <row r="3618" spans="1:22" ht="45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>
        <f t="shared" si="448"/>
        <v>14.249999999999998</v>
      </c>
      <c r="P3618">
        <f t="shared" si="451"/>
        <v>71.25</v>
      </c>
      <c r="Q3618" t="str">
        <f t="shared" si="449"/>
        <v>theater</v>
      </c>
      <c r="R3618" t="str">
        <f t="shared" si="450"/>
        <v>plays</v>
      </c>
      <c r="S3618" s="9">
        <f t="shared" si="452"/>
        <v>42414.069212962968</v>
      </c>
      <c r="T3618" s="9">
        <f t="shared" si="453"/>
        <v>42474.027546296296</v>
      </c>
      <c r="U3618">
        <f t="shared" si="454"/>
        <v>2016</v>
      </c>
      <c r="V3618" s="9" t="str">
        <f t="shared" si="455"/>
        <v>Feb</v>
      </c>
    </row>
    <row r="3619" spans="1:22" ht="45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>
        <f t="shared" si="448"/>
        <v>0.6</v>
      </c>
      <c r="P3619">
        <f t="shared" si="451"/>
        <v>22.5</v>
      </c>
      <c r="Q3619" t="str">
        <f t="shared" si="449"/>
        <v>theater</v>
      </c>
      <c r="R3619" t="str">
        <f t="shared" si="450"/>
        <v>plays</v>
      </c>
      <c r="S3619" s="9">
        <f t="shared" si="452"/>
        <v>41801.54488425926</v>
      </c>
      <c r="T3619" s="9">
        <f t="shared" si="453"/>
        <v>41843.957638888889</v>
      </c>
      <c r="U3619">
        <f t="shared" si="454"/>
        <v>2014</v>
      </c>
      <c r="V3619" s="9" t="str">
        <f t="shared" si="455"/>
        <v>Jun</v>
      </c>
    </row>
    <row r="3620" spans="1:22" ht="45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>
        <f t="shared" si="448"/>
        <v>24.117647058823529</v>
      </c>
      <c r="P3620">
        <f t="shared" si="451"/>
        <v>41</v>
      </c>
      <c r="Q3620" t="str">
        <f t="shared" si="449"/>
        <v>theater</v>
      </c>
      <c r="R3620" t="str">
        <f t="shared" si="450"/>
        <v>plays</v>
      </c>
      <c r="S3620" s="9">
        <f t="shared" si="452"/>
        <v>42770.123923611114</v>
      </c>
      <c r="T3620" s="9">
        <f t="shared" si="453"/>
        <v>42800.123923611114</v>
      </c>
      <c r="U3620">
        <f t="shared" si="454"/>
        <v>2017</v>
      </c>
      <c r="V3620" s="9" t="str">
        <f t="shared" si="455"/>
        <v>Feb</v>
      </c>
    </row>
    <row r="3621" spans="1:22" ht="45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>
        <f t="shared" si="448"/>
        <v>10.54</v>
      </c>
      <c r="P3621">
        <f t="shared" si="451"/>
        <v>47.909090909090907</v>
      </c>
      <c r="Q3621" t="str">
        <f t="shared" si="449"/>
        <v>theater</v>
      </c>
      <c r="R3621" t="str">
        <f t="shared" si="450"/>
        <v>plays</v>
      </c>
      <c r="S3621" s="9">
        <f t="shared" si="452"/>
        <v>42452.648993055562</v>
      </c>
      <c r="T3621" s="9">
        <f t="shared" si="453"/>
        <v>42512.648993055562</v>
      </c>
      <c r="U3621">
        <f t="shared" si="454"/>
        <v>2016</v>
      </c>
      <c r="V3621" s="9" t="str">
        <f t="shared" si="455"/>
        <v>Mar</v>
      </c>
    </row>
    <row r="3622" spans="1:22" ht="45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>
        <f t="shared" si="448"/>
        <v>7.4690265486725664</v>
      </c>
      <c r="P3622">
        <f t="shared" si="451"/>
        <v>35.166666666666664</v>
      </c>
      <c r="Q3622" t="str">
        <f t="shared" si="449"/>
        <v>theater</v>
      </c>
      <c r="R3622" t="str">
        <f t="shared" si="450"/>
        <v>plays</v>
      </c>
      <c r="S3622" s="9">
        <f t="shared" si="452"/>
        <v>42601.688032407408</v>
      </c>
      <c r="T3622" s="9">
        <f t="shared" si="453"/>
        <v>42610.996527777781</v>
      </c>
      <c r="U3622">
        <f t="shared" si="454"/>
        <v>2016</v>
      </c>
      <c r="V3622" s="9" t="str">
        <f t="shared" si="455"/>
        <v>Aug</v>
      </c>
    </row>
    <row r="3623" spans="1:22" ht="45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>
        <f t="shared" si="448"/>
        <v>7.3333333333333334E-2</v>
      </c>
      <c r="P3623">
        <f t="shared" si="451"/>
        <v>5.5</v>
      </c>
      <c r="Q3623" t="str">
        <f t="shared" si="449"/>
        <v>theater</v>
      </c>
      <c r="R3623" t="str">
        <f t="shared" si="450"/>
        <v>plays</v>
      </c>
      <c r="S3623" s="9">
        <f t="shared" si="452"/>
        <v>42447.696886574078</v>
      </c>
      <c r="T3623" s="9">
        <f t="shared" si="453"/>
        <v>42477.696886574078</v>
      </c>
      <c r="U3623">
        <f t="shared" si="454"/>
        <v>2016</v>
      </c>
      <c r="V3623" s="9" t="str">
        <f t="shared" si="455"/>
        <v>Mar</v>
      </c>
    </row>
    <row r="3624" spans="1:22" ht="45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>
        <f t="shared" si="448"/>
        <v>0.97142857142857131</v>
      </c>
      <c r="P3624">
        <f t="shared" si="451"/>
        <v>22.666666666666668</v>
      </c>
      <c r="Q3624" t="str">
        <f t="shared" si="449"/>
        <v>theater</v>
      </c>
      <c r="R3624" t="str">
        <f t="shared" si="450"/>
        <v>plays</v>
      </c>
      <c r="S3624" s="9">
        <f t="shared" si="452"/>
        <v>41811.369513888894</v>
      </c>
      <c r="T3624" s="9">
        <f t="shared" si="453"/>
        <v>41841.369513888894</v>
      </c>
      <c r="U3624">
        <f t="shared" si="454"/>
        <v>2014</v>
      </c>
      <c r="V3624" s="9" t="str">
        <f t="shared" si="455"/>
        <v>Jun</v>
      </c>
    </row>
    <row r="3625" spans="1:22" ht="30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>
        <f t="shared" si="448"/>
        <v>21.099999999999998</v>
      </c>
      <c r="P3625">
        <f t="shared" si="451"/>
        <v>26.375</v>
      </c>
      <c r="Q3625" t="str">
        <f t="shared" si="449"/>
        <v>theater</v>
      </c>
      <c r="R3625" t="str">
        <f t="shared" si="450"/>
        <v>plays</v>
      </c>
      <c r="S3625" s="9">
        <f t="shared" si="452"/>
        <v>41980.900856481479</v>
      </c>
      <c r="T3625" s="9">
        <f t="shared" si="453"/>
        <v>42040.900856481479</v>
      </c>
      <c r="U3625">
        <f t="shared" si="454"/>
        <v>2014</v>
      </c>
      <c r="V3625" s="9" t="str">
        <f t="shared" si="455"/>
        <v>Dec</v>
      </c>
    </row>
    <row r="3626" spans="1:22" ht="45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>
        <f t="shared" si="448"/>
        <v>78.100000000000009</v>
      </c>
      <c r="P3626">
        <f t="shared" si="451"/>
        <v>105.54054054054055</v>
      </c>
      <c r="Q3626" t="str">
        <f t="shared" si="449"/>
        <v>theater</v>
      </c>
      <c r="R3626" t="str">
        <f t="shared" si="450"/>
        <v>plays</v>
      </c>
      <c r="S3626" s="9">
        <f t="shared" si="452"/>
        <v>42469.517476851855</v>
      </c>
      <c r="T3626" s="9">
        <f t="shared" si="453"/>
        <v>42499.000000000007</v>
      </c>
      <c r="U3626">
        <f t="shared" si="454"/>
        <v>2016</v>
      </c>
      <c r="V3626" s="9" t="str">
        <f t="shared" si="455"/>
        <v>Apr</v>
      </c>
    </row>
    <row r="3627" spans="1:22" ht="45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>
        <f t="shared" si="448"/>
        <v>32</v>
      </c>
      <c r="P3627">
        <f t="shared" si="451"/>
        <v>29.09090909090909</v>
      </c>
      <c r="Q3627" t="str">
        <f t="shared" si="449"/>
        <v>theater</v>
      </c>
      <c r="R3627" t="str">
        <f t="shared" si="450"/>
        <v>plays</v>
      </c>
      <c r="S3627" s="9">
        <f t="shared" si="452"/>
        <v>42493.380185185182</v>
      </c>
      <c r="T3627" s="9">
        <f t="shared" si="453"/>
        <v>42523.380185185182</v>
      </c>
      <c r="U3627">
        <f t="shared" si="454"/>
        <v>2016</v>
      </c>
      <c r="V3627" s="9" t="str">
        <f t="shared" si="455"/>
        <v>May</v>
      </c>
    </row>
    <row r="3628" spans="1:22" ht="45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>
        <f t="shared" si="448"/>
        <v>0</v>
      </c>
      <c r="P3628">
        <f t="shared" si="451"/>
        <v>0</v>
      </c>
      <c r="Q3628" t="str">
        <f t="shared" si="449"/>
        <v>theater</v>
      </c>
      <c r="R3628" t="str">
        <f t="shared" si="450"/>
        <v>plays</v>
      </c>
      <c r="S3628" s="9">
        <f t="shared" si="452"/>
        <v>42534.700208333335</v>
      </c>
      <c r="T3628" s="9">
        <f t="shared" si="453"/>
        <v>42564.700208333335</v>
      </c>
      <c r="U3628">
        <f t="shared" si="454"/>
        <v>2016</v>
      </c>
      <c r="V3628" s="9" t="str">
        <f t="shared" si="455"/>
        <v>Jun</v>
      </c>
    </row>
    <row r="3629" spans="1:22" ht="45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>
        <f t="shared" si="448"/>
        <v>47.692307692307693</v>
      </c>
      <c r="P3629">
        <f t="shared" si="451"/>
        <v>62</v>
      </c>
      <c r="Q3629" t="str">
        <f t="shared" si="449"/>
        <v>theater</v>
      </c>
      <c r="R3629" t="str">
        <f t="shared" si="450"/>
        <v>plays</v>
      </c>
      <c r="S3629" s="9">
        <f t="shared" si="452"/>
        <v>41830.691678240742</v>
      </c>
      <c r="T3629" s="9">
        <f t="shared" si="453"/>
        <v>41852.125</v>
      </c>
      <c r="U3629">
        <f t="shared" si="454"/>
        <v>2014</v>
      </c>
      <c r="V3629" s="9" t="str">
        <f t="shared" si="455"/>
        <v>Jul</v>
      </c>
    </row>
    <row r="3630" spans="1:22" ht="45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>
        <f t="shared" si="448"/>
        <v>1.4500000000000002</v>
      </c>
      <c r="P3630">
        <f t="shared" si="451"/>
        <v>217.5</v>
      </c>
      <c r="Q3630" t="str">
        <f t="shared" si="449"/>
        <v>theater</v>
      </c>
      <c r="R3630" t="str">
        <f t="shared" si="450"/>
        <v>plays</v>
      </c>
      <c r="S3630" s="9">
        <f t="shared" si="452"/>
        <v>42543.621898148151</v>
      </c>
      <c r="T3630" s="9">
        <f t="shared" si="453"/>
        <v>42573.621898148151</v>
      </c>
      <c r="U3630">
        <f t="shared" si="454"/>
        <v>2016</v>
      </c>
      <c r="V3630" s="9" t="str">
        <f t="shared" si="455"/>
        <v>Jun</v>
      </c>
    </row>
    <row r="3631" spans="1:22" ht="45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>
        <f t="shared" si="448"/>
        <v>10.7</v>
      </c>
      <c r="P3631">
        <f t="shared" si="451"/>
        <v>26.75</v>
      </c>
      <c r="Q3631" t="str">
        <f t="shared" si="449"/>
        <v>theater</v>
      </c>
      <c r="R3631" t="str">
        <f t="shared" si="450"/>
        <v>plays</v>
      </c>
      <c r="S3631" s="9">
        <f t="shared" si="452"/>
        <v>41975.476307870376</v>
      </c>
      <c r="T3631" s="9">
        <f t="shared" si="453"/>
        <v>42035.476307870376</v>
      </c>
      <c r="U3631">
        <f t="shared" si="454"/>
        <v>2014</v>
      </c>
      <c r="V3631" s="9" t="str">
        <f t="shared" si="455"/>
        <v>Dec</v>
      </c>
    </row>
    <row r="3632" spans="1:22" ht="45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>
        <f t="shared" si="448"/>
        <v>1.8333333333333333</v>
      </c>
      <c r="P3632">
        <f t="shared" si="451"/>
        <v>18.333333333333332</v>
      </c>
      <c r="Q3632" t="str">
        <f t="shared" si="449"/>
        <v>theater</v>
      </c>
      <c r="R3632" t="str">
        <f t="shared" si="450"/>
        <v>plays</v>
      </c>
      <c r="S3632" s="9">
        <f t="shared" si="452"/>
        <v>42069.73677083334</v>
      </c>
      <c r="T3632" s="9">
        <f t="shared" si="453"/>
        <v>42092.666666666664</v>
      </c>
      <c r="U3632">
        <f t="shared" si="454"/>
        <v>2015</v>
      </c>
      <c r="V3632" s="9" t="str">
        <f t="shared" si="455"/>
        <v>Mar</v>
      </c>
    </row>
    <row r="3633" spans="1:22" ht="45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>
        <f t="shared" si="448"/>
        <v>18</v>
      </c>
      <c r="P3633">
        <f t="shared" si="451"/>
        <v>64.285714285714292</v>
      </c>
      <c r="Q3633" t="str">
        <f t="shared" si="449"/>
        <v>theater</v>
      </c>
      <c r="R3633" t="str">
        <f t="shared" si="450"/>
        <v>plays</v>
      </c>
      <c r="S3633" s="9">
        <f t="shared" si="452"/>
        <v>41795.432256944448</v>
      </c>
      <c r="T3633" s="9">
        <f t="shared" si="453"/>
        <v>41825.432256944448</v>
      </c>
      <c r="U3633">
        <f t="shared" si="454"/>
        <v>2014</v>
      </c>
      <c r="V3633" s="9" t="str">
        <f t="shared" si="455"/>
        <v>Jun</v>
      </c>
    </row>
    <row r="3634" spans="1:22" ht="30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>
        <f t="shared" si="448"/>
        <v>4.083333333333333</v>
      </c>
      <c r="P3634">
        <f t="shared" si="451"/>
        <v>175</v>
      </c>
      <c r="Q3634" t="str">
        <f t="shared" si="449"/>
        <v>theater</v>
      </c>
      <c r="R3634" t="str">
        <f t="shared" si="450"/>
        <v>plays</v>
      </c>
      <c r="S3634" s="9">
        <f t="shared" si="452"/>
        <v>42508.013298611113</v>
      </c>
      <c r="T3634" s="9">
        <f t="shared" si="453"/>
        <v>42568.013298611113</v>
      </c>
      <c r="U3634">
        <f t="shared" si="454"/>
        <v>2016</v>
      </c>
      <c r="V3634" s="9" t="str">
        <f t="shared" si="455"/>
        <v>May</v>
      </c>
    </row>
    <row r="3635" spans="1:22" ht="60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>
        <f t="shared" si="448"/>
        <v>20</v>
      </c>
      <c r="P3635">
        <f t="shared" si="451"/>
        <v>34</v>
      </c>
      <c r="Q3635" t="str">
        <f t="shared" si="449"/>
        <v>theater</v>
      </c>
      <c r="R3635" t="str">
        <f t="shared" si="450"/>
        <v>plays</v>
      </c>
      <c r="S3635" s="9">
        <f t="shared" si="452"/>
        <v>42132.643287037041</v>
      </c>
      <c r="T3635" s="9">
        <f t="shared" si="453"/>
        <v>42192.643287037041</v>
      </c>
      <c r="U3635">
        <f t="shared" si="454"/>
        <v>2015</v>
      </c>
      <c r="V3635" s="9" t="str">
        <f t="shared" si="455"/>
        <v>May</v>
      </c>
    </row>
    <row r="3636" spans="1:22" ht="45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>
        <f t="shared" si="448"/>
        <v>34.802513464991023</v>
      </c>
      <c r="P3636">
        <f t="shared" si="451"/>
        <v>84.282608695652172</v>
      </c>
      <c r="Q3636" t="str">
        <f t="shared" si="449"/>
        <v>theater</v>
      </c>
      <c r="R3636" t="str">
        <f t="shared" si="450"/>
        <v>plays</v>
      </c>
      <c r="S3636" s="9">
        <f t="shared" si="452"/>
        <v>41747.703194444446</v>
      </c>
      <c r="T3636" s="9">
        <f t="shared" si="453"/>
        <v>41779.124305555561</v>
      </c>
      <c r="U3636">
        <f t="shared" si="454"/>
        <v>2014</v>
      </c>
      <c r="V3636" s="9" t="str">
        <f t="shared" si="455"/>
        <v>Apr</v>
      </c>
    </row>
    <row r="3637" spans="1:22" ht="45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>
        <f t="shared" si="448"/>
        <v>6.3333333333333339</v>
      </c>
      <c r="P3637">
        <f t="shared" si="451"/>
        <v>9.5</v>
      </c>
      <c r="Q3637" t="str">
        <f t="shared" si="449"/>
        <v>theater</v>
      </c>
      <c r="R3637" t="str">
        <f t="shared" si="450"/>
        <v>plays</v>
      </c>
      <c r="S3637" s="9">
        <f t="shared" si="452"/>
        <v>41920.796805555561</v>
      </c>
      <c r="T3637" s="9">
        <f t="shared" si="453"/>
        <v>41950.833333333336</v>
      </c>
      <c r="U3637">
        <f t="shared" si="454"/>
        <v>2014</v>
      </c>
      <c r="V3637" s="9" t="str">
        <f t="shared" si="455"/>
        <v>Oct</v>
      </c>
    </row>
    <row r="3638" spans="1:22" ht="45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>
        <f t="shared" si="448"/>
        <v>32.049999999999997</v>
      </c>
      <c r="P3638">
        <f t="shared" si="451"/>
        <v>33.736842105263158</v>
      </c>
      <c r="Q3638" t="str">
        <f t="shared" si="449"/>
        <v>theater</v>
      </c>
      <c r="R3638" t="str">
        <f t="shared" si="450"/>
        <v>plays</v>
      </c>
      <c r="S3638" s="9">
        <f t="shared" si="452"/>
        <v>42399.54074074074</v>
      </c>
      <c r="T3638" s="9">
        <f t="shared" si="453"/>
        <v>42420.711805555555</v>
      </c>
      <c r="U3638">
        <f t="shared" si="454"/>
        <v>2016</v>
      </c>
      <c r="V3638" s="9" t="str">
        <f t="shared" si="455"/>
        <v>Jan</v>
      </c>
    </row>
    <row r="3639" spans="1:22" ht="45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>
        <f t="shared" si="448"/>
        <v>9.76</v>
      </c>
      <c r="P3639">
        <f t="shared" si="451"/>
        <v>37.53846153846154</v>
      </c>
      <c r="Q3639" t="str">
        <f t="shared" si="449"/>
        <v>theater</v>
      </c>
      <c r="R3639" t="str">
        <f t="shared" si="450"/>
        <v>plays</v>
      </c>
      <c r="S3639" s="9">
        <f t="shared" si="452"/>
        <v>42467.381874999999</v>
      </c>
      <c r="T3639" s="9">
        <f t="shared" si="453"/>
        <v>42496.37777777778</v>
      </c>
      <c r="U3639">
        <f t="shared" si="454"/>
        <v>2016</v>
      </c>
      <c r="V3639" s="9" t="str">
        <f t="shared" si="455"/>
        <v>Apr</v>
      </c>
    </row>
    <row r="3640" spans="1:22" ht="45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>
        <f t="shared" si="448"/>
        <v>37.75</v>
      </c>
      <c r="P3640">
        <f t="shared" si="451"/>
        <v>11.615384615384615</v>
      </c>
      <c r="Q3640" t="str">
        <f t="shared" si="449"/>
        <v>theater</v>
      </c>
      <c r="R3640" t="str">
        <f t="shared" si="450"/>
        <v>plays</v>
      </c>
      <c r="S3640" s="9">
        <f t="shared" si="452"/>
        <v>41765.757986111115</v>
      </c>
      <c r="T3640" s="9">
        <f t="shared" si="453"/>
        <v>41775.757986111115</v>
      </c>
      <c r="U3640">
        <f t="shared" si="454"/>
        <v>2014</v>
      </c>
      <c r="V3640" s="9" t="str">
        <f t="shared" si="455"/>
        <v>May</v>
      </c>
    </row>
    <row r="3641" spans="1:22" ht="30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>
        <f t="shared" si="448"/>
        <v>2.1333333333333333</v>
      </c>
      <c r="P3641">
        <f t="shared" si="451"/>
        <v>8</v>
      </c>
      <c r="Q3641" t="str">
        <f t="shared" si="449"/>
        <v>theater</v>
      </c>
      <c r="R3641" t="str">
        <f t="shared" si="450"/>
        <v>plays</v>
      </c>
      <c r="S3641" s="9">
        <f t="shared" si="452"/>
        <v>42229.914502314816</v>
      </c>
      <c r="T3641" s="9">
        <f t="shared" si="453"/>
        <v>42244.914502314816</v>
      </c>
      <c r="U3641">
        <f t="shared" si="454"/>
        <v>2015</v>
      </c>
      <c r="V3641" s="9" t="str">
        <f t="shared" si="455"/>
        <v>Aug</v>
      </c>
    </row>
    <row r="3642" spans="1:22" ht="45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>
        <f t="shared" si="448"/>
        <v>0</v>
      </c>
      <c r="P3642">
        <f t="shared" si="451"/>
        <v>0</v>
      </c>
      <c r="Q3642" t="str">
        <f t="shared" si="449"/>
        <v>theater</v>
      </c>
      <c r="R3642" t="str">
        <f t="shared" si="450"/>
        <v>plays</v>
      </c>
      <c r="S3642" s="9">
        <f t="shared" si="452"/>
        <v>42286.583113425928</v>
      </c>
      <c r="T3642" s="9">
        <f t="shared" si="453"/>
        <v>42316.624780092599</v>
      </c>
      <c r="U3642">
        <f t="shared" si="454"/>
        <v>2015</v>
      </c>
      <c r="V3642" s="9" t="str">
        <f t="shared" si="455"/>
        <v>Oct</v>
      </c>
    </row>
    <row r="3643" spans="1:22" ht="45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>
        <f t="shared" si="448"/>
        <v>4.1818181818181817</v>
      </c>
      <c r="P3643">
        <f t="shared" si="451"/>
        <v>23</v>
      </c>
      <c r="Q3643" t="str">
        <f t="shared" si="449"/>
        <v>theater</v>
      </c>
      <c r="R3643" t="str">
        <f t="shared" si="450"/>
        <v>plays</v>
      </c>
      <c r="S3643" s="9">
        <f t="shared" si="452"/>
        <v>42401.505706018521</v>
      </c>
      <c r="T3643" s="9">
        <f t="shared" si="453"/>
        <v>42431.505706018521</v>
      </c>
      <c r="U3643">
        <f t="shared" si="454"/>
        <v>2016</v>
      </c>
      <c r="V3643" s="9" t="str">
        <f t="shared" si="455"/>
        <v>Feb</v>
      </c>
    </row>
    <row r="3644" spans="1:22" ht="30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>
        <f t="shared" si="448"/>
        <v>20</v>
      </c>
      <c r="P3644">
        <f t="shared" si="451"/>
        <v>100</v>
      </c>
      <c r="Q3644" t="str">
        <f t="shared" si="449"/>
        <v>theater</v>
      </c>
      <c r="R3644" t="str">
        <f t="shared" si="450"/>
        <v>plays</v>
      </c>
      <c r="S3644" s="9">
        <f t="shared" si="452"/>
        <v>42125.477800925924</v>
      </c>
      <c r="T3644" s="9">
        <f t="shared" si="453"/>
        <v>42155.477800925924</v>
      </c>
      <c r="U3644">
        <f t="shared" si="454"/>
        <v>2015</v>
      </c>
      <c r="V3644" s="9" t="str">
        <f t="shared" si="455"/>
        <v>May</v>
      </c>
    </row>
    <row r="3645" spans="1:22" ht="30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>
        <f t="shared" si="448"/>
        <v>5.41</v>
      </c>
      <c r="P3645">
        <f t="shared" si="451"/>
        <v>60.111111111111114</v>
      </c>
      <c r="Q3645" t="str">
        <f t="shared" si="449"/>
        <v>theater</v>
      </c>
      <c r="R3645" t="str">
        <f t="shared" si="450"/>
        <v>plays</v>
      </c>
      <c r="S3645" s="9">
        <f t="shared" si="452"/>
        <v>42289.773831018516</v>
      </c>
      <c r="T3645" s="9">
        <f t="shared" si="453"/>
        <v>42349.815497685187</v>
      </c>
      <c r="U3645">
        <f t="shared" si="454"/>
        <v>2015</v>
      </c>
      <c r="V3645" s="9" t="str">
        <f t="shared" si="455"/>
        <v>Oct</v>
      </c>
    </row>
    <row r="3646" spans="1:22" ht="45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>
        <f t="shared" si="448"/>
        <v>6.0000000000000001E-3</v>
      </c>
      <c r="P3646">
        <f t="shared" si="451"/>
        <v>3</v>
      </c>
      <c r="Q3646" t="str">
        <f t="shared" si="449"/>
        <v>theater</v>
      </c>
      <c r="R3646" t="str">
        <f t="shared" si="450"/>
        <v>plays</v>
      </c>
      <c r="S3646" s="9">
        <f t="shared" si="452"/>
        <v>42107.698055555556</v>
      </c>
      <c r="T3646" s="9">
        <f t="shared" si="453"/>
        <v>42137.698055555556</v>
      </c>
      <c r="U3646">
        <f t="shared" si="454"/>
        <v>2015</v>
      </c>
      <c r="V3646" s="9" t="str">
        <f t="shared" si="455"/>
        <v>Apr</v>
      </c>
    </row>
    <row r="3647" spans="1:22" ht="30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>
        <f t="shared" si="448"/>
        <v>0.25</v>
      </c>
      <c r="P3647">
        <f t="shared" si="451"/>
        <v>5</v>
      </c>
      <c r="Q3647" t="str">
        <f t="shared" si="449"/>
        <v>theater</v>
      </c>
      <c r="R3647" t="str">
        <f t="shared" si="450"/>
        <v>plays</v>
      </c>
      <c r="S3647" s="9">
        <f t="shared" si="452"/>
        <v>41809.223263888889</v>
      </c>
      <c r="T3647" s="9">
        <f t="shared" si="453"/>
        <v>41839.223263888889</v>
      </c>
      <c r="U3647">
        <f t="shared" si="454"/>
        <v>2014</v>
      </c>
      <c r="V3647" s="9" t="str">
        <f t="shared" si="455"/>
        <v>Jun</v>
      </c>
    </row>
    <row r="3648" spans="1:22" ht="45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>
        <f t="shared" si="448"/>
        <v>35</v>
      </c>
      <c r="P3648">
        <f t="shared" si="451"/>
        <v>17.5</v>
      </c>
      <c r="Q3648" t="str">
        <f t="shared" si="449"/>
        <v>theater</v>
      </c>
      <c r="R3648" t="str">
        <f t="shared" si="450"/>
        <v>plays</v>
      </c>
      <c r="S3648" s="9">
        <f t="shared" si="452"/>
        <v>42019.517094907409</v>
      </c>
      <c r="T3648" s="9">
        <f t="shared" si="453"/>
        <v>42049.310416666667</v>
      </c>
      <c r="U3648">
        <f t="shared" si="454"/>
        <v>2015</v>
      </c>
      <c r="V3648" s="9" t="str">
        <f t="shared" si="455"/>
        <v>Jan</v>
      </c>
    </row>
    <row r="3649" spans="1:22" ht="45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>
        <f t="shared" si="448"/>
        <v>16.566666666666666</v>
      </c>
      <c r="P3649">
        <f t="shared" si="451"/>
        <v>29.235294117647058</v>
      </c>
      <c r="Q3649" t="str">
        <f t="shared" si="449"/>
        <v>theater</v>
      </c>
      <c r="R3649" t="str">
        <f t="shared" si="450"/>
        <v>plays</v>
      </c>
      <c r="S3649" s="9">
        <f t="shared" si="452"/>
        <v>41950.100277777783</v>
      </c>
      <c r="T3649" s="9">
        <f t="shared" si="453"/>
        <v>41963.50277777778</v>
      </c>
      <c r="U3649">
        <f t="shared" si="454"/>
        <v>2014</v>
      </c>
      <c r="V3649" s="9" t="str">
        <f t="shared" si="455"/>
        <v>Nov</v>
      </c>
    </row>
    <row r="3650" spans="1:22" ht="45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>
        <f t="shared" ref="O3650:O3713" si="456">(E3650/D3650)*100</f>
        <v>0</v>
      </c>
      <c r="P3650">
        <f t="shared" si="451"/>
        <v>0</v>
      </c>
      <c r="Q3650" t="str">
        <f t="shared" ref="Q3650:Q3713" si="457">LEFT(N3650,SEARCH("/",N3650,1)-1)</f>
        <v>theater</v>
      </c>
      <c r="R3650" t="str">
        <f t="shared" ref="R3650:R3713" si="458">RIGHT(N3650,LEN(N3650)-SEARCH("/",N3650,1))</f>
        <v>plays</v>
      </c>
      <c r="S3650" s="9">
        <f t="shared" si="452"/>
        <v>42069.224780092591</v>
      </c>
      <c r="T3650" s="9">
        <f t="shared" si="453"/>
        <v>42099.183113425934</v>
      </c>
      <c r="U3650">
        <f t="shared" si="454"/>
        <v>2015</v>
      </c>
      <c r="V3650" s="9" t="str">
        <f t="shared" si="455"/>
        <v>Mar</v>
      </c>
    </row>
    <row r="3651" spans="1:22" ht="45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>
        <f t="shared" si="456"/>
        <v>57.199999999999996</v>
      </c>
      <c r="P3651">
        <f t="shared" ref="P3651:P3714" si="459">IFERROR(E3651/L3651, 0)</f>
        <v>59.583333333333336</v>
      </c>
      <c r="Q3651" t="str">
        <f t="shared" si="457"/>
        <v>theater</v>
      </c>
      <c r="R3651" t="str">
        <f t="shared" si="458"/>
        <v>plays</v>
      </c>
      <c r="S3651" s="9">
        <f t="shared" ref="S3651:S3714" si="460">((J3651/86400)+25569+(-4/24))</f>
        <v>42061.796597222223</v>
      </c>
      <c r="T3651" s="9">
        <f t="shared" ref="T3651:T3714" si="461">((I3651/86400)+25569+(-4/24))</f>
        <v>42091.754930555559</v>
      </c>
      <c r="U3651">
        <f t="shared" ref="U3651:U3714" si="462">YEAR(S3651)</f>
        <v>2015</v>
      </c>
      <c r="V3651" s="9" t="str">
        <f t="shared" ref="V3651:V3714" si="463">TEXT(S3651, "mmm")</f>
        <v>Feb</v>
      </c>
    </row>
    <row r="3652" spans="1:22" ht="45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>
        <f t="shared" si="456"/>
        <v>16.514285714285716</v>
      </c>
      <c r="P3652">
        <f t="shared" si="459"/>
        <v>82.571428571428569</v>
      </c>
      <c r="Q3652" t="str">
        <f t="shared" si="457"/>
        <v>theater</v>
      </c>
      <c r="R3652" t="str">
        <f t="shared" si="458"/>
        <v>plays</v>
      </c>
      <c r="S3652" s="9">
        <f t="shared" si="460"/>
        <v>41842.66201388889</v>
      </c>
      <c r="T3652" s="9">
        <f t="shared" si="461"/>
        <v>41882.660983796297</v>
      </c>
      <c r="U3652">
        <f t="shared" si="462"/>
        <v>2014</v>
      </c>
      <c r="V3652" s="9" t="str">
        <f t="shared" si="463"/>
        <v>Jul</v>
      </c>
    </row>
    <row r="3653" spans="1:22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>
        <f t="shared" si="456"/>
        <v>0.125</v>
      </c>
      <c r="P3653">
        <f t="shared" si="459"/>
        <v>10</v>
      </c>
      <c r="Q3653" t="str">
        <f t="shared" si="457"/>
        <v>theater</v>
      </c>
      <c r="R3653" t="str">
        <f t="shared" si="458"/>
        <v>plays</v>
      </c>
      <c r="S3653" s="9">
        <f t="shared" si="460"/>
        <v>42437.478680555556</v>
      </c>
      <c r="T3653" s="9">
        <f t="shared" si="461"/>
        <v>42497.437013888892</v>
      </c>
      <c r="U3653">
        <f t="shared" si="462"/>
        <v>2016</v>
      </c>
      <c r="V3653" s="9" t="str">
        <f t="shared" si="463"/>
        <v>Mar</v>
      </c>
    </row>
    <row r="3654" spans="1:22" ht="45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>
        <f t="shared" si="456"/>
        <v>37.75</v>
      </c>
      <c r="P3654">
        <f t="shared" si="459"/>
        <v>32.357142857142854</v>
      </c>
      <c r="Q3654" t="str">
        <f t="shared" si="457"/>
        <v>theater</v>
      </c>
      <c r="R3654" t="str">
        <f t="shared" si="458"/>
        <v>plays</v>
      </c>
      <c r="S3654" s="9">
        <f t="shared" si="460"/>
        <v>42775.7975462963</v>
      </c>
      <c r="T3654" s="9">
        <f t="shared" si="461"/>
        <v>42795.625000000007</v>
      </c>
      <c r="U3654">
        <f t="shared" si="462"/>
        <v>2017</v>
      </c>
      <c r="V3654" s="9" t="str">
        <f t="shared" si="463"/>
        <v>Feb</v>
      </c>
    </row>
    <row r="3655" spans="1:22" ht="45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>
        <f t="shared" si="456"/>
        <v>1.8399999999999999</v>
      </c>
      <c r="P3655">
        <f t="shared" si="459"/>
        <v>5.75</v>
      </c>
      <c r="Q3655" t="str">
        <f t="shared" si="457"/>
        <v>theater</v>
      </c>
      <c r="R3655" t="str">
        <f t="shared" si="458"/>
        <v>plays</v>
      </c>
      <c r="S3655" s="9">
        <f t="shared" si="460"/>
        <v>41878.876863425925</v>
      </c>
      <c r="T3655" s="9">
        <f t="shared" si="461"/>
        <v>41908.876863425925</v>
      </c>
      <c r="U3655">
        <f t="shared" si="462"/>
        <v>2014</v>
      </c>
      <c r="V3655" s="9" t="str">
        <f t="shared" si="463"/>
        <v>Aug</v>
      </c>
    </row>
    <row r="3656" spans="1:22" ht="45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>
        <f t="shared" si="456"/>
        <v>10.050000000000001</v>
      </c>
      <c r="P3656">
        <f t="shared" si="459"/>
        <v>100.5</v>
      </c>
      <c r="Q3656" t="str">
        <f t="shared" si="457"/>
        <v>theater</v>
      </c>
      <c r="R3656" t="str">
        <f t="shared" si="458"/>
        <v>plays</v>
      </c>
      <c r="S3656" s="9">
        <f t="shared" si="460"/>
        <v>42020.420682870368</v>
      </c>
      <c r="T3656" s="9">
        <f t="shared" si="461"/>
        <v>42050.420682870368</v>
      </c>
      <c r="U3656">
        <f t="shared" si="462"/>
        <v>2015</v>
      </c>
      <c r="V3656" s="9" t="str">
        <f t="shared" si="463"/>
        <v>Jan</v>
      </c>
    </row>
    <row r="3657" spans="1:22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>
        <f t="shared" si="456"/>
        <v>0.2</v>
      </c>
      <c r="P3657">
        <f t="shared" si="459"/>
        <v>1</v>
      </c>
      <c r="Q3657" t="str">
        <f t="shared" si="457"/>
        <v>theater</v>
      </c>
      <c r="R3657" t="str">
        <f t="shared" si="458"/>
        <v>plays</v>
      </c>
      <c r="S3657" s="9">
        <f t="shared" si="460"/>
        <v>41889.996030092596</v>
      </c>
      <c r="T3657" s="9">
        <f t="shared" si="461"/>
        <v>41919.996030092596</v>
      </c>
      <c r="U3657">
        <f t="shared" si="462"/>
        <v>2014</v>
      </c>
      <c r="V3657" s="9" t="str">
        <f t="shared" si="463"/>
        <v>Sep</v>
      </c>
    </row>
    <row r="3658" spans="1:22" ht="45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>
        <f t="shared" si="456"/>
        <v>1.3333333333333335</v>
      </c>
      <c r="P3658">
        <f t="shared" si="459"/>
        <v>20</v>
      </c>
      <c r="Q3658" t="str">
        <f t="shared" si="457"/>
        <v>theater</v>
      </c>
      <c r="R3658" t="str">
        <f t="shared" si="458"/>
        <v>plays</v>
      </c>
      <c r="S3658" s="9">
        <f t="shared" si="460"/>
        <v>41872.641030092593</v>
      </c>
      <c r="T3658" s="9">
        <f t="shared" si="461"/>
        <v>41932.641030092593</v>
      </c>
      <c r="U3658">
        <f t="shared" si="462"/>
        <v>2014</v>
      </c>
      <c r="V3658" s="9" t="str">
        <f t="shared" si="463"/>
        <v>Aug</v>
      </c>
    </row>
    <row r="3659" spans="1:22" ht="45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>
        <f t="shared" si="456"/>
        <v>6.6666666666666671E-3</v>
      </c>
      <c r="P3659">
        <f t="shared" si="459"/>
        <v>2</v>
      </c>
      <c r="Q3659" t="str">
        <f t="shared" si="457"/>
        <v>theater</v>
      </c>
      <c r="R3659" t="str">
        <f t="shared" si="458"/>
        <v>plays</v>
      </c>
      <c r="S3659" s="9">
        <f t="shared" si="460"/>
        <v>42391.60633101852</v>
      </c>
      <c r="T3659" s="9">
        <f t="shared" si="461"/>
        <v>42416.60633101852</v>
      </c>
      <c r="U3659">
        <f t="shared" si="462"/>
        <v>2016</v>
      </c>
      <c r="V3659" s="9" t="str">
        <f t="shared" si="463"/>
        <v>Jan</v>
      </c>
    </row>
    <row r="3660" spans="1:22" ht="45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>
        <f t="shared" si="456"/>
        <v>0.25</v>
      </c>
      <c r="P3660">
        <f t="shared" si="459"/>
        <v>5</v>
      </c>
      <c r="Q3660" t="str">
        <f t="shared" si="457"/>
        <v>theater</v>
      </c>
      <c r="R3660" t="str">
        <f t="shared" si="458"/>
        <v>plays</v>
      </c>
      <c r="S3660" s="9">
        <f t="shared" si="460"/>
        <v>41848.606261574074</v>
      </c>
      <c r="T3660" s="9">
        <f t="shared" si="461"/>
        <v>41877.519444444442</v>
      </c>
      <c r="U3660">
        <f t="shared" si="462"/>
        <v>2014</v>
      </c>
      <c r="V3660" s="9" t="str">
        <f t="shared" si="463"/>
        <v>Jul</v>
      </c>
    </row>
    <row r="3661" spans="1:22" ht="45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>
        <f t="shared" si="456"/>
        <v>6</v>
      </c>
      <c r="P3661">
        <f t="shared" si="459"/>
        <v>15</v>
      </c>
      <c r="Q3661" t="str">
        <f t="shared" si="457"/>
        <v>theater</v>
      </c>
      <c r="R3661" t="str">
        <f t="shared" si="458"/>
        <v>plays</v>
      </c>
      <c r="S3661" s="9">
        <f t="shared" si="460"/>
        <v>42177.797534722224</v>
      </c>
      <c r="T3661" s="9">
        <f t="shared" si="461"/>
        <v>42207.797534722224</v>
      </c>
      <c r="U3661">
        <f t="shared" si="462"/>
        <v>2015</v>
      </c>
      <c r="V3661" s="9" t="str">
        <f t="shared" si="463"/>
        <v>Jun</v>
      </c>
    </row>
    <row r="3662" spans="1:22" ht="45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>
        <f t="shared" si="456"/>
        <v>3.8860103626943006</v>
      </c>
      <c r="P3662">
        <f t="shared" si="459"/>
        <v>25</v>
      </c>
      <c r="Q3662" t="str">
        <f t="shared" si="457"/>
        <v>theater</v>
      </c>
      <c r="R3662" t="str">
        <f t="shared" si="458"/>
        <v>plays</v>
      </c>
      <c r="S3662" s="9">
        <f t="shared" si="460"/>
        <v>41851.534259259264</v>
      </c>
      <c r="T3662" s="9">
        <f t="shared" si="461"/>
        <v>41891.534259259264</v>
      </c>
      <c r="U3662">
        <f t="shared" si="462"/>
        <v>2014</v>
      </c>
      <c r="V3662" s="9" t="str">
        <f t="shared" si="463"/>
        <v>Jul</v>
      </c>
    </row>
    <row r="3663" spans="1:22" ht="45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>
        <f t="shared" si="456"/>
        <v>24.194444444444443</v>
      </c>
      <c r="P3663">
        <f t="shared" si="459"/>
        <v>45.842105263157897</v>
      </c>
      <c r="Q3663" t="str">
        <f t="shared" si="457"/>
        <v>theater</v>
      </c>
      <c r="R3663" t="str">
        <f t="shared" si="458"/>
        <v>plays</v>
      </c>
      <c r="S3663" s="9">
        <f t="shared" si="460"/>
        <v>41921.603773148148</v>
      </c>
      <c r="T3663" s="9">
        <f t="shared" si="461"/>
        <v>41938.603773148148</v>
      </c>
      <c r="U3663">
        <f t="shared" si="462"/>
        <v>2014</v>
      </c>
      <c r="V3663" s="9" t="str">
        <f t="shared" si="463"/>
        <v>Oct</v>
      </c>
    </row>
    <row r="3664" spans="1:22" ht="45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>
        <f t="shared" si="456"/>
        <v>7.6</v>
      </c>
      <c r="P3664">
        <f t="shared" si="459"/>
        <v>4.75</v>
      </c>
      <c r="Q3664" t="str">
        <f t="shared" si="457"/>
        <v>theater</v>
      </c>
      <c r="R3664" t="str">
        <f t="shared" si="458"/>
        <v>plays</v>
      </c>
      <c r="S3664" s="9">
        <f t="shared" si="460"/>
        <v>42002.378217592595</v>
      </c>
      <c r="T3664" s="9">
        <f t="shared" si="461"/>
        <v>42032.378217592595</v>
      </c>
      <c r="U3664">
        <f t="shared" si="462"/>
        <v>2014</v>
      </c>
      <c r="V3664" s="9" t="str">
        <f t="shared" si="463"/>
        <v>Dec</v>
      </c>
    </row>
    <row r="3665" spans="1:22" ht="45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>
        <f t="shared" si="456"/>
        <v>0</v>
      </c>
      <c r="P3665">
        <f t="shared" si="459"/>
        <v>0</v>
      </c>
      <c r="Q3665" t="str">
        <f t="shared" si="457"/>
        <v>theater</v>
      </c>
      <c r="R3665" t="str">
        <f t="shared" si="458"/>
        <v>plays</v>
      </c>
      <c r="S3665" s="9">
        <f t="shared" si="460"/>
        <v>42096.377881944449</v>
      </c>
      <c r="T3665" s="9">
        <f t="shared" si="461"/>
        <v>42126.377881944449</v>
      </c>
      <c r="U3665">
        <f t="shared" si="462"/>
        <v>2015</v>
      </c>
      <c r="V3665" s="9" t="str">
        <f t="shared" si="463"/>
        <v>Apr</v>
      </c>
    </row>
    <row r="3666" spans="1:22" ht="45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>
        <f t="shared" si="456"/>
        <v>1.3</v>
      </c>
      <c r="P3666">
        <f t="shared" si="459"/>
        <v>13</v>
      </c>
      <c r="Q3666" t="str">
        <f t="shared" si="457"/>
        <v>theater</v>
      </c>
      <c r="R3666" t="str">
        <f t="shared" si="458"/>
        <v>plays</v>
      </c>
      <c r="S3666" s="9">
        <f t="shared" si="460"/>
        <v>42021.134525462963</v>
      </c>
      <c r="T3666" s="9">
        <f t="shared" si="461"/>
        <v>42051.134525462963</v>
      </c>
      <c r="U3666">
        <f t="shared" si="462"/>
        <v>2015</v>
      </c>
      <c r="V3666" s="9" t="str">
        <f t="shared" si="463"/>
        <v>Jan</v>
      </c>
    </row>
    <row r="3667" spans="1:22" ht="45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>
        <f t="shared" si="456"/>
        <v>0</v>
      </c>
      <c r="P3667">
        <f t="shared" si="459"/>
        <v>0</v>
      </c>
      <c r="Q3667" t="str">
        <f t="shared" si="457"/>
        <v>theater</v>
      </c>
      <c r="R3667" t="str">
        <f t="shared" si="458"/>
        <v>plays</v>
      </c>
      <c r="S3667" s="9">
        <f t="shared" si="460"/>
        <v>42419.079502314817</v>
      </c>
      <c r="T3667" s="9">
        <f t="shared" si="461"/>
        <v>42434.079502314817</v>
      </c>
      <c r="U3667">
        <f t="shared" si="462"/>
        <v>2016</v>
      </c>
      <c r="V3667" s="9" t="str">
        <f t="shared" si="463"/>
        <v>Feb</v>
      </c>
    </row>
    <row r="3668" spans="1:22" ht="45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>
        <f t="shared" si="456"/>
        <v>1.4285714285714287E-2</v>
      </c>
      <c r="P3668">
        <f t="shared" si="459"/>
        <v>1</v>
      </c>
      <c r="Q3668" t="str">
        <f t="shared" si="457"/>
        <v>theater</v>
      </c>
      <c r="R3668" t="str">
        <f t="shared" si="458"/>
        <v>plays</v>
      </c>
      <c r="S3668" s="9">
        <f t="shared" si="460"/>
        <v>42174.614155092597</v>
      </c>
      <c r="T3668" s="9">
        <f t="shared" si="461"/>
        <v>42204.614155092597</v>
      </c>
      <c r="U3668">
        <f t="shared" si="462"/>
        <v>2015</v>
      </c>
      <c r="V3668" s="9" t="str">
        <f t="shared" si="463"/>
        <v>Jun</v>
      </c>
    </row>
    <row r="3669" spans="1:22" ht="45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>
        <f t="shared" si="456"/>
        <v>14.000000000000002</v>
      </c>
      <c r="P3669">
        <f t="shared" si="459"/>
        <v>10</v>
      </c>
      <c r="Q3669" t="str">
        <f t="shared" si="457"/>
        <v>theater</v>
      </c>
      <c r="R3669" t="str">
        <f t="shared" si="458"/>
        <v>plays</v>
      </c>
      <c r="S3669" s="9">
        <f t="shared" si="460"/>
        <v>41869.706018518518</v>
      </c>
      <c r="T3669" s="9">
        <f t="shared" si="461"/>
        <v>41899.706018518518</v>
      </c>
      <c r="U3669">
        <f t="shared" si="462"/>
        <v>2014</v>
      </c>
      <c r="V3669" s="9" t="str">
        <f t="shared" si="463"/>
        <v>Aug</v>
      </c>
    </row>
    <row r="3670" spans="1:22" ht="45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>
        <f t="shared" si="456"/>
        <v>1.05</v>
      </c>
      <c r="P3670">
        <f t="shared" si="459"/>
        <v>52.5</v>
      </c>
      <c r="Q3670" t="str">
        <f t="shared" si="457"/>
        <v>theater</v>
      </c>
      <c r="R3670" t="str">
        <f t="shared" si="458"/>
        <v>plays</v>
      </c>
      <c r="S3670" s="9">
        <f t="shared" si="460"/>
        <v>41856.505486111113</v>
      </c>
      <c r="T3670" s="9">
        <f t="shared" si="461"/>
        <v>41886.505486111113</v>
      </c>
      <c r="U3670">
        <f t="shared" si="462"/>
        <v>2014</v>
      </c>
      <c r="V3670" s="9" t="str">
        <f t="shared" si="463"/>
        <v>Aug</v>
      </c>
    </row>
    <row r="3671" spans="1:22" ht="30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>
        <f t="shared" si="456"/>
        <v>8.6666666666666679</v>
      </c>
      <c r="P3671">
        <f t="shared" si="459"/>
        <v>32.5</v>
      </c>
      <c r="Q3671" t="str">
        <f t="shared" si="457"/>
        <v>theater</v>
      </c>
      <c r="R3671" t="str">
        <f t="shared" si="458"/>
        <v>plays</v>
      </c>
      <c r="S3671" s="9">
        <f t="shared" si="460"/>
        <v>42620.744305555556</v>
      </c>
      <c r="T3671" s="9">
        <f t="shared" si="461"/>
        <v>42650.744305555556</v>
      </c>
      <c r="U3671">
        <f t="shared" si="462"/>
        <v>2016</v>
      </c>
      <c r="V3671" s="9" t="str">
        <f t="shared" si="463"/>
        <v>Sep</v>
      </c>
    </row>
    <row r="3672" spans="1:22" ht="45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>
        <f t="shared" si="456"/>
        <v>0.82857142857142851</v>
      </c>
      <c r="P3672">
        <f t="shared" si="459"/>
        <v>7.25</v>
      </c>
      <c r="Q3672" t="str">
        <f t="shared" si="457"/>
        <v>theater</v>
      </c>
      <c r="R3672" t="str">
        <f t="shared" si="458"/>
        <v>plays</v>
      </c>
      <c r="S3672" s="9">
        <f t="shared" si="460"/>
        <v>42417.50921296297</v>
      </c>
      <c r="T3672" s="9">
        <f t="shared" si="461"/>
        <v>42475.519444444442</v>
      </c>
      <c r="U3672">
        <f t="shared" si="462"/>
        <v>2016</v>
      </c>
      <c r="V3672" s="9" t="str">
        <f t="shared" si="463"/>
        <v>Feb</v>
      </c>
    </row>
    <row r="3673" spans="1:22" ht="45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>
        <f t="shared" si="456"/>
        <v>16.666666666666664</v>
      </c>
      <c r="P3673">
        <f t="shared" si="459"/>
        <v>33.333333333333336</v>
      </c>
      <c r="Q3673" t="str">
        <f t="shared" si="457"/>
        <v>theater</v>
      </c>
      <c r="R3673" t="str">
        <f t="shared" si="458"/>
        <v>plays</v>
      </c>
      <c r="S3673" s="9">
        <f t="shared" si="460"/>
        <v>42057.024293981485</v>
      </c>
      <c r="T3673" s="9">
        <f t="shared" si="461"/>
        <v>42086.982627314814</v>
      </c>
      <c r="U3673">
        <f t="shared" si="462"/>
        <v>2015</v>
      </c>
      <c r="V3673" s="9" t="str">
        <f t="shared" si="463"/>
        <v>Feb</v>
      </c>
    </row>
    <row r="3674" spans="1:22" ht="30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>
        <f t="shared" si="456"/>
        <v>0.83333333333333337</v>
      </c>
      <c r="P3674">
        <f t="shared" si="459"/>
        <v>62.5</v>
      </c>
      <c r="Q3674" t="str">
        <f t="shared" si="457"/>
        <v>theater</v>
      </c>
      <c r="R3674" t="str">
        <f t="shared" si="458"/>
        <v>plays</v>
      </c>
      <c r="S3674" s="9">
        <f t="shared" si="460"/>
        <v>41878.744884259264</v>
      </c>
      <c r="T3674" s="9">
        <f t="shared" si="461"/>
        <v>41938.744884259264</v>
      </c>
      <c r="U3674">
        <f t="shared" si="462"/>
        <v>2014</v>
      </c>
      <c r="V3674" s="9" t="str">
        <f t="shared" si="463"/>
        <v>Aug</v>
      </c>
    </row>
    <row r="3675" spans="1:22" ht="30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>
        <f t="shared" si="456"/>
        <v>69.561111111111103</v>
      </c>
      <c r="P3675">
        <f t="shared" si="459"/>
        <v>63.558375634517766</v>
      </c>
      <c r="Q3675" t="str">
        <f t="shared" si="457"/>
        <v>theater</v>
      </c>
      <c r="R3675" t="str">
        <f t="shared" si="458"/>
        <v>plays</v>
      </c>
      <c r="S3675" s="9">
        <f t="shared" si="460"/>
        <v>41990.417442129634</v>
      </c>
      <c r="T3675" s="9">
        <f t="shared" si="461"/>
        <v>42035.95416666667</v>
      </c>
      <c r="U3675">
        <f t="shared" si="462"/>
        <v>2014</v>
      </c>
      <c r="V3675" s="9" t="str">
        <f t="shared" si="463"/>
        <v>Dec</v>
      </c>
    </row>
    <row r="3676" spans="1:22" ht="45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>
        <f t="shared" si="456"/>
        <v>0</v>
      </c>
      <c r="P3676">
        <f t="shared" si="459"/>
        <v>0</v>
      </c>
      <c r="Q3676" t="str">
        <f t="shared" si="457"/>
        <v>theater</v>
      </c>
      <c r="R3676" t="str">
        <f t="shared" si="458"/>
        <v>plays</v>
      </c>
      <c r="S3676" s="9">
        <f t="shared" si="460"/>
        <v>42408.832905092597</v>
      </c>
      <c r="T3676" s="9">
        <f t="shared" si="461"/>
        <v>42453.791238425933</v>
      </c>
      <c r="U3676">
        <f t="shared" si="462"/>
        <v>2016</v>
      </c>
      <c r="V3676" s="9" t="str">
        <f t="shared" si="463"/>
        <v>Feb</v>
      </c>
    </row>
    <row r="3677" spans="1:22" ht="45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>
        <f t="shared" si="456"/>
        <v>1.25</v>
      </c>
      <c r="P3677">
        <f t="shared" si="459"/>
        <v>10</v>
      </c>
      <c r="Q3677" t="str">
        <f t="shared" si="457"/>
        <v>theater</v>
      </c>
      <c r="R3677" t="str">
        <f t="shared" si="458"/>
        <v>plays</v>
      </c>
      <c r="S3677" s="9">
        <f t="shared" si="460"/>
        <v>42217.503437500003</v>
      </c>
      <c r="T3677" s="9">
        <f t="shared" si="461"/>
        <v>42247.503437500003</v>
      </c>
      <c r="U3677">
        <f t="shared" si="462"/>
        <v>2015</v>
      </c>
      <c r="V3677" s="9" t="str">
        <f t="shared" si="463"/>
        <v>Aug</v>
      </c>
    </row>
    <row r="3678" spans="1:22" ht="45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>
        <f t="shared" si="456"/>
        <v>5</v>
      </c>
      <c r="P3678">
        <f t="shared" si="459"/>
        <v>62.5</v>
      </c>
      <c r="Q3678" t="str">
        <f t="shared" si="457"/>
        <v>theater</v>
      </c>
      <c r="R3678" t="str">
        <f t="shared" si="458"/>
        <v>plays</v>
      </c>
      <c r="S3678" s="9">
        <f t="shared" si="460"/>
        <v>42151.071018518523</v>
      </c>
      <c r="T3678" s="9">
        <f t="shared" si="461"/>
        <v>42211.071018518523</v>
      </c>
      <c r="U3678">
        <f t="shared" si="462"/>
        <v>2015</v>
      </c>
      <c r="V3678" s="9" t="str">
        <f t="shared" si="463"/>
        <v>May</v>
      </c>
    </row>
    <row r="3679" spans="1:22" ht="45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>
        <f t="shared" si="456"/>
        <v>0</v>
      </c>
      <c r="P3679">
        <f t="shared" si="459"/>
        <v>0</v>
      </c>
      <c r="Q3679" t="str">
        <f t="shared" si="457"/>
        <v>theater</v>
      </c>
      <c r="R3679" t="str">
        <f t="shared" si="458"/>
        <v>plays</v>
      </c>
      <c r="S3679" s="9">
        <f t="shared" si="460"/>
        <v>42282.48887731482</v>
      </c>
      <c r="T3679" s="9">
        <f t="shared" si="461"/>
        <v>42342.530543981484</v>
      </c>
      <c r="U3679">
        <f t="shared" si="462"/>
        <v>2015</v>
      </c>
      <c r="V3679" s="9" t="str">
        <f t="shared" si="463"/>
        <v>Oct</v>
      </c>
    </row>
    <row r="3680" spans="1:22" ht="45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>
        <f t="shared" si="456"/>
        <v>7.166666666666667</v>
      </c>
      <c r="P3680">
        <f t="shared" si="459"/>
        <v>30.714285714285715</v>
      </c>
      <c r="Q3680" t="str">
        <f t="shared" si="457"/>
        <v>theater</v>
      </c>
      <c r="R3680" t="str">
        <f t="shared" si="458"/>
        <v>plays</v>
      </c>
      <c r="S3680" s="9">
        <f t="shared" si="460"/>
        <v>42768.804178240745</v>
      </c>
      <c r="T3680" s="9">
        <f t="shared" si="461"/>
        <v>42788.875000000007</v>
      </c>
      <c r="U3680">
        <f t="shared" si="462"/>
        <v>2017</v>
      </c>
      <c r="V3680" s="9" t="str">
        <f t="shared" si="463"/>
        <v>Feb</v>
      </c>
    </row>
    <row r="3681" spans="1:22" ht="45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>
        <f t="shared" si="456"/>
        <v>28.050000000000004</v>
      </c>
      <c r="P3681">
        <f t="shared" si="459"/>
        <v>51</v>
      </c>
      <c r="Q3681" t="str">
        <f t="shared" si="457"/>
        <v>theater</v>
      </c>
      <c r="R3681" t="str">
        <f t="shared" si="458"/>
        <v>plays</v>
      </c>
      <c r="S3681" s="9">
        <f t="shared" si="460"/>
        <v>41765.771990740745</v>
      </c>
      <c r="T3681" s="9">
        <f t="shared" si="461"/>
        <v>41795.771990740745</v>
      </c>
      <c r="U3681">
        <f t="shared" si="462"/>
        <v>2014</v>
      </c>
      <c r="V3681" s="9" t="str">
        <f t="shared" si="463"/>
        <v>May</v>
      </c>
    </row>
    <row r="3682" spans="1:22" ht="45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>
        <f t="shared" si="456"/>
        <v>0</v>
      </c>
      <c r="P3682">
        <f t="shared" si="459"/>
        <v>0</v>
      </c>
      <c r="Q3682" t="str">
        <f t="shared" si="457"/>
        <v>theater</v>
      </c>
      <c r="R3682" t="str">
        <f t="shared" si="458"/>
        <v>plays</v>
      </c>
      <c r="S3682" s="9">
        <f t="shared" si="460"/>
        <v>42321.858449074076</v>
      </c>
      <c r="T3682" s="9">
        <f t="shared" si="461"/>
        <v>42351.858449074076</v>
      </c>
      <c r="U3682">
        <f t="shared" si="462"/>
        <v>2015</v>
      </c>
      <c r="V3682" s="9" t="str">
        <f t="shared" si="463"/>
        <v>Nov</v>
      </c>
    </row>
    <row r="3683" spans="1:22" ht="45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>
        <f t="shared" si="456"/>
        <v>16</v>
      </c>
      <c r="P3683">
        <f t="shared" si="459"/>
        <v>66.666666666666671</v>
      </c>
      <c r="Q3683" t="str">
        <f t="shared" si="457"/>
        <v>theater</v>
      </c>
      <c r="R3683" t="str">
        <f t="shared" si="458"/>
        <v>plays</v>
      </c>
      <c r="S3683" s="9">
        <f t="shared" si="460"/>
        <v>42374.48841435185</v>
      </c>
      <c r="T3683" s="9">
        <f t="shared" si="461"/>
        <v>42403.617361111115</v>
      </c>
      <c r="U3683">
        <f t="shared" si="462"/>
        <v>2016</v>
      </c>
      <c r="V3683" s="9" t="str">
        <f t="shared" si="463"/>
        <v>Jan</v>
      </c>
    </row>
    <row r="3684" spans="1:22" ht="45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>
        <f t="shared" si="456"/>
        <v>0</v>
      </c>
      <c r="P3684">
        <f t="shared" si="459"/>
        <v>0</v>
      </c>
      <c r="Q3684" t="str">
        <f t="shared" si="457"/>
        <v>theater</v>
      </c>
      <c r="R3684" t="str">
        <f t="shared" si="458"/>
        <v>plays</v>
      </c>
      <c r="S3684" s="9">
        <f t="shared" si="460"/>
        <v>41941.41856481482</v>
      </c>
      <c r="T3684" s="9">
        <f t="shared" si="461"/>
        <v>41991.460231481484</v>
      </c>
      <c r="U3684">
        <f t="shared" si="462"/>
        <v>2014</v>
      </c>
      <c r="V3684" s="9" t="str">
        <f t="shared" si="463"/>
        <v>Oct</v>
      </c>
    </row>
    <row r="3685" spans="1:22" ht="45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>
        <f t="shared" si="456"/>
        <v>6.8287037037037033</v>
      </c>
      <c r="P3685">
        <f t="shared" si="459"/>
        <v>59</v>
      </c>
      <c r="Q3685" t="str">
        <f t="shared" si="457"/>
        <v>theater</v>
      </c>
      <c r="R3685" t="str">
        <f t="shared" si="458"/>
        <v>plays</v>
      </c>
      <c r="S3685" s="9">
        <f t="shared" si="460"/>
        <v>42293.642546296302</v>
      </c>
      <c r="T3685" s="9">
        <f t="shared" si="461"/>
        <v>42353.684212962966</v>
      </c>
      <c r="U3685">
        <f t="shared" si="462"/>
        <v>2015</v>
      </c>
      <c r="V3685" s="9" t="str">
        <f t="shared" si="463"/>
        <v>Oct</v>
      </c>
    </row>
    <row r="3686" spans="1:22" ht="45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>
        <f t="shared" si="456"/>
        <v>25.698702928870294</v>
      </c>
      <c r="P3686">
        <f t="shared" si="459"/>
        <v>65.340319148936175</v>
      </c>
      <c r="Q3686" t="str">
        <f t="shared" si="457"/>
        <v>theater</v>
      </c>
      <c r="R3686" t="str">
        <f t="shared" si="458"/>
        <v>plays</v>
      </c>
      <c r="S3686" s="9">
        <f t="shared" si="460"/>
        <v>42614.102129629631</v>
      </c>
      <c r="T3686" s="9">
        <f t="shared" si="461"/>
        <v>42645.208333333336</v>
      </c>
      <c r="U3686">
        <f t="shared" si="462"/>
        <v>2016</v>
      </c>
      <c r="V3686" s="9" t="str">
        <f t="shared" si="463"/>
        <v>Sep</v>
      </c>
    </row>
    <row r="3687" spans="1:22" ht="45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>
        <f t="shared" si="456"/>
        <v>1.4814814814814816</v>
      </c>
      <c r="P3687">
        <f t="shared" si="459"/>
        <v>100</v>
      </c>
      <c r="Q3687" t="str">
        <f t="shared" si="457"/>
        <v>theater</v>
      </c>
      <c r="R3687" t="str">
        <f t="shared" si="458"/>
        <v>plays</v>
      </c>
      <c r="S3687" s="9">
        <f t="shared" si="460"/>
        <v>42067.780671296299</v>
      </c>
      <c r="T3687" s="9">
        <f t="shared" si="461"/>
        <v>42097.739004629628</v>
      </c>
      <c r="U3687">
        <f t="shared" si="462"/>
        <v>2015</v>
      </c>
      <c r="V3687" s="9" t="str">
        <f t="shared" si="463"/>
        <v>Mar</v>
      </c>
    </row>
    <row r="3688" spans="1:22" ht="30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>
        <f t="shared" si="456"/>
        <v>36.85</v>
      </c>
      <c r="P3688">
        <f t="shared" si="459"/>
        <v>147.4</v>
      </c>
      <c r="Q3688" t="str">
        <f t="shared" si="457"/>
        <v>theater</v>
      </c>
      <c r="R3688" t="str">
        <f t="shared" si="458"/>
        <v>plays</v>
      </c>
      <c r="S3688" s="9">
        <f t="shared" si="460"/>
        <v>41903.716284722228</v>
      </c>
      <c r="T3688" s="9">
        <f t="shared" si="461"/>
        <v>41933.716284722228</v>
      </c>
      <c r="U3688">
        <f t="shared" si="462"/>
        <v>2014</v>
      </c>
      <c r="V3688" s="9" t="str">
        <f t="shared" si="463"/>
        <v>Sep</v>
      </c>
    </row>
    <row r="3689" spans="1:22" ht="45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>
        <f t="shared" si="456"/>
        <v>47.05</v>
      </c>
      <c r="P3689">
        <f t="shared" si="459"/>
        <v>166.05882352941177</v>
      </c>
      <c r="Q3689" t="str">
        <f t="shared" si="457"/>
        <v>theater</v>
      </c>
      <c r="R3689" t="str">
        <f t="shared" si="458"/>
        <v>plays</v>
      </c>
      <c r="S3689" s="9">
        <f t="shared" si="460"/>
        <v>41804.770416666674</v>
      </c>
      <c r="T3689" s="9">
        <f t="shared" si="461"/>
        <v>41821.770833333336</v>
      </c>
      <c r="U3689">
        <f t="shared" si="462"/>
        <v>2014</v>
      </c>
      <c r="V3689" s="9" t="str">
        <f t="shared" si="463"/>
        <v>Jun</v>
      </c>
    </row>
    <row r="3690" spans="1:22" ht="45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>
        <f t="shared" si="456"/>
        <v>11.428571428571429</v>
      </c>
      <c r="P3690">
        <f t="shared" si="459"/>
        <v>40</v>
      </c>
      <c r="Q3690" t="str">
        <f t="shared" si="457"/>
        <v>theater</v>
      </c>
      <c r="R3690" t="str">
        <f t="shared" si="458"/>
        <v>plays</v>
      </c>
      <c r="S3690" s="9">
        <f t="shared" si="460"/>
        <v>42496.904108796298</v>
      </c>
      <c r="T3690" s="9">
        <f t="shared" si="461"/>
        <v>42514.434027777781</v>
      </c>
      <c r="U3690">
        <f t="shared" si="462"/>
        <v>2016</v>
      </c>
      <c r="V3690" s="9" t="str">
        <f t="shared" si="463"/>
        <v>May</v>
      </c>
    </row>
    <row r="3691" spans="1:22" ht="45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>
        <f t="shared" si="456"/>
        <v>12.04</v>
      </c>
      <c r="P3691">
        <f t="shared" si="459"/>
        <v>75.25</v>
      </c>
      <c r="Q3691" t="str">
        <f t="shared" si="457"/>
        <v>theater</v>
      </c>
      <c r="R3691" t="str">
        <f t="shared" si="458"/>
        <v>plays</v>
      </c>
      <c r="S3691" s="9">
        <f t="shared" si="460"/>
        <v>41869.632060185184</v>
      </c>
      <c r="T3691" s="9">
        <f t="shared" si="461"/>
        <v>41929.632060185184</v>
      </c>
      <c r="U3691">
        <f t="shared" si="462"/>
        <v>2014</v>
      </c>
      <c r="V3691" s="9" t="str">
        <f t="shared" si="463"/>
        <v>Aug</v>
      </c>
    </row>
    <row r="3692" spans="1:22" ht="30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>
        <f t="shared" si="456"/>
        <v>60</v>
      </c>
      <c r="P3692">
        <f t="shared" si="459"/>
        <v>60</v>
      </c>
      <c r="Q3692" t="str">
        <f t="shared" si="457"/>
        <v>theater</v>
      </c>
      <c r="R3692" t="str">
        <f t="shared" si="458"/>
        <v>plays</v>
      </c>
      <c r="S3692" s="9">
        <f t="shared" si="460"/>
        <v>42305.504247685189</v>
      </c>
      <c r="T3692" s="9">
        <f t="shared" si="461"/>
        <v>42339.082638888889</v>
      </c>
      <c r="U3692">
        <f t="shared" si="462"/>
        <v>2015</v>
      </c>
      <c r="V3692" s="9" t="str">
        <f t="shared" si="463"/>
        <v>Oct</v>
      </c>
    </row>
    <row r="3693" spans="1:22" ht="45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>
        <f t="shared" si="456"/>
        <v>31.25</v>
      </c>
      <c r="P3693">
        <f t="shared" si="459"/>
        <v>1250</v>
      </c>
      <c r="Q3693" t="str">
        <f t="shared" si="457"/>
        <v>theater</v>
      </c>
      <c r="R3693" t="str">
        <f t="shared" si="458"/>
        <v>plays</v>
      </c>
      <c r="S3693" s="9">
        <f t="shared" si="460"/>
        <v>42144.064861111117</v>
      </c>
      <c r="T3693" s="9">
        <f t="shared" si="461"/>
        <v>42202.958333333336</v>
      </c>
      <c r="U3693">
        <f t="shared" si="462"/>
        <v>2015</v>
      </c>
      <c r="V3693" s="9" t="str">
        <f t="shared" si="463"/>
        <v>May</v>
      </c>
    </row>
    <row r="3694" spans="1:22" ht="30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>
        <f t="shared" si="456"/>
        <v>0.42</v>
      </c>
      <c r="P3694">
        <f t="shared" si="459"/>
        <v>10.5</v>
      </c>
      <c r="Q3694" t="str">
        <f t="shared" si="457"/>
        <v>theater</v>
      </c>
      <c r="R3694" t="str">
        <f t="shared" si="458"/>
        <v>plays</v>
      </c>
      <c r="S3694" s="9">
        <f t="shared" si="460"/>
        <v>42559.307337962964</v>
      </c>
      <c r="T3694" s="9">
        <f t="shared" si="461"/>
        <v>42619.307337962964</v>
      </c>
      <c r="U3694">
        <f t="shared" si="462"/>
        <v>2016</v>
      </c>
      <c r="V3694" s="9" t="str">
        <f t="shared" si="463"/>
        <v>Jul</v>
      </c>
    </row>
    <row r="3695" spans="1:22" ht="45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>
        <f t="shared" si="456"/>
        <v>0.21</v>
      </c>
      <c r="P3695">
        <f t="shared" si="459"/>
        <v>7</v>
      </c>
      <c r="Q3695" t="str">
        <f t="shared" si="457"/>
        <v>theater</v>
      </c>
      <c r="R3695" t="str">
        <f t="shared" si="458"/>
        <v>plays</v>
      </c>
      <c r="S3695" s="9">
        <f t="shared" si="460"/>
        <v>41994.917407407411</v>
      </c>
      <c r="T3695" s="9">
        <f t="shared" si="461"/>
        <v>42024.636111111111</v>
      </c>
      <c r="U3695">
        <f t="shared" si="462"/>
        <v>2014</v>
      </c>
      <c r="V3695" s="9" t="str">
        <f t="shared" si="463"/>
        <v>Dec</v>
      </c>
    </row>
    <row r="3696" spans="1:22" ht="45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>
        <f t="shared" si="456"/>
        <v>0</v>
      </c>
      <c r="P3696">
        <f t="shared" si="459"/>
        <v>0</v>
      </c>
      <c r="Q3696" t="str">
        <f t="shared" si="457"/>
        <v>theater</v>
      </c>
      <c r="R3696" t="str">
        <f t="shared" si="458"/>
        <v>plays</v>
      </c>
      <c r="S3696" s="9">
        <f t="shared" si="460"/>
        <v>41948.790798611117</v>
      </c>
      <c r="T3696" s="9">
        <f t="shared" si="461"/>
        <v>41963.790798611117</v>
      </c>
      <c r="U3696">
        <f t="shared" si="462"/>
        <v>2014</v>
      </c>
      <c r="V3696" s="9" t="str">
        <f t="shared" si="463"/>
        <v>Nov</v>
      </c>
    </row>
    <row r="3697" spans="1:22" ht="45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>
        <f t="shared" si="456"/>
        <v>37.5</v>
      </c>
      <c r="P3697">
        <f t="shared" si="459"/>
        <v>56.25</v>
      </c>
      <c r="Q3697" t="str">
        <f t="shared" si="457"/>
        <v>theater</v>
      </c>
      <c r="R3697" t="str">
        <f t="shared" si="458"/>
        <v>plays</v>
      </c>
      <c r="S3697" s="9">
        <f t="shared" si="460"/>
        <v>42074.053032407413</v>
      </c>
      <c r="T3697" s="9">
        <f t="shared" si="461"/>
        <v>42104.041666666664</v>
      </c>
      <c r="U3697">
        <f t="shared" si="462"/>
        <v>2015</v>
      </c>
      <c r="V3697" s="9" t="str">
        <f t="shared" si="463"/>
        <v>Mar</v>
      </c>
    </row>
    <row r="3698" spans="1:22" ht="45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>
        <f t="shared" si="456"/>
        <v>0.02</v>
      </c>
      <c r="P3698">
        <f t="shared" si="459"/>
        <v>1</v>
      </c>
      <c r="Q3698" t="str">
        <f t="shared" si="457"/>
        <v>theater</v>
      </c>
      <c r="R3698" t="str">
        <f t="shared" si="458"/>
        <v>plays</v>
      </c>
      <c r="S3698" s="9">
        <f t="shared" si="460"/>
        <v>41842.034594907411</v>
      </c>
      <c r="T3698" s="9">
        <f t="shared" si="461"/>
        <v>41872.034594907411</v>
      </c>
      <c r="U3698">
        <f t="shared" si="462"/>
        <v>2014</v>
      </c>
      <c r="V3698" s="9" t="str">
        <f t="shared" si="463"/>
        <v>Jul</v>
      </c>
    </row>
    <row r="3699" spans="1:22" ht="45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>
        <f t="shared" si="456"/>
        <v>8.2142857142857135</v>
      </c>
      <c r="P3699">
        <f t="shared" si="459"/>
        <v>38.333333333333336</v>
      </c>
      <c r="Q3699" t="str">
        <f t="shared" si="457"/>
        <v>theater</v>
      </c>
      <c r="R3699" t="str">
        <f t="shared" si="458"/>
        <v>plays</v>
      </c>
      <c r="S3699" s="9">
        <f t="shared" si="460"/>
        <v>41904.483912037038</v>
      </c>
      <c r="T3699" s="9">
        <f t="shared" si="461"/>
        <v>41934.483912037038</v>
      </c>
      <c r="U3699">
        <f t="shared" si="462"/>
        <v>2014</v>
      </c>
      <c r="V3699" s="9" t="str">
        <f t="shared" si="463"/>
        <v>Sep</v>
      </c>
    </row>
    <row r="3700" spans="1:22" ht="45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>
        <f t="shared" si="456"/>
        <v>2.1999999999999997</v>
      </c>
      <c r="P3700">
        <f t="shared" si="459"/>
        <v>27.5</v>
      </c>
      <c r="Q3700" t="str">
        <f t="shared" si="457"/>
        <v>theater</v>
      </c>
      <c r="R3700" t="str">
        <f t="shared" si="458"/>
        <v>plays</v>
      </c>
      <c r="S3700" s="9">
        <f t="shared" si="460"/>
        <v>41990.855821759258</v>
      </c>
      <c r="T3700" s="9">
        <f t="shared" si="461"/>
        <v>42014.875000000007</v>
      </c>
      <c r="U3700">
        <f t="shared" si="462"/>
        <v>2014</v>
      </c>
      <c r="V3700" s="9" t="str">
        <f t="shared" si="463"/>
        <v>Dec</v>
      </c>
    </row>
    <row r="3701" spans="1:22" ht="45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>
        <f t="shared" si="456"/>
        <v>17.652941176470588</v>
      </c>
      <c r="P3701">
        <f t="shared" si="459"/>
        <v>32.978021978021978</v>
      </c>
      <c r="Q3701" t="str">
        <f t="shared" si="457"/>
        <v>theater</v>
      </c>
      <c r="R3701" t="str">
        <f t="shared" si="458"/>
        <v>plays</v>
      </c>
      <c r="S3701" s="9">
        <f t="shared" si="460"/>
        <v>42436.342442129629</v>
      </c>
      <c r="T3701" s="9">
        <f t="shared" si="461"/>
        <v>42471.300775462965</v>
      </c>
      <c r="U3701">
        <f t="shared" si="462"/>
        <v>2016</v>
      </c>
      <c r="V3701" s="9" t="str">
        <f t="shared" si="463"/>
        <v>Mar</v>
      </c>
    </row>
    <row r="3702" spans="1:22" ht="45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>
        <f t="shared" si="456"/>
        <v>0.08</v>
      </c>
      <c r="P3702">
        <f t="shared" si="459"/>
        <v>16</v>
      </c>
      <c r="Q3702" t="str">
        <f t="shared" si="457"/>
        <v>theater</v>
      </c>
      <c r="R3702" t="str">
        <f t="shared" si="458"/>
        <v>plays</v>
      </c>
      <c r="S3702" s="9">
        <f t="shared" si="460"/>
        <v>42169.79184027778</v>
      </c>
      <c r="T3702" s="9">
        <f t="shared" si="461"/>
        <v>42199.79184027778</v>
      </c>
      <c r="U3702">
        <f t="shared" si="462"/>
        <v>2015</v>
      </c>
      <c r="V3702" s="9" t="str">
        <f t="shared" si="463"/>
        <v>Jun</v>
      </c>
    </row>
    <row r="3703" spans="1:22" ht="45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>
        <f t="shared" si="456"/>
        <v>6.6666666666666666E-2</v>
      </c>
      <c r="P3703">
        <f t="shared" si="459"/>
        <v>1</v>
      </c>
      <c r="Q3703" t="str">
        <f t="shared" si="457"/>
        <v>theater</v>
      </c>
      <c r="R3703" t="str">
        <f t="shared" si="458"/>
        <v>plays</v>
      </c>
      <c r="S3703" s="9">
        <f t="shared" si="460"/>
        <v>41905.46980324074</v>
      </c>
      <c r="T3703" s="9">
        <f t="shared" si="461"/>
        <v>41935.46980324074</v>
      </c>
      <c r="U3703">
        <f t="shared" si="462"/>
        <v>2014</v>
      </c>
      <c r="V3703" s="9" t="str">
        <f t="shared" si="463"/>
        <v>Sep</v>
      </c>
    </row>
    <row r="3704" spans="1:22" ht="45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>
        <f t="shared" si="456"/>
        <v>0</v>
      </c>
      <c r="P3704">
        <f t="shared" si="459"/>
        <v>0</v>
      </c>
      <c r="Q3704" t="str">
        <f t="shared" si="457"/>
        <v>theater</v>
      </c>
      <c r="R3704" t="str">
        <f t="shared" si="458"/>
        <v>plays</v>
      </c>
      <c r="S3704" s="9">
        <f t="shared" si="460"/>
        <v>41761.643483796295</v>
      </c>
      <c r="T3704" s="9">
        <f t="shared" si="461"/>
        <v>41768.120138888895</v>
      </c>
      <c r="U3704">
        <f t="shared" si="462"/>
        <v>2014</v>
      </c>
      <c r="V3704" s="9" t="str">
        <f t="shared" si="463"/>
        <v>May</v>
      </c>
    </row>
    <row r="3705" spans="1:22" ht="60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>
        <f t="shared" si="456"/>
        <v>37.533333333333339</v>
      </c>
      <c r="P3705">
        <f t="shared" si="459"/>
        <v>86.615384615384613</v>
      </c>
      <c r="Q3705" t="str">
        <f t="shared" si="457"/>
        <v>theater</v>
      </c>
      <c r="R3705" t="str">
        <f t="shared" si="458"/>
        <v>plays</v>
      </c>
      <c r="S3705" s="9">
        <f t="shared" si="460"/>
        <v>41865.71199074074</v>
      </c>
      <c r="T3705" s="9">
        <f t="shared" si="461"/>
        <v>41925.71199074074</v>
      </c>
      <c r="U3705">
        <f t="shared" si="462"/>
        <v>2014</v>
      </c>
      <c r="V3705" s="9" t="str">
        <f t="shared" si="463"/>
        <v>Aug</v>
      </c>
    </row>
    <row r="3706" spans="1:22" ht="45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>
        <f t="shared" si="456"/>
        <v>22</v>
      </c>
      <c r="P3706">
        <f t="shared" si="459"/>
        <v>55</v>
      </c>
      <c r="Q3706" t="str">
        <f t="shared" si="457"/>
        <v>theater</v>
      </c>
      <c r="R3706" t="str">
        <f t="shared" si="458"/>
        <v>plays</v>
      </c>
      <c r="S3706" s="9">
        <f t="shared" si="460"/>
        <v>41928.523472222223</v>
      </c>
      <c r="T3706" s="9">
        <f t="shared" si="461"/>
        <v>41958.666666666664</v>
      </c>
      <c r="U3706">
        <f t="shared" si="462"/>
        <v>2014</v>
      </c>
      <c r="V3706" s="9" t="str">
        <f t="shared" si="463"/>
        <v>Oct</v>
      </c>
    </row>
    <row r="3707" spans="1:22" ht="45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>
        <f t="shared" si="456"/>
        <v>0</v>
      </c>
      <c r="P3707">
        <f t="shared" si="459"/>
        <v>0</v>
      </c>
      <c r="Q3707" t="str">
        <f t="shared" si="457"/>
        <v>theater</v>
      </c>
      <c r="R3707" t="str">
        <f t="shared" si="458"/>
        <v>plays</v>
      </c>
      <c r="S3707" s="9">
        <f t="shared" si="460"/>
        <v>42613.67459490741</v>
      </c>
      <c r="T3707" s="9">
        <f t="shared" si="461"/>
        <v>42644.000000000007</v>
      </c>
      <c r="U3707">
        <f t="shared" si="462"/>
        <v>2016</v>
      </c>
      <c r="V3707" s="9" t="str">
        <f t="shared" si="463"/>
        <v>Aug</v>
      </c>
    </row>
    <row r="3708" spans="1:22" ht="45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>
        <f t="shared" si="456"/>
        <v>17.62</v>
      </c>
      <c r="P3708">
        <f t="shared" si="459"/>
        <v>41.952380952380949</v>
      </c>
      <c r="Q3708" t="str">
        <f t="shared" si="457"/>
        <v>theater</v>
      </c>
      <c r="R3708" t="str">
        <f t="shared" si="458"/>
        <v>plays</v>
      </c>
      <c r="S3708" s="9">
        <f t="shared" si="460"/>
        <v>41779.481840277782</v>
      </c>
      <c r="T3708" s="9">
        <f t="shared" si="461"/>
        <v>41809.481840277782</v>
      </c>
      <c r="U3708">
        <f t="shared" si="462"/>
        <v>2014</v>
      </c>
      <c r="V3708" s="9" t="str">
        <f t="shared" si="463"/>
        <v>May</v>
      </c>
    </row>
    <row r="3709" spans="1:22" ht="45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>
        <f t="shared" si="456"/>
        <v>53</v>
      </c>
      <c r="P3709">
        <f t="shared" si="459"/>
        <v>88.333333333333329</v>
      </c>
      <c r="Q3709" t="str">
        <f t="shared" si="457"/>
        <v>theater</v>
      </c>
      <c r="R3709" t="str">
        <f t="shared" si="458"/>
        <v>plays</v>
      </c>
      <c r="S3709" s="9">
        <f t="shared" si="460"/>
        <v>42534.766655092593</v>
      </c>
      <c r="T3709" s="9">
        <f t="shared" si="461"/>
        <v>42554.665972222225</v>
      </c>
      <c r="U3709">
        <f t="shared" si="462"/>
        <v>2016</v>
      </c>
      <c r="V3709" s="9" t="str">
        <f t="shared" si="463"/>
        <v>Jun</v>
      </c>
    </row>
    <row r="3710" spans="1:22" ht="45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>
        <f t="shared" si="456"/>
        <v>22.142857142857142</v>
      </c>
      <c r="P3710">
        <f t="shared" si="459"/>
        <v>129.16666666666666</v>
      </c>
      <c r="Q3710" t="str">
        <f t="shared" si="457"/>
        <v>theater</v>
      </c>
      <c r="R3710" t="str">
        <f t="shared" si="458"/>
        <v>plays</v>
      </c>
      <c r="S3710" s="9">
        <f t="shared" si="460"/>
        <v>42310.801851851858</v>
      </c>
      <c r="T3710" s="9">
        <f t="shared" si="461"/>
        <v>42333.791666666664</v>
      </c>
      <c r="U3710">
        <f t="shared" si="462"/>
        <v>2015</v>
      </c>
      <c r="V3710" s="9" t="str">
        <f t="shared" si="463"/>
        <v>Nov</v>
      </c>
    </row>
    <row r="3711" spans="1:22" ht="45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>
        <f t="shared" si="456"/>
        <v>2.5333333333333332</v>
      </c>
      <c r="P3711">
        <f t="shared" si="459"/>
        <v>23.75</v>
      </c>
      <c r="Q3711" t="str">
        <f t="shared" si="457"/>
        <v>theater</v>
      </c>
      <c r="R3711" t="str">
        <f t="shared" si="458"/>
        <v>plays</v>
      </c>
      <c r="S3711" s="9">
        <f t="shared" si="460"/>
        <v>42445.89402777778</v>
      </c>
      <c r="T3711" s="9">
        <f t="shared" si="461"/>
        <v>42460.999305555561</v>
      </c>
      <c r="U3711">
        <f t="shared" si="462"/>
        <v>2016</v>
      </c>
      <c r="V3711" s="9" t="str">
        <f t="shared" si="463"/>
        <v>Mar</v>
      </c>
    </row>
    <row r="3712" spans="1:22" ht="45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>
        <f t="shared" si="456"/>
        <v>2.5</v>
      </c>
      <c r="P3712">
        <f t="shared" si="459"/>
        <v>35.714285714285715</v>
      </c>
      <c r="Q3712" t="str">
        <f t="shared" si="457"/>
        <v>theater</v>
      </c>
      <c r="R3712" t="str">
        <f t="shared" si="458"/>
        <v>plays</v>
      </c>
      <c r="S3712" s="9">
        <f t="shared" si="460"/>
        <v>41866.473981481482</v>
      </c>
      <c r="T3712" s="9">
        <f t="shared" si="461"/>
        <v>41897.958333333336</v>
      </c>
      <c r="U3712">
        <f t="shared" si="462"/>
        <v>2014</v>
      </c>
      <c r="V3712" s="9" t="str">
        <f t="shared" si="463"/>
        <v>Aug</v>
      </c>
    </row>
    <row r="3713" spans="1:22" ht="45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>
        <f t="shared" si="456"/>
        <v>2.85</v>
      </c>
      <c r="P3713">
        <f t="shared" si="459"/>
        <v>57</v>
      </c>
      <c r="Q3713" t="str">
        <f t="shared" si="457"/>
        <v>theater</v>
      </c>
      <c r="R3713" t="str">
        <f t="shared" si="458"/>
        <v>plays</v>
      </c>
      <c r="S3713" s="9">
        <f t="shared" si="460"/>
        <v>41779.528425925928</v>
      </c>
      <c r="T3713" s="9">
        <f t="shared" si="461"/>
        <v>41813.5</v>
      </c>
      <c r="U3713">
        <f t="shared" si="462"/>
        <v>2014</v>
      </c>
      <c r="V3713" s="9" t="str">
        <f t="shared" si="463"/>
        <v>May</v>
      </c>
    </row>
    <row r="3714" spans="1:22" ht="30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>
        <f t="shared" ref="O3714:O3777" si="464">(E3714/D3714)*100</f>
        <v>0</v>
      </c>
      <c r="P3714">
        <f t="shared" si="459"/>
        <v>0</v>
      </c>
      <c r="Q3714" t="str">
        <f t="shared" ref="Q3714:Q3777" si="465">LEFT(N3714,SEARCH("/",N3714,1)-1)</f>
        <v>theater</v>
      </c>
      <c r="R3714" t="str">
        <f t="shared" ref="R3714:R3777" si="466">RIGHT(N3714,LEN(N3714)-SEARCH("/",N3714,1))</f>
        <v>plays</v>
      </c>
      <c r="S3714" s="9">
        <f t="shared" si="460"/>
        <v>42420.974803240744</v>
      </c>
      <c r="T3714" s="9">
        <f t="shared" si="461"/>
        <v>42480.933136574073</v>
      </c>
      <c r="U3714">
        <f t="shared" si="462"/>
        <v>2016</v>
      </c>
      <c r="V3714" s="9" t="str">
        <f t="shared" si="463"/>
        <v>Feb</v>
      </c>
    </row>
    <row r="3715" spans="1:22" ht="45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>
        <f t="shared" si="464"/>
        <v>2.4500000000000002</v>
      </c>
      <c r="P3715">
        <f t="shared" ref="P3715:P3778" si="467">IFERROR(E3715/L3715, 0)</f>
        <v>163.33333333333334</v>
      </c>
      <c r="Q3715" t="str">
        <f t="shared" si="465"/>
        <v>theater</v>
      </c>
      <c r="R3715" t="str">
        <f t="shared" si="466"/>
        <v>plays</v>
      </c>
      <c r="S3715" s="9">
        <f t="shared" ref="S3715:S3778" si="468">((J3715/86400)+25569+(-4/24))</f>
        <v>42523.572546296295</v>
      </c>
      <c r="T3715" s="9">
        <f t="shared" ref="T3715:T3778" si="469">((I3715/86400)+25569+(-4/24))</f>
        <v>42553.572546296295</v>
      </c>
      <c r="U3715">
        <f t="shared" ref="U3715:U3778" si="470">YEAR(S3715)</f>
        <v>2016</v>
      </c>
      <c r="V3715" s="9" t="str">
        <f t="shared" ref="V3715:V3778" si="471">TEXT(S3715, "mmm")</f>
        <v>Jun</v>
      </c>
    </row>
    <row r="3716" spans="1:22" ht="45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>
        <f t="shared" si="464"/>
        <v>1.4210526315789473</v>
      </c>
      <c r="P3716">
        <f t="shared" si="467"/>
        <v>15</v>
      </c>
      <c r="Q3716" t="str">
        <f t="shared" si="465"/>
        <v>theater</v>
      </c>
      <c r="R3716" t="str">
        <f t="shared" si="466"/>
        <v>plays</v>
      </c>
      <c r="S3716" s="9">
        <f t="shared" si="468"/>
        <v>41787.514861111114</v>
      </c>
      <c r="T3716" s="9">
        <f t="shared" si="469"/>
        <v>41817.514861111114</v>
      </c>
      <c r="U3716">
        <f t="shared" si="470"/>
        <v>2014</v>
      </c>
      <c r="V3716" s="9" t="str">
        <f t="shared" si="471"/>
        <v>May</v>
      </c>
    </row>
    <row r="3717" spans="1:22" ht="45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>
        <f t="shared" si="464"/>
        <v>19.25</v>
      </c>
      <c r="P3717">
        <f t="shared" si="467"/>
        <v>64.166666666666671</v>
      </c>
      <c r="Q3717" t="str">
        <f t="shared" si="465"/>
        <v>theater</v>
      </c>
      <c r="R3717" t="str">
        <f t="shared" si="466"/>
        <v>plays</v>
      </c>
      <c r="S3717" s="9">
        <f t="shared" si="468"/>
        <v>42093.421597222223</v>
      </c>
      <c r="T3717" s="9">
        <f t="shared" si="469"/>
        <v>42123.421597222223</v>
      </c>
      <c r="U3717">
        <f t="shared" si="470"/>
        <v>2015</v>
      </c>
      <c r="V3717" s="9" t="str">
        <f t="shared" si="471"/>
        <v>Mar</v>
      </c>
    </row>
    <row r="3718" spans="1:22" ht="30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>
        <f t="shared" si="464"/>
        <v>0.67500000000000004</v>
      </c>
      <c r="P3718">
        <f t="shared" si="467"/>
        <v>6.75</v>
      </c>
      <c r="Q3718" t="str">
        <f t="shared" si="465"/>
        <v>theater</v>
      </c>
      <c r="R3718" t="str">
        <f t="shared" si="466"/>
        <v>plays</v>
      </c>
      <c r="S3718" s="9">
        <f t="shared" si="468"/>
        <v>41833.784849537042</v>
      </c>
      <c r="T3718" s="9">
        <f t="shared" si="469"/>
        <v>41863.784849537042</v>
      </c>
      <c r="U3718">
        <f t="shared" si="470"/>
        <v>2014</v>
      </c>
      <c r="V3718" s="9" t="str">
        <f t="shared" si="471"/>
        <v>Jul</v>
      </c>
    </row>
    <row r="3719" spans="1:22" ht="45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>
        <f t="shared" si="464"/>
        <v>0.16666666666666669</v>
      </c>
      <c r="P3719">
        <f t="shared" si="467"/>
        <v>25</v>
      </c>
      <c r="Q3719" t="str">
        <f t="shared" si="465"/>
        <v>theater</v>
      </c>
      <c r="R3719" t="str">
        <f t="shared" si="466"/>
        <v>plays</v>
      </c>
      <c r="S3719" s="9">
        <f t="shared" si="468"/>
        <v>42478.872546296298</v>
      </c>
      <c r="T3719" s="9">
        <f t="shared" si="469"/>
        <v>42508.872546296298</v>
      </c>
      <c r="U3719">
        <f t="shared" si="470"/>
        <v>2016</v>
      </c>
      <c r="V3719" s="9" t="str">
        <f t="shared" si="471"/>
        <v>Apr</v>
      </c>
    </row>
    <row r="3720" spans="1:22" ht="45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>
        <f t="shared" si="464"/>
        <v>60.9</v>
      </c>
      <c r="P3720">
        <f t="shared" si="467"/>
        <v>179.11764705882354</v>
      </c>
      <c r="Q3720" t="str">
        <f t="shared" si="465"/>
        <v>theater</v>
      </c>
      <c r="R3720" t="str">
        <f t="shared" si="466"/>
        <v>plays</v>
      </c>
      <c r="S3720" s="9">
        <f t="shared" si="468"/>
        <v>42234.95081018519</v>
      </c>
      <c r="T3720" s="9">
        <f t="shared" si="469"/>
        <v>42274.95081018519</v>
      </c>
      <c r="U3720">
        <f t="shared" si="470"/>
        <v>2015</v>
      </c>
      <c r="V3720" s="9" t="str">
        <f t="shared" si="471"/>
        <v>Aug</v>
      </c>
    </row>
    <row r="3721" spans="1:22" ht="30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>
        <f t="shared" si="464"/>
        <v>1</v>
      </c>
      <c r="P3721">
        <f t="shared" si="467"/>
        <v>34.950000000000003</v>
      </c>
      <c r="Q3721" t="str">
        <f t="shared" si="465"/>
        <v>theater</v>
      </c>
      <c r="R3721" t="str">
        <f t="shared" si="466"/>
        <v>plays</v>
      </c>
      <c r="S3721" s="9">
        <f t="shared" si="468"/>
        <v>42718.796932870369</v>
      </c>
      <c r="T3721" s="9">
        <f t="shared" si="469"/>
        <v>42748.795138888891</v>
      </c>
      <c r="U3721">
        <f t="shared" si="470"/>
        <v>2016</v>
      </c>
      <c r="V3721" s="9" t="str">
        <f t="shared" si="471"/>
        <v>Dec</v>
      </c>
    </row>
    <row r="3722" spans="1:22" ht="45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>
        <f t="shared" si="464"/>
        <v>34.4</v>
      </c>
      <c r="P3722">
        <f t="shared" si="467"/>
        <v>33.07692307692308</v>
      </c>
      <c r="Q3722" t="str">
        <f t="shared" si="465"/>
        <v>theater</v>
      </c>
      <c r="R3722" t="str">
        <f t="shared" si="466"/>
        <v>plays</v>
      </c>
      <c r="S3722" s="9">
        <f t="shared" si="468"/>
        <v>42022.49486111111</v>
      </c>
      <c r="T3722" s="9">
        <f t="shared" si="469"/>
        <v>42063.333333333336</v>
      </c>
      <c r="U3722">
        <f t="shared" si="470"/>
        <v>2015</v>
      </c>
      <c r="V3722" s="9" t="str">
        <f t="shared" si="471"/>
        <v>Jan</v>
      </c>
    </row>
    <row r="3723" spans="1:22" ht="30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>
        <f t="shared" si="464"/>
        <v>16.5</v>
      </c>
      <c r="P3723">
        <f t="shared" si="467"/>
        <v>27.5</v>
      </c>
      <c r="Q3723" t="str">
        <f t="shared" si="465"/>
        <v>theater</v>
      </c>
      <c r="R3723" t="str">
        <f t="shared" si="466"/>
        <v>plays</v>
      </c>
      <c r="S3723" s="9">
        <f t="shared" si="468"/>
        <v>42031.500231481485</v>
      </c>
      <c r="T3723" s="9">
        <f t="shared" si="469"/>
        <v>42063.958333333336</v>
      </c>
      <c r="U3723">
        <f t="shared" si="470"/>
        <v>2015</v>
      </c>
      <c r="V3723" s="9" t="str">
        <f t="shared" si="471"/>
        <v>Jan</v>
      </c>
    </row>
    <row r="3724" spans="1:22" ht="45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>
        <f t="shared" si="464"/>
        <v>0</v>
      </c>
      <c r="P3724">
        <f t="shared" si="467"/>
        <v>0</v>
      </c>
      <c r="Q3724" t="str">
        <f t="shared" si="465"/>
        <v>theater</v>
      </c>
      <c r="R3724" t="str">
        <f t="shared" si="466"/>
        <v>plays</v>
      </c>
      <c r="S3724" s="9">
        <f t="shared" si="468"/>
        <v>42700.638090277782</v>
      </c>
      <c r="T3724" s="9">
        <f t="shared" si="469"/>
        <v>42730.638090277782</v>
      </c>
      <c r="U3724">
        <f t="shared" si="470"/>
        <v>2016</v>
      </c>
      <c r="V3724" s="9" t="str">
        <f t="shared" si="471"/>
        <v>Nov</v>
      </c>
    </row>
    <row r="3725" spans="1:22" ht="45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>
        <f t="shared" si="464"/>
        <v>0.4</v>
      </c>
      <c r="P3725">
        <f t="shared" si="467"/>
        <v>2</v>
      </c>
      <c r="Q3725" t="str">
        <f t="shared" si="465"/>
        <v>theater</v>
      </c>
      <c r="R3725" t="str">
        <f t="shared" si="466"/>
        <v>plays</v>
      </c>
      <c r="S3725" s="9">
        <f t="shared" si="468"/>
        <v>41812.607766203706</v>
      </c>
      <c r="T3725" s="9">
        <f t="shared" si="469"/>
        <v>41872.607766203706</v>
      </c>
      <c r="U3725">
        <f t="shared" si="470"/>
        <v>2014</v>
      </c>
      <c r="V3725" s="9" t="str">
        <f t="shared" si="471"/>
        <v>Jun</v>
      </c>
    </row>
    <row r="3726" spans="1:22" ht="45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>
        <f t="shared" si="464"/>
        <v>1.0571428571428572</v>
      </c>
      <c r="P3726">
        <f t="shared" si="467"/>
        <v>18.5</v>
      </c>
      <c r="Q3726" t="str">
        <f t="shared" si="465"/>
        <v>theater</v>
      </c>
      <c r="R3726" t="str">
        <f t="shared" si="466"/>
        <v>plays</v>
      </c>
      <c r="S3726" s="9">
        <f t="shared" si="468"/>
        <v>42078.178541666668</v>
      </c>
      <c r="T3726" s="9">
        <f t="shared" si="469"/>
        <v>42133.000000000007</v>
      </c>
      <c r="U3726">
        <f t="shared" si="470"/>
        <v>2015</v>
      </c>
      <c r="V3726" s="9" t="str">
        <f t="shared" si="471"/>
        <v>Mar</v>
      </c>
    </row>
    <row r="3727" spans="1:22" ht="45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>
        <f t="shared" si="464"/>
        <v>26.727272727272727</v>
      </c>
      <c r="P3727">
        <f t="shared" si="467"/>
        <v>35</v>
      </c>
      <c r="Q3727" t="str">
        <f t="shared" si="465"/>
        <v>theater</v>
      </c>
      <c r="R3727" t="str">
        <f t="shared" si="466"/>
        <v>plays</v>
      </c>
      <c r="S3727" s="9">
        <f t="shared" si="468"/>
        <v>42283.386284722226</v>
      </c>
      <c r="T3727" s="9">
        <f t="shared" si="469"/>
        <v>42313.427951388891</v>
      </c>
      <c r="U3727">
        <f t="shared" si="470"/>
        <v>2015</v>
      </c>
      <c r="V3727" s="9" t="str">
        <f t="shared" si="471"/>
        <v>Oct</v>
      </c>
    </row>
    <row r="3728" spans="1:22" ht="45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>
        <f t="shared" si="464"/>
        <v>28.799999999999997</v>
      </c>
      <c r="P3728">
        <f t="shared" si="467"/>
        <v>44.307692307692307</v>
      </c>
      <c r="Q3728" t="str">
        <f t="shared" si="465"/>
        <v>theater</v>
      </c>
      <c r="R3728" t="str">
        <f t="shared" si="466"/>
        <v>plays</v>
      </c>
      <c r="S3728" s="9">
        <f t="shared" si="468"/>
        <v>41778.879270833335</v>
      </c>
      <c r="T3728" s="9">
        <f t="shared" si="469"/>
        <v>41820.561111111114</v>
      </c>
      <c r="U3728">
        <f t="shared" si="470"/>
        <v>2014</v>
      </c>
      <c r="V3728" s="9" t="str">
        <f t="shared" si="471"/>
        <v>May</v>
      </c>
    </row>
    <row r="3729" spans="1:22" ht="45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>
        <f t="shared" si="464"/>
        <v>0</v>
      </c>
      <c r="P3729">
        <f t="shared" si="467"/>
        <v>0</v>
      </c>
      <c r="Q3729" t="str">
        <f t="shared" si="465"/>
        <v>theater</v>
      </c>
      <c r="R3729" t="str">
        <f t="shared" si="466"/>
        <v>plays</v>
      </c>
      <c r="S3729" s="9">
        <f t="shared" si="468"/>
        <v>41905.62903935185</v>
      </c>
      <c r="T3729" s="9">
        <f t="shared" si="469"/>
        <v>41933.660416666673</v>
      </c>
      <c r="U3729">
        <f t="shared" si="470"/>
        <v>2014</v>
      </c>
      <c r="V3729" s="9" t="str">
        <f t="shared" si="471"/>
        <v>Sep</v>
      </c>
    </row>
    <row r="3730" spans="1:22" ht="45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>
        <f t="shared" si="464"/>
        <v>8.9</v>
      </c>
      <c r="P3730">
        <f t="shared" si="467"/>
        <v>222.5</v>
      </c>
      <c r="Q3730" t="str">
        <f t="shared" si="465"/>
        <v>theater</v>
      </c>
      <c r="R3730" t="str">
        <f t="shared" si="466"/>
        <v>plays</v>
      </c>
      <c r="S3730" s="9">
        <f t="shared" si="468"/>
        <v>42695.543912037036</v>
      </c>
      <c r="T3730" s="9">
        <f t="shared" si="469"/>
        <v>42725.543912037036</v>
      </c>
      <c r="U3730">
        <f t="shared" si="470"/>
        <v>2016</v>
      </c>
      <c r="V3730" s="9" t="str">
        <f t="shared" si="471"/>
        <v>Nov</v>
      </c>
    </row>
    <row r="3731" spans="1:22" ht="45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>
        <f t="shared" si="464"/>
        <v>0</v>
      </c>
      <c r="P3731">
        <f t="shared" si="467"/>
        <v>0</v>
      </c>
      <c r="Q3731" t="str">
        <f t="shared" si="465"/>
        <v>theater</v>
      </c>
      <c r="R3731" t="str">
        <f t="shared" si="466"/>
        <v>plays</v>
      </c>
      <c r="S3731" s="9">
        <f t="shared" si="468"/>
        <v>42732.620856481481</v>
      </c>
      <c r="T3731" s="9">
        <f t="shared" si="469"/>
        <v>42762.620856481481</v>
      </c>
      <c r="U3731">
        <f t="shared" si="470"/>
        <v>2016</v>
      </c>
      <c r="V3731" s="9" t="str">
        <f t="shared" si="471"/>
        <v>Dec</v>
      </c>
    </row>
    <row r="3732" spans="1:22" ht="45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0.16666666666666669</v>
      </c>
      <c r="P3732">
        <f t="shared" si="467"/>
        <v>5</v>
      </c>
      <c r="Q3732" t="str">
        <f t="shared" si="465"/>
        <v>theater</v>
      </c>
      <c r="R3732" t="str">
        <f t="shared" si="466"/>
        <v>plays</v>
      </c>
      <c r="S3732" s="9">
        <f t="shared" si="468"/>
        <v>42510.772233796299</v>
      </c>
      <c r="T3732" s="9">
        <f t="shared" si="469"/>
        <v>42540.772233796299</v>
      </c>
      <c r="U3732">
        <f t="shared" si="470"/>
        <v>2016</v>
      </c>
      <c r="V3732" s="9" t="str">
        <f t="shared" si="471"/>
        <v>May</v>
      </c>
    </row>
    <row r="3733" spans="1:22" ht="45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>
        <f t="shared" si="464"/>
        <v>0</v>
      </c>
      <c r="P3733">
        <f t="shared" si="467"/>
        <v>0</v>
      </c>
      <c r="Q3733" t="str">
        <f t="shared" si="465"/>
        <v>theater</v>
      </c>
      <c r="R3733" t="str">
        <f t="shared" si="466"/>
        <v>plays</v>
      </c>
      <c r="S3733" s="9">
        <f t="shared" si="468"/>
        <v>42511.531435185192</v>
      </c>
      <c r="T3733" s="9">
        <f t="shared" si="469"/>
        <v>42535.620833333334</v>
      </c>
      <c r="U3733">
        <f t="shared" si="470"/>
        <v>2016</v>
      </c>
      <c r="V3733" s="9" t="str">
        <f t="shared" si="471"/>
        <v>May</v>
      </c>
    </row>
    <row r="3734" spans="1:22" ht="45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>
        <f t="shared" si="464"/>
        <v>15.737410071942445</v>
      </c>
      <c r="P3734">
        <f t="shared" si="467"/>
        <v>29.166666666666668</v>
      </c>
      <c r="Q3734" t="str">
        <f t="shared" si="465"/>
        <v>theater</v>
      </c>
      <c r="R3734" t="str">
        <f t="shared" si="466"/>
        <v>plays</v>
      </c>
      <c r="S3734" s="9">
        <f t="shared" si="468"/>
        <v>42041.414641203701</v>
      </c>
      <c r="T3734" s="9">
        <f t="shared" si="469"/>
        <v>42071.372974537044</v>
      </c>
      <c r="U3734">
        <f t="shared" si="470"/>
        <v>2015</v>
      </c>
      <c r="V3734" s="9" t="str">
        <f t="shared" si="471"/>
        <v>Feb</v>
      </c>
    </row>
    <row r="3735" spans="1:22" ht="45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>
        <f t="shared" si="464"/>
        <v>2</v>
      </c>
      <c r="P3735">
        <f t="shared" si="467"/>
        <v>1.5</v>
      </c>
      <c r="Q3735" t="str">
        <f t="shared" si="465"/>
        <v>theater</v>
      </c>
      <c r="R3735" t="str">
        <f t="shared" si="466"/>
        <v>plays</v>
      </c>
      <c r="S3735" s="9">
        <f t="shared" si="468"/>
        <v>42307.022604166668</v>
      </c>
      <c r="T3735" s="9">
        <f t="shared" si="469"/>
        <v>42322.791666666664</v>
      </c>
      <c r="U3735">
        <f t="shared" si="470"/>
        <v>2015</v>
      </c>
      <c r="V3735" s="9" t="str">
        <f t="shared" si="471"/>
        <v>Oct</v>
      </c>
    </row>
    <row r="3736" spans="1:22" ht="45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>
        <f t="shared" si="464"/>
        <v>21.685714285714287</v>
      </c>
      <c r="P3736">
        <f t="shared" si="467"/>
        <v>126.5</v>
      </c>
      <c r="Q3736" t="str">
        <f t="shared" si="465"/>
        <v>theater</v>
      </c>
      <c r="R3736" t="str">
        <f t="shared" si="466"/>
        <v>plays</v>
      </c>
      <c r="S3736" s="9">
        <f t="shared" si="468"/>
        <v>42353.595092592594</v>
      </c>
      <c r="T3736" s="9">
        <f t="shared" si="469"/>
        <v>42383.595092592594</v>
      </c>
      <c r="U3736">
        <f t="shared" si="470"/>
        <v>2015</v>
      </c>
      <c r="V3736" s="9" t="str">
        <f t="shared" si="471"/>
        <v>Dec</v>
      </c>
    </row>
    <row r="3737" spans="1:22" ht="45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>
        <f t="shared" si="464"/>
        <v>0.33333333333333337</v>
      </c>
      <c r="P3737">
        <f t="shared" si="467"/>
        <v>10</v>
      </c>
      <c r="Q3737" t="str">
        <f t="shared" si="465"/>
        <v>theater</v>
      </c>
      <c r="R3737" t="str">
        <f t="shared" si="466"/>
        <v>plays</v>
      </c>
      <c r="S3737" s="9">
        <f t="shared" si="468"/>
        <v>42622.269745370373</v>
      </c>
      <c r="T3737" s="9">
        <f t="shared" si="469"/>
        <v>42652.269745370373</v>
      </c>
      <c r="U3737">
        <f t="shared" si="470"/>
        <v>2016</v>
      </c>
      <c r="V3737" s="9" t="str">
        <f t="shared" si="471"/>
        <v>Sep</v>
      </c>
    </row>
    <row r="3738" spans="1:22" ht="45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0.2857142857142857</v>
      </c>
      <c r="P3738">
        <f t="shared" si="467"/>
        <v>10</v>
      </c>
      <c r="Q3738" t="str">
        <f t="shared" si="465"/>
        <v>theater</v>
      </c>
      <c r="R3738" t="str">
        <f t="shared" si="466"/>
        <v>plays</v>
      </c>
      <c r="S3738" s="9">
        <f t="shared" si="468"/>
        <v>42058.437210648153</v>
      </c>
      <c r="T3738" s="9">
        <f t="shared" si="469"/>
        <v>42086.999305555561</v>
      </c>
      <c r="U3738">
        <f t="shared" si="470"/>
        <v>2015</v>
      </c>
      <c r="V3738" s="9" t="str">
        <f t="shared" si="471"/>
        <v>Feb</v>
      </c>
    </row>
    <row r="3739" spans="1:22" ht="45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>
        <f t="shared" si="464"/>
        <v>4.7</v>
      </c>
      <c r="P3739">
        <f t="shared" si="467"/>
        <v>9.4</v>
      </c>
      <c r="Q3739" t="str">
        <f t="shared" si="465"/>
        <v>theater</v>
      </c>
      <c r="R3739" t="str">
        <f t="shared" si="466"/>
        <v>plays</v>
      </c>
      <c r="S3739" s="9">
        <f t="shared" si="468"/>
        <v>42304.774293981485</v>
      </c>
      <c r="T3739" s="9">
        <f t="shared" si="469"/>
        <v>42329.000000000007</v>
      </c>
      <c r="U3739">
        <f t="shared" si="470"/>
        <v>2015</v>
      </c>
      <c r="V3739" s="9" t="str">
        <f t="shared" si="471"/>
        <v>Oct</v>
      </c>
    </row>
    <row r="3740" spans="1:22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>
        <f t="shared" si="464"/>
        <v>0</v>
      </c>
      <c r="P3740">
        <f t="shared" si="467"/>
        <v>0</v>
      </c>
      <c r="Q3740" t="str">
        <f t="shared" si="465"/>
        <v>theater</v>
      </c>
      <c r="R3740" t="str">
        <f t="shared" si="466"/>
        <v>plays</v>
      </c>
      <c r="S3740" s="9">
        <f t="shared" si="468"/>
        <v>42538.576226851852</v>
      </c>
      <c r="T3740" s="9">
        <f t="shared" si="469"/>
        <v>42568.576226851852</v>
      </c>
      <c r="U3740">
        <f t="shared" si="470"/>
        <v>2016</v>
      </c>
      <c r="V3740" s="9" t="str">
        <f t="shared" si="471"/>
        <v>Jun</v>
      </c>
    </row>
    <row r="3741" spans="1:22" ht="45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>
        <f t="shared" si="464"/>
        <v>10.8</v>
      </c>
      <c r="P3741">
        <f t="shared" si="467"/>
        <v>72</v>
      </c>
      <c r="Q3741" t="str">
        <f t="shared" si="465"/>
        <v>theater</v>
      </c>
      <c r="R3741" t="str">
        <f t="shared" si="466"/>
        <v>plays</v>
      </c>
      <c r="S3741" s="9">
        <f t="shared" si="468"/>
        <v>41990.445879629631</v>
      </c>
      <c r="T3741" s="9">
        <f t="shared" si="469"/>
        <v>42020.268055555556</v>
      </c>
      <c r="U3741">
        <f t="shared" si="470"/>
        <v>2014</v>
      </c>
      <c r="V3741" s="9" t="str">
        <f t="shared" si="471"/>
        <v>Dec</v>
      </c>
    </row>
    <row r="3742" spans="1:22" ht="45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>
        <f t="shared" si="464"/>
        <v>4.8</v>
      </c>
      <c r="P3742">
        <f t="shared" si="467"/>
        <v>30</v>
      </c>
      <c r="Q3742" t="str">
        <f t="shared" si="465"/>
        <v>theater</v>
      </c>
      <c r="R3742" t="str">
        <f t="shared" si="466"/>
        <v>plays</v>
      </c>
      <c r="S3742" s="9">
        <f t="shared" si="468"/>
        <v>42122.565833333334</v>
      </c>
      <c r="T3742" s="9">
        <f t="shared" si="469"/>
        <v>42155.565972222226</v>
      </c>
      <c r="U3742">
        <f t="shared" si="470"/>
        <v>2015</v>
      </c>
      <c r="V3742" s="9" t="str">
        <f t="shared" si="471"/>
        <v>Apr</v>
      </c>
    </row>
    <row r="3743" spans="1:22" ht="45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>
        <f t="shared" si="464"/>
        <v>3.2</v>
      </c>
      <c r="P3743">
        <f t="shared" si="467"/>
        <v>10.666666666666666</v>
      </c>
      <c r="Q3743" t="str">
        <f t="shared" si="465"/>
        <v>theater</v>
      </c>
      <c r="R3743" t="str">
        <f t="shared" si="466"/>
        <v>plays</v>
      </c>
      <c r="S3743" s="9">
        <f t="shared" si="468"/>
        <v>42209.506215277775</v>
      </c>
      <c r="T3743" s="9">
        <f t="shared" si="469"/>
        <v>42223.458333333336</v>
      </c>
      <c r="U3743">
        <f t="shared" si="470"/>
        <v>2015</v>
      </c>
      <c r="V3743" s="9" t="str">
        <f t="shared" si="471"/>
        <v>Jul</v>
      </c>
    </row>
    <row r="3744" spans="1:22" ht="45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>
        <f t="shared" si="464"/>
        <v>12.75</v>
      </c>
      <c r="P3744">
        <f t="shared" si="467"/>
        <v>25.5</v>
      </c>
      <c r="Q3744" t="str">
        <f t="shared" si="465"/>
        <v>theater</v>
      </c>
      <c r="R3744" t="str">
        <f t="shared" si="466"/>
        <v>plays</v>
      </c>
      <c r="S3744" s="9">
        <f t="shared" si="468"/>
        <v>41990.33971064815</v>
      </c>
      <c r="T3744" s="9">
        <f t="shared" si="469"/>
        <v>42020.33971064815</v>
      </c>
      <c r="U3744">
        <f t="shared" si="470"/>
        <v>2014</v>
      </c>
      <c r="V3744" s="9" t="str">
        <f t="shared" si="471"/>
        <v>Dec</v>
      </c>
    </row>
    <row r="3745" spans="1:22" ht="45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>
        <f t="shared" si="464"/>
        <v>1.8181818181818181E-2</v>
      </c>
      <c r="P3745">
        <f t="shared" si="467"/>
        <v>20</v>
      </c>
      <c r="Q3745" t="str">
        <f t="shared" si="465"/>
        <v>theater</v>
      </c>
      <c r="R3745" t="str">
        <f t="shared" si="466"/>
        <v>plays</v>
      </c>
      <c r="S3745" s="9">
        <f t="shared" si="468"/>
        <v>42039.028321759259</v>
      </c>
      <c r="T3745" s="9">
        <f t="shared" si="469"/>
        <v>42098.986655092594</v>
      </c>
      <c r="U3745">
        <f t="shared" si="470"/>
        <v>2015</v>
      </c>
      <c r="V3745" s="9" t="str">
        <f t="shared" si="471"/>
        <v>Feb</v>
      </c>
    </row>
    <row r="3746" spans="1:22" ht="45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>
        <f t="shared" si="464"/>
        <v>2.4</v>
      </c>
      <c r="P3746">
        <f t="shared" si="467"/>
        <v>15</v>
      </c>
      <c r="Q3746" t="str">
        <f t="shared" si="465"/>
        <v>theater</v>
      </c>
      <c r="R3746" t="str">
        <f t="shared" si="466"/>
        <v>plays</v>
      </c>
      <c r="S3746" s="9">
        <f t="shared" si="468"/>
        <v>42178.649224537039</v>
      </c>
      <c r="T3746" s="9">
        <f t="shared" si="469"/>
        <v>42238.649224537039</v>
      </c>
      <c r="U3746">
        <f t="shared" si="470"/>
        <v>2015</v>
      </c>
      <c r="V3746" s="9" t="str">
        <f t="shared" si="471"/>
        <v>Jun</v>
      </c>
    </row>
    <row r="3747" spans="1:22" ht="45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>
        <f t="shared" si="464"/>
        <v>36.5</v>
      </c>
      <c r="P3747">
        <f t="shared" si="467"/>
        <v>91.25</v>
      </c>
      <c r="Q3747" t="str">
        <f t="shared" si="465"/>
        <v>theater</v>
      </c>
      <c r="R3747" t="str">
        <f t="shared" si="466"/>
        <v>plays</v>
      </c>
      <c r="S3747" s="9">
        <f t="shared" si="468"/>
        <v>41889.920138888891</v>
      </c>
      <c r="T3747" s="9">
        <f t="shared" si="469"/>
        <v>41934.040972222225</v>
      </c>
      <c r="U3747">
        <f t="shared" si="470"/>
        <v>2014</v>
      </c>
      <c r="V3747" s="9" t="str">
        <f t="shared" si="471"/>
        <v>Sep</v>
      </c>
    </row>
    <row r="3748" spans="1:22" ht="30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2.666666666666667</v>
      </c>
      <c r="P3748">
        <f t="shared" si="467"/>
        <v>800</v>
      </c>
      <c r="Q3748" t="str">
        <f t="shared" si="465"/>
        <v>theater</v>
      </c>
      <c r="R3748" t="str">
        <f t="shared" si="466"/>
        <v>plays</v>
      </c>
      <c r="S3748" s="9">
        <f t="shared" si="468"/>
        <v>42692.865162037044</v>
      </c>
      <c r="T3748" s="9">
        <f t="shared" si="469"/>
        <v>42722.865162037044</v>
      </c>
      <c r="U3748">
        <f t="shared" si="470"/>
        <v>2016</v>
      </c>
      <c r="V3748" s="9" t="str">
        <f t="shared" si="471"/>
        <v>Nov</v>
      </c>
    </row>
    <row r="3749" spans="1:22" ht="45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>
        <f t="shared" si="464"/>
        <v>11.428571428571429</v>
      </c>
      <c r="P3749">
        <f t="shared" si="467"/>
        <v>80</v>
      </c>
      <c r="Q3749" t="str">
        <f t="shared" si="465"/>
        <v>theater</v>
      </c>
      <c r="R3749" t="str">
        <f t="shared" si="466"/>
        <v>plays</v>
      </c>
      <c r="S3749" s="9">
        <f t="shared" si="468"/>
        <v>42750.363645833335</v>
      </c>
      <c r="T3749" s="9">
        <f t="shared" si="469"/>
        <v>42794.202083333337</v>
      </c>
      <c r="U3749">
        <f t="shared" si="470"/>
        <v>2017</v>
      </c>
      <c r="V3749" s="9" t="str">
        <f t="shared" si="471"/>
        <v>Jan</v>
      </c>
    </row>
    <row r="3750" spans="1:22" ht="45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>
        <f t="shared" si="464"/>
        <v>0</v>
      </c>
      <c r="P3750">
        <f t="shared" si="467"/>
        <v>0</v>
      </c>
      <c r="Q3750" t="str">
        <f t="shared" si="465"/>
        <v>theater</v>
      </c>
      <c r="R3750" t="str">
        <f t="shared" si="466"/>
        <v>plays</v>
      </c>
      <c r="S3750" s="9">
        <f t="shared" si="468"/>
        <v>42344.657835648155</v>
      </c>
      <c r="T3750" s="9">
        <f t="shared" si="469"/>
        <v>42400.829861111117</v>
      </c>
      <c r="U3750">
        <f t="shared" si="470"/>
        <v>2015</v>
      </c>
      <c r="V3750" s="9" t="str">
        <f t="shared" si="471"/>
        <v>Dec</v>
      </c>
    </row>
    <row r="3751" spans="1:22" ht="45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>
        <f t="shared" si="464"/>
        <v>0</v>
      </c>
      <c r="P3751">
        <f t="shared" si="467"/>
        <v>0</v>
      </c>
      <c r="Q3751" t="str">
        <f t="shared" si="465"/>
        <v>theater</v>
      </c>
      <c r="R3751" t="str">
        <f t="shared" si="466"/>
        <v>plays</v>
      </c>
      <c r="S3751" s="9">
        <f t="shared" si="468"/>
        <v>42495.555520833332</v>
      </c>
      <c r="T3751" s="9">
        <f t="shared" si="469"/>
        <v>42525.555520833332</v>
      </c>
      <c r="U3751">
        <f t="shared" si="470"/>
        <v>2016</v>
      </c>
      <c r="V3751" s="9" t="str">
        <f t="shared" si="471"/>
        <v>May</v>
      </c>
    </row>
    <row r="3752" spans="1:22" ht="45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>
        <f t="shared" si="464"/>
        <v>1.1111111111111112</v>
      </c>
      <c r="P3752">
        <f t="shared" si="467"/>
        <v>50</v>
      </c>
      <c r="Q3752" t="str">
        <f t="shared" si="465"/>
        <v>theater</v>
      </c>
      <c r="R3752" t="str">
        <f t="shared" si="466"/>
        <v>plays</v>
      </c>
      <c r="S3752" s="9">
        <f t="shared" si="468"/>
        <v>42570.683715277781</v>
      </c>
      <c r="T3752" s="9">
        <f t="shared" si="469"/>
        <v>42615.683715277781</v>
      </c>
      <c r="U3752">
        <f t="shared" si="470"/>
        <v>2016</v>
      </c>
      <c r="V3752" s="9" t="str">
        <f t="shared" si="471"/>
        <v>Jul</v>
      </c>
    </row>
    <row r="3753" spans="1:22" ht="30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>
        <f t="shared" si="464"/>
        <v>0</v>
      </c>
      <c r="P3753">
        <f t="shared" si="467"/>
        <v>0</v>
      </c>
      <c r="Q3753" t="str">
        <f t="shared" si="465"/>
        <v>theater</v>
      </c>
      <c r="R3753" t="str">
        <f t="shared" si="466"/>
        <v>plays</v>
      </c>
      <c r="S3753" s="9">
        <f t="shared" si="468"/>
        <v>41926.958217592597</v>
      </c>
      <c r="T3753" s="9">
        <f t="shared" si="469"/>
        <v>41936.958217592597</v>
      </c>
      <c r="U3753">
        <f t="shared" si="470"/>
        <v>2014</v>
      </c>
      <c r="V3753" s="9" t="str">
        <f t="shared" si="471"/>
        <v>Oct</v>
      </c>
    </row>
    <row r="3754" spans="1:22" ht="45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>
        <f t="shared" si="464"/>
        <v>0</v>
      </c>
      <c r="P3754">
        <f t="shared" si="467"/>
        <v>0</v>
      </c>
      <c r="Q3754" t="str">
        <f t="shared" si="465"/>
        <v>theater</v>
      </c>
      <c r="R3754" t="str">
        <f t="shared" si="466"/>
        <v>plays</v>
      </c>
      <c r="S3754" s="9">
        <f t="shared" si="468"/>
        <v>42730.737060185187</v>
      </c>
      <c r="T3754" s="9">
        <f t="shared" si="469"/>
        <v>42760.737060185187</v>
      </c>
      <c r="U3754">
        <f t="shared" si="470"/>
        <v>2016</v>
      </c>
      <c r="V3754" s="9" t="str">
        <f t="shared" si="471"/>
        <v>Dec</v>
      </c>
    </row>
    <row r="3755" spans="1:22" ht="45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>
        <f t="shared" si="464"/>
        <v>27.400000000000002</v>
      </c>
      <c r="P3755">
        <f t="shared" si="467"/>
        <v>22.833333333333332</v>
      </c>
      <c r="Q3755" t="str">
        <f t="shared" si="465"/>
        <v>theater</v>
      </c>
      <c r="R3755" t="str">
        <f t="shared" si="466"/>
        <v>plays</v>
      </c>
      <c r="S3755" s="9">
        <f t="shared" si="468"/>
        <v>42475.681400462963</v>
      </c>
      <c r="T3755" s="9">
        <f t="shared" si="469"/>
        <v>42505.681400462963</v>
      </c>
      <c r="U3755">
        <f t="shared" si="470"/>
        <v>2016</v>
      </c>
      <c r="V3755" s="9" t="str">
        <f t="shared" si="471"/>
        <v>Apr</v>
      </c>
    </row>
    <row r="3756" spans="1:22" ht="45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>
        <f t="shared" si="464"/>
        <v>10</v>
      </c>
      <c r="P3756">
        <f t="shared" si="467"/>
        <v>16.666666666666668</v>
      </c>
      <c r="Q3756" t="str">
        <f t="shared" si="465"/>
        <v>theater</v>
      </c>
      <c r="R3756" t="str">
        <f t="shared" si="466"/>
        <v>plays</v>
      </c>
      <c r="S3756" s="9">
        <f t="shared" si="468"/>
        <v>42188.666273148156</v>
      </c>
      <c r="T3756" s="9">
        <f t="shared" si="469"/>
        <v>42242.605555555558</v>
      </c>
      <c r="U3756">
        <f t="shared" si="470"/>
        <v>2015</v>
      </c>
      <c r="V3756" s="9" t="str">
        <f t="shared" si="471"/>
        <v>Jul</v>
      </c>
    </row>
    <row r="3757" spans="1:22" ht="45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>
        <f t="shared" si="464"/>
        <v>21.366666666666667</v>
      </c>
      <c r="P3757">
        <f t="shared" si="467"/>
        <v>45.785714285714285</v>
      </c>
      <c r="Q3757" t="str">
        <f t="shared" si="465"/>
        <v>theater</v>
      </c>
      <c r="R3757" t="str">
        <f t="shared" si="466"/>
        <v>plays</v>
      </c>
      <c r="S3757" s="9">
        <f t="shared" si="468"/>
        <v>42640.111504629633</v>
      </c>
      <c r="T3757" s="9">
        <f t="shared" si="469"/>
        <v>42670.111504629633</v>
      </c>
      <c r="U3757">
        <f t="shared" si="470"/>
        <v>2016</v>
      </c>
      <c r="V3757" s="9" t="str">
        <f t="shared" si="471"/>
        <v>Sep</v>
      </c>
    </row>
    <row r="3758" spans="1:22" ht="45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>
        <f t="shared" si="464"/>
        <v>6.9696969696969706</v>
      </c>
      <c r="P3758">
        <f t="shared" si="467"/>
        <v>383.33333333333331</v>
      </c>
      <c r="Q3758" t="str">
        <f t="shared" si="465"/>
        <v>theater</v>
      </c>
      <c r="R3758" t="str">
        <f t="shared" si="466"/>
        <v>plays</v>
      </c>
      <c r="S3758" s="9">
        <f t="shared" si="468"/>
        <v>42696.843854166669</v>
      </c>
      <c r="T3758" s="9">
        <f t="shared" si="469"/>
        <v>42729.843854166669</v>
      </c>
      <c r="U3758">
        <f t="shared" si="470"/>
        <v>2016</v>
      </c>
      <c r="V3758" s="9" t="str">
        <f t="shared" si="471"/>
        <v>Nov</v>
      </c>
    </row>
    <row r="3759" spans="1:22" ht="45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>
        <f t="shared" si="464"/>
        <v>70.599999999999994</v>
      </c>
      <c r="P3759">
        <f t="shared" si="467"/>
        <v>106.96969696969697</v>
      </c>
      <c r="Q3759" t="str">
        <f t="shared" si="465"/>
        <v>theater</v>
      </c>
      <c r="R3759" t="str">
        <f t="shared" si="466"/>
        <v>plays</v>
      </c>
      <c r="S3759" s="9">
        <f t="shared" si="468"/>
        <v>42052.882708333338</v>
      </c>
      <c r="T3759" s="9">
        <f t="shared" si="469"/>
        <v>42095.875000000007</v>
      </c>
      <c r="U3759">
        <f t="shared" si="470"/>
        <v>2015</v>
      </c>
      <c r="V3759" s="9" t="str">
        <f t="shared" si="471"/>
        <v>Feb</v>
      </c>
    </row>
    <row r="3760" spans="1:22" ht="45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>
        <f t="shared" si="464"/>
        <v>2.0500000000000003</v>
      </c>
      <c r="P3760">
        <f t="shared" si="467"/>
        <v>10.25</v>
      </c>
      <c r="Q3760" t="str">
        <f t="shared" si="465"/>
        <v>theater</v>
      </c>
      <c r="R3760" t="str">
        <f t="shared" si="466"/>
        <v>plays</v>
      </c>
      <c r="S3760" s="9">
        <f t="shared" si="468"/>
        <v>41883.750011574077</v>
      </c>
      <c r="T3760" s="9">
        <f t="shared" si="469"/>
        <v>41906.750011574077</v>
      </c>
      <c r="U3760">
        <f t="shared" si="470"/>
        <v>2014</v>
      </c>
      <c r="V3760" s="9" t="str">
        <f t="shared" si="471"/>
        <v>Sep</v>
      </c>
    </row>
    <row r="3761" spans="1:22" ht="45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>
        <f t="shared" si="464"/>
        <v>1.9666666666666666</v>
      </c>
      <c r="P3761">
        <f t="shared" si="467"/>
        <v>59</v>
      </c>
      <c r="Q3761" t="str">
        <f t="shared" si="465"/>
        <v>theater</v>
      </c>
      <c r="R3761" t="str">
        <f t="shared" si="466"/>
        <v>plays</v>
      </c>
      <c r="S3761" s="9">
        <f t="shared" si="468"/>
        <v>42766.865011574075</v>
      </c>
      <c r="T3761" s="9">
        <f t="shared" si="469"/>
        <v>42797.041666666664</v>
      </c>
      <c r="U3761">
        <f t="shared" si="470"/>
        <v>2017</v>
      </c>
      <c r="V3761" s="9" t="str">
        <f t="shared" si="471"/>
        <v>Jan</v>
      </c>
    </row>
    <row r="3762" spans="1:22" ht="45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>
        <f t="shared" si="464"/>
        <v>0</v>
      </c>
      <c r="P3762">
        <f t="shared" si="467"/>
        <v>0</v>
      </c>
      <c r="Q3762" t="str">
        <f t="shared" si="465"/>
        <v>theater</v>
      </c>
      <c r="R3762" t="str">
        <f t="shared" si="466"/>
        <v>plays</v>
      </c>
      <c r="S3762" s="9">
        <f t="shared" si="468"/>
        <v>42307.372731481482</v>
      </c>
      <c r="T3762" s="9">
        <f t="shared" si="469"/>
        <v>42337.414398148154</v>
      </c>
      <c r="U3762">
        <f t="shared" si="470"/>
        <v>2015</v>
      </c>
      <c r="V3762" s="9" t="str">
        <f t="shared" si="471"/>
        <v>Oct</v>
      </c>
    </row>
    <row r="3763" spans="1:22" ht="45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>
        <f t="shared" si="464"/>
        <v>28.666666666666668</v>
      </c>
      <c r="P3763">
        <f t="shared" si="467"/>
        <v>14.333333333333334</v>
      </c>
      <c r="Q3763" t="str">
        <f t="shared" si="465"/>
        <v>theater</v>
      </c>
      <c r="R3763" t="str">
        <f t="shared" si="466"/>
        <v>plays</v>
      </c>
      <c r="S3763" s="9">
        <f t="shared" si="468"/>
        <v>42512.460081018522</v>
      </c>
      <c r="T3763" s="9">
        <f t="shared" si="469"/>
        <v>42572.460081018522</v>
      </c>
      <c r="U3763">
        <f t="shared" si="470"/>
        <v>2016</v>
      </c>
      <c r="V3763" s="9" t="str">
        <f t="shared" si="471"/>
        <v>May</v>
      </c>
    </row>
    <row r="3764" spans="1:22" ht="45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>
        <f t="shared" si="464"/>
        <v>3.1333333333333333</v>
      </c>
      <c r="P3764">
        <f t="shared" si="467"/>
        <v>15.666666666666666</v>
      </c>
      <c r="Q3764" t="str">
        <f t="shared" si="465"/>
        <v>theater</v>
      </c>
      <c r="R3764" t="str">
        <f t="shared" si="466"/>
        <v>plays</v>
      </c>
      <c r="S3764" s="9">
        <f t="shared" si="468"/>
        <v>42028.969212962962</v>
      </c>
      <c r="T3764" s="9">
        <f t="shared" si="469"/>
        <v>42058.969212962962</v>
      </c>
      <c r="U3764">
        <f t="shared" si="470"/>
        <v>2015</v>
      </c>
      <c r="V3764" s="9" t="str">
        <f t="shared" si="471"/>
        <v>Jan</v>
      </c>
    </row>
    <row r="3765" spans="1:22" ht="45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>
        <f t="shared" si="464"/>
        <v>0.04</v>
      </c>
      <c r="P3765">
        <f t="shared" si="467"/>
        <v>1</v>
      </c>
      <c r="Q3765" t="str">
        <f t="shared" si="465"/>
        <v>theater</v>
      </c>
      <c r="R3765" t="str">
        <f t="shared" si="466"/>
        <v>plays</v>
      </c>
      <c r="S3765" s="9">
        <f t="shared" si="468"/>
        <v>42400.77993055556</v>
      </c>
      <c r="T3765" s="9">
        <f t="shared" si="469"/>
        <v>42427.833333333336</v>
      </c>
      <c r="U3765">
        <f t="shared" si="470"/>
        <v>2016</v>
      </c>
      <c r="V3765" s="9" t="str">
        <f t="shared" si="471"/>
        <v>Jan</v>
      </c>
    </row>
    <row r="3766" spans="1:22" ht="45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>
        <f t="shared" si="464"/>
        <v>0.2</v>
      </c>
      <c r="P3766">
        <f t="shared" si="467"/>
        <v>1</v>
      </c>
      <c r="Q3766" t="str">
        <f t="shared" si="465"/>
        <v>theater</v>
      </c>
      <c r="R3766" t="str">
        <f t="shared" si="466"/>
        <v>plays</v>
      </c>
      <c r="S3766" s="9">
        <f t="shared" si="468"/>
        <v>42358.406516203708</v>
      </c>
      <c r="T3766" s="9">
        <f t="shared" si="469"/>
        <v>42377.106944444451</v>
      </c>
      <c r="U3766">
        <f t="shared" si="470"/>
        <v>2015</v>
      </c>
      <c r="V3766" s="9" t="str">
        <f t="shared" si="471"/>
        <v>Dec</v>
      </c>
    </row>
    <row r="3767" spans="1:22" ht="45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>
        <f t="shared" si="464"/>
        <v>1.4285714285714287E-2</v>
      </c>
      <c r="P3767">
        <f t="shared" si="467"/>
        <v>10</v>
      </c>
      <c r="Q3767" t="str">
        <f t="shared" si="465"/>
        <v>film &amp; video</v>
      </c>
      <c r="R3767" t="str">
        <f t="shared" si="466"/>
        <v>science fiction</v>
      </c>
      <c r="S3767" s="9">
        <f t="shared" si="468"/>
        <v>42615.883182870377</v>
      </c>
      <c r="T3767" s="9">
        <f t="shared" si="469"/>
        <v>42645.883182870377</v>
      </c>
      <c r="U3767">
        <f t="shared" si="470"/>
        <v>2016</v>
      </c>
      <c r="V3767" s="9" t="str">
        <f t="shared" si="471"/>
        <v>Sep</v>
      </c>
    </row>
    <row r="3768" spans="1:22" ht="45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>
        <f t="shared" si="464"/>
        <v>3.3333333333333333E-2</v>
      </c>
      <c r="P3768">
        <f t="shared" si="467"/>
        <v>1</v>
      </c>
      <c r="Q3768" t="str">
        <f t="shared" si="465"/>
        <v>film &amp; video</v>
      </c>
      <c r="R3768" t="str">
        <f t="shared" si="466"/>
        <v>science fiction</v>
      </c>
      <c r="S3768" s="9">
        <f t="shared" si="468"/>
        <v>42096.538310185184</v>
      </c>
      <c r="T3768" s="9">
        <f t="shared" si="469"/>
        <v>42112.261111111111</v>
      </c>
      <c r="U3768">
        <f t="shared" si="470"/>
        <v>2015</v>
      </c>
      <c r="V3768" s="9" t="str">
        <f t="shared" si="471"/>
        <v>Apr</v>
      </c>
    </row>
    <row r="3769" spans="1:22" ht="30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>
        <f t="shared" si="464"/>
        <v>0</v>
      </c>
      <c r="P3769">
        <f t="shared" si="467"/>
        <v>0</v>
      </c>
      <c r="Q3769" t="str">
        <f t="shared" si="465"/>
        <v>film &amp; video</v>
      </c>
      <c r="R3769" t="str">
        <f t="shared" si="466"/>
        <v>science fiction</v>
      </c>
      <c r="S3769" s="9">
        <f t="shared" si="468"/>
        <v>42593.265127314815</v>
      </c>
      <c r="T3769" s="9">
        <f t="shared" si="469"/>
        <v>42653.265127314815</v>
      </c>
      <c r="U3769">
        <f t="shared" si="470"/>
        <v>2016</v>
      </c>
      <c r="V3769" s="9" t="str">
        <f t="shared" si="471"/>
        <v>Aug</v>
      </c>
    </row>
    <row r="3770" spans="1:22" ht="45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>
        <f t="shared" si="464"/>
        <v>0.27454545454545454</v>
      </c>
      <c r="P3770">
        <f t="shared" si="467"/>
        <v>25.166666666666668</v>
      </c>
      <c r="Q3770" t="str">
        <f t="shared" si="465"/>
        <v>film &amp; video</v>
      </c>
      <c r="R3770" t="str">
        <f t="shared" si="466"/>
        <v>science fiction</v>
      </c>
      <c r="S3770" s="9">
        <f t="shared" si="468"/>
        <v>41904.615324074075</v>
      </c>
      <c r="T3770" s="9">
        <f t="shared" si="469"/>
        <v>41940.75</v>
      </c>
      <c r="U3770">
        <f t="shared" si="470"/>
        <v>2014</v>
      </c>
      <c r="V3770" s="9" t="str">
        <f t="shared" si="471"/>
        <v>Sep</v>
      </c>
    </row>
    <row r="3771" spans="1:22" ht="45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>
        <f t="shared" si="464"/>
        <v>0</v>
      </c>
      <c r="P3771">
        <f t="shared" si="467"/>
        <v>0</v>
      </c>
      <c r="Q3771" t="str">
        <f t="shared" si="465"/>
        <v>film &amp; video</v>
      </c>
      <c r="R3771" t="str">
        <f t="shared" si="466"/>
        <v>science fiction</v>
      </c>
      <c r="S3771" s="9">
        <f t="shared" si="468"/>
        <v>42114.762060185189</v>
      </c>
      <c r="T3771" s="9">
        <f t="shared" si="469"/>
        <v>42139.762060185189</v>
      </c>
      <c r="U3771">
        <f t="shared" si="470"/>
        <v>2015</v>
      </c>
      <c r="V3771" s="9" t="str">
        <f t="shared" si="471"/>
        <v>Apr</v>
      </c>
    </row>
    <row r="3772" spans="1:22" ht="45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>
        <f t="shared" si="464"/>
        <v>14.000000000000002</v>
      </c>
      <c r="P3772">
        <f t="shared" si="467"/>
        <v>11.666666666666666</v>
      </c>
      <c r="Q3772" t="str">
        <f t="shared" si="465"/>
        <v>film &amp; video</v>
      </c>
      <c r="R3772" t="str">
        <f t="shared" si="466"/>
        <v>science fiction</v>
      </c>
      <c r="S3772" s="9">
        <f t="shared" si="468"/>
        <v>42709.827314814822</v>
      </c>
      <c r="T3772" s="9">
        <f t="shared" si="469"/>
        <v>42769.827314814822</v>
      </c>
      <c r="U3772">
        <f t="shared" si="470"/>
        <v>2016</v>
      </c>
      <c r="V3772" s="9" t="str">
        <f t="shared" si="471"/>
        <v>Dec</v>
      </c>
    </row>
    <row r="3773" spans="1:22" ht="45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>
        <f t="shared" si="464"/>
        <v>5.548</v>
      </c>
      <c r="P3773">
        <f t="shared" si="467"/>
        <v>106.69230769230769</v>
      </c>
      <c r="Q3773" t="str">
        <f t="shared" si="465"/>
        <v>film &amp; video</v>
      </c>
      <c r="R3773" t="str">
        <f t="shared" si="466"/>
        <v>science fiction</v>
      </c>
      <c r="S3773" s="9">
        <f t="shared" si="468"/>
        <v>42135.422881944447</v>
      </c>
      <c r="T3773" s="9">
        <f t="shared" si="469"/>
        <v>42165.916666666664</v>
      </c>
      <c r="U3773">
        <f t="shared" si="470"/>
        <v>2015</v>
      </c>
      <c r="V3773" s="9" t="str">
        <f t="shared" si="471"/>
        <v>May</v>
      </c>
    </row>
    <row r="3774" spans="1:22" ht="45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>
        <f t="shared" si="464"/>
        <v>2.375</v>
      </c>
      <c r="P3774">
        <f t="shared" si="467"/>
        <v>47.5</v>
      </c>
      <c r="Q3774" t="str">
        <f t="shared" si="465"/>
        <v>film &amp; video</v>
      </c>
      <c r="R3774" t="str">
        <f t="shared" si="466"/>
        <v>science fiction</v>
      </c>
      <c r="S3774" s="9">
        <f t="shared" si="468"/>
        <v>42067.457650462966</v>
      </c>
      <c r="T3774" s="9">
        <f t="shared" si="469"/>
        <v>42097.415983796302</v>
      </c>
      <c r="U3774">
        <f t="shared" si="470"/>
        <v>2015</v>
      </c>
      <c r="V3774" s="9" t="str">
        <f t="shared" si="471"/>
        <v>Mar</v>
      </c>
    </row>
    <row r="3775" spans="1:22" ht="30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>
        <f t="shared" si="464"/>
        <v>1.867</v>
      </c>
      <c r="P3775">
        <f t="shared" si="467"/>
        <v>311.16666666666669</v>
      </c>
      <c r="Q3775" t="str">
        <f t="shared" si="465"/>
        <v>film &amp; video</v>
      </c>
      <c r="R3775" t="str">
        <f t="shared" si="466"/>
        <v>science fiction</v>
      </c>
      <c r="S3775" s="9">
        <f t="shared" si="468"/>
        <v>42628.061261574076</v>
      </c>
      <c r="T3775" s="9">
        <f t="shared" si="469"/>
        <v>42663.061261574076</v>
      </c>
      <c r="U3775">
        <f t="shared" si="470"/>
        <v>2016</v>
      </c>
      <c r="V3775" s="9" t="str">
        <f t="shared" si="471"/>
        <v>Sep</v>
      </c>
    </row>
    <row r="3776" spans="1:22" ht="45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>
        <f t="shared" si="464"/>
        <v>0</v>
      </c>
      <c r="P3776">
        <f t="shared" si="467"/>
        <v>0</v>
      </c>
      <c r="Q3776" t="str">
        <f t="shared" si="465"/>
        <v>film &amp; video</v>
      </c>
      <c r="R3776" t="str">
        <f t="shared" si="466"/>
        <v>science fiction</v>
      </c>
      <c r="S3776" s="9">
        <f t="shared" si="468"/>
        <v>41882.770636574074</v>
      </c>
      <c r="T3776" s="9">
        <f t="shared" si="469"/>
        <v>41942.770636574074</v>
      </c>
      <c r="U3776">
        <f t="shared" si="470"/>
        <v>2014</v>
      </c>
      <c r="V3776" s="9" t="str">
        <f t="shared" si="471"/>
        <v>Aug</v>
      </c>
    </row>
    <row r="3777" spans="1:22" ht="45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>
        <f t="shared" si="464"/>
        <v>0</v>
      </c>
      <c r="P3777">
        <f t="shared" si="467"/>
        <v>0</v>
      </c>
      <c r="Q3777" t="str">
        <f t="shared" si="465"/>
        <v>film &amp; video</v>
      </c>
      <c r="R3777" t="str">
        <f t="shared" si="466"/>
        <v>science fiction</v>
      </c>
      <c r="S3777" s="9">
        <f t="shared" si="468"/>
        <v>41778.748750000006</v>
      </c>
      <c r="T3777" s="9">
        <f t="shared" si="469"/>
        <v>41806.677777777782</v>
      </c>
      <c r="U3777">
        <f t="shared" si="470"/>
        <v>2014</v>
      </c>
      <c r="V3777" s="9" t="str">
        <f t="shared" si="471"/>
        <v>May</v>
      </c>
    </row>
    <row r="3778" spans="1:22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>
        <f t="shared" ref="O3778:O3841" si="472">(E3778/D3778)*100</f>
        <v>0</v>
      </c>
      <c r="P3778">
        <f t="shared" si="467"/>
        <v>0</v>
      </c>
      <c r="Q3778" t="str">
        <f t="shared" ref="Q3778:Q3841" si="473">LEFT(N3778,SEARCH("/",N3778,1)-1)</f>
        <v>film &amp; video</v>
      </c>
      <c r="R3778" t="str">
        <f t="shared" ref="R3778:R3841" si="474">RIGHT(N3778,LEN(N3778)-SEARCH("/",N3778,1))</f>
        <v>science fiction</v>
      </c>
      <c r="S3778" s="9">
        <f t="shared" si="468"/>
        <v>42541.670844907414</v>
      </c>
      <c r="T3778" s="9">
        <f t="shared" si="469"/>
        <v>42556.833333333336</v>
      </c>
      <c r="U3778">
        <f t="shared" si="470"/>
        <v>2016</v>
      </c>
      <c r="V3778" s="9" t="str">
        <f t="shared" si="471"/>
        <v>Jun</v>
      </c>
    </row>
    <row r="3779" spans="1:22" ht="45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>
        <f t="shared" si="472"/>
        <v>9.5687499999999996</v>
      </c>
      <c r="P3779">
        <f t="shared" ref="P3779:P3842" si="475">IFERROR(E3779/L3779, 0)</f>
        <v>94.506172839506178</v>
      </c>
      <c r="Q3779" t="str">
        <f t="shared" si="473"/>
        <v>film &amp; video</v>
      </c>
      <c r="R3779" t="str">
        <f t="shared" si="474"/>
        <v>science fiction</v>
      </c>
      <c r="S3779" s="9">
        <f t="shared" ref="S3779:S3842" si="476">((J3779/86400)+25569+(-4/24))</f>
        <v>41905.645914351851</v>
      </c>
      <c r="T3779" s="9">
        <f t="shared" ref="T3779:T3842" si="477">((I3779/86400)+25569+(-4/24))</f>
        <v>41950.687581018523</v>
      </c>
      <c r="U3779">
        <f t="shared" ref="U3779:U3842" si="478">YEAR(S3779)</f>
        <v>2014</v>
      </c>
      <c r="V3779" s="9" t="str">
        <f t="shared" ref="V3779:V3842" si="479">TEXT(S3779, "mmm")</f>
        <v>Sep</v>
      </c>
    </row>
    <row r="3780" spans="1:22" ht="30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>
        <f t="shared" si="472"/>
        <v>0</v>
      </c>
      <c r="P3780">
        <f t="shared" si="475"/>
        <v>0</v>
      </c>
      <c r="Q3780" t="str">
        <f t="shared" si="473"/>
        <v>film &amp; video</v>
      </c>
      <c r="R3780" t="str">
        <f t="shared" si="474"/>
        <v>science fiction</v>
      </c>
      <c r="S3780" s="9">
        <f t="shared" si="476"/>
        <v>42491.641018518516</v>
      </c>
      <c r="T3780" s="9">
        <f t="shared" si="477"/>
        <v>42521.563194444447</v>
      </c>
      <c r="U3780">
        <f t="shared" si="478"/>
        <v>2016</v>
      </c>
      <c r="V3780" s="9" t="str">
        <f t="shared" si="479"/>
        <v>May</v>
      </c>
    </row>
    <row r="3781" spans="1:22" ht="30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>
        <f t="shared" si="472"/>
        <v>0</v>
      </c>
      <c r="P3781">
        <f t="shared" si="475"/>
        <v>0</v>
      </c>
      <c r="Q3781" t="str">
        <f t="shared" si="473"/>
        <v>film &amp; video</v>
      </c>
      <c r="R3781" t="str">
        <f t="shared" si="474"/>
        <v>science fiction</v>
      </c>
      <c r="S3781" s="9">
        <f t="shared" si="476"/>
        <v>42221.743263888893</v>
      </c>
      <c r="T3781" s="9">
        <f t="shared" si="477"/>
        <v>42251.541666666664</v>
      </c>
      <c r="U3781">
        <f t="shared" si="478"/>
        <v>2015</v>
      </c>
      <c r="V3781" s="9" t="str">
        <f t="shared" si="479"/>
        <v>Aug</v>
      </c>
    </row>
    <row r="3782" spans="1:22" ht="45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>
        <f t="shared" si="472"/>
        <v>13.433333333333334</v>
      </c>
      <c r="P3782">
        <f t="shared" si="475"/>
        <v>80.599999999999994</v>
      </c>
      <c r="Q3782" t="str">
        <f t="shared" si="473"/>
        <v>film &amp; video</v>
      </c>
      <c r="R3782" t="str">
        <f t="shared" si="474"/>
        <v>science fiction</v>
      </c>
      <c r="S3782" s="9">
        <f t="shared" si="476"/>
        <v>41788.215243055558</v>
      </c>
      <c r="T3782" s="9">
        <f t="shared" si="477"/>
        <v>41821.625</v>
      </c>
      <c r="U3782">
        <f t="shared" si="478"/>
        <v>2014</v>
      </c>
      <c r="V3782" s="9" t="str">
        <f t="shared" si="479"/>
        <v>May</v>
      </c>
    </row>
    <row r="3783" spans="1:22" ht="45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>
        <f t="shared" si="472"/>
        <v>0</v>
      </c>
      <c r="P3783">
        <f t="shared" si="475"/>
        <v>0</v>
      </c>
      <c r="Q3783" t="str">
        <f t="shared" si="473"/>
        <v>film &amp; video</v>
      </c>
      <c r="R3783" t="str">
        <f t="shared" si="474"/>
        <v>science fiction</v>
      </c>
      <c r="S3783" s="9">
        <f t="shared" si="476"/>
        <v>42096.243449074078</v>
      </c>
      <c r="T3783" s="9">
        <f t="shared" si="477"/>
        <v>42140.261111111111</v>
      </c>
      <c r="U3783">
        <f t="shared" si="478"/>
        <v>2015</v>
      </c>
      <c r="V3783" s="9" t="str">
        <f t="shared" si="479"/>
        <v>Apr</v>
      </c>
    </row>
    <row r="3784" spans="1:22" ht="45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>
        <f t="shared" si="472"/>
        <v>0</v>
      </c>
      <c r="P3784">
        <f t="shared" si="475"/>
        <v>0</v>
      </c>
      <c r="Q3784" t="str">
        <f t="shared" si="473"/>
        <v>film &amp; video</v>
      </c>
      <c r="R3784" t="str">
        <f t="shared" si="474"/>
        <v>science fiction</v>
      </c>
      <c r="S3784" s="9">
        <f t="shared" si="476"/>
        <v>42239.407326388893</v>
      </c>
      <c r="T3784" s="9">
        <f t="shared" si="477"/>
        <v>42289.407326388893</v>
      </c>
      <c r="U3784">
        <f t="shared" si="478"/>
        <v>2015</v>
      </c>
      <c r="V3784" s="9" t="str">
        <f t="shared" si="479"/>
        <v>Aug</v>
      </c>
    </row>
    <row r="3785" spans="1:22" ht="45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>
        <f t="shared" si="472"/>
        <v>3.1413333333333333</v>
      </c>
      <c r="P3785">
        <f t="shared" si="475"/>
        <v>81.241379310344826</v>
      </c>
      <c r="Q3785" t="str">
        <f t="shared" si="473"/>
        <v>film &amp; video</v>
      </c>
      <c r="R3785" t="str">
        <f t="shared" si="474"/>
        <v>science fiction</v>
      </c>
      <c r="S3785" s="9">
        <f t="shared" si="476"/>
        <v>42186.090752314813</v>
      </c>
      <c r="T3785" s="9">
        <f t="shared" si="477"/>
        <v>42217.040972222225</v>
      </c>
      <c r="U3785">
        <f t="shared" si="478"/>
        <v>2015</v>
      </c>
      <c r="V3785" s="9" t="str">
        <f t="shared" si="479"/>
        <v>Jul</v>
      </c>
    </row>
    <row r="3786" spans="1:22" ht="30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>
        <f t="shared" si="472"/>
        <v>100</v>
      </c>
      <c r="P3786">
        <f t="shared" si="475"/>
        <v>500</v>
      </c>
      <c r="Q3786" t="str">
        <f t="shared" si="473"/>
        <v>film &amp; video</v>
      </c>
      <c r="R3786" t="str">
        <f t="shared" si="474"/>
        <v>science fiction</v>
      </c>
      <c r="S3786" s="9">
        <f t="shared" si="476"/>
        <v>42187.754305555558</v>
      </c>
      <c r="T3786" s="9">
        <f t="shared" si="477"/>
        <v>42197.754305555558</v>
      </c>
      <c r="U3786">
        <f t="shared" si="478"/>
        <v>2015</v>
      </c>
      <c r="V3786" s="9" t="str">
        <f t="shared" si="479"/>
        <v>Jul</v>
      </c>
    </row>
    <row r="3787" spans="1:22" ht="45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>
        <f t="shared" si="472"/>
        <v>0</v>
      </c>
      <c r="P3787">
        <f t="shared" si="475"/>
        <v>0</v>
      </c>
      <c r="Q3787" t="str">
        <f t="shared" si="473"/>
        <v>film &amp; video</v>
      </c>
      <c r="R3787" t="str">
        <f t="shared" si="474"/>
        <v>science fiction</v>
      </c>
      <c r="S3787" s="9">
        <f t="shared" si="476"/>
        <v>42053.031620370377</v>
      </c>
      <c r="T3787" s="9">
        <f t="shared" si="477"/>
        <v>42082.989953703705</v>
      </c>
      <c r="U3787">
        <f t="shared" si="478"/>
        <v>2015</v>
      </c>
      <c r="V3787" s="9" t="str">
        <f t="shared" si="479"/>
        <v>Feb</v>
      </c>
    </row>
    <row r="3788" spans="1:22" ht="45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>
        <f t="shared" si="472"/>
        <v>10.775</v>
      </c>
      <c r="P3788">
        <f t="shared" si="475"/>
        <v>46.178571428571431</v>
      </c>
      <c r="Q3788" t="str">
        <f t="shared" si="473"/>
        <v>film &amp; video</v>
      </c>
      <c r="R3788" t="str">
        <f t="shared" si="474"/>
        <v>science fiction</v>
      </c>
      <c r="S3788" s="9">
        <f t="shared" si="476"/>
        <v>42109.986377314817</v>
      </c>
      <c r="T3788" s="9">
        <f t="shared" si="477"/>
        <v>42154.986377314817</v>
      </c>
      <c r="U3788">
        <f t="shared" si="478"/>
        <v>2015</v>
      </c>
      <c r="V3788" s="9" t="str">
        <f t="shared" si="479"/>
        <v>Apr</v>
      </c>
    </row>
    <row r="3789" spans="1:22" ht="45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>
        <f t="shared" si="472"/>
        <v>0.33333333333333337</v>
      </c>
      <c r="P3789">
        <f t="shared" si="475"/>
        <v>10</v>
      </c>
      <c r="Q3789" t="str">
        <f t="shared" si="473"/>
        <v>film &amp; video</v>
      </c>
      <c r="R3789" t="str">
        <f t="shared" si="474"/>
        <v>science fiction</v>
      </c>
      <c r="S3789" s="9">
        <f t="shared" si="476"/>
        <v>41938.726597222223</v>
      </c>
      <c r="T3789" s="9">
        <f t="shared" si="477"/>
        <v>41959.768263888887</v>
      </c>
      <c r="U3789">
        <f t="shared" si="478"/>
        <v>2014</v>
      </c>
      <c r="V3789" s="9" t="str">
        <f t="shared" si="479"/>
        <v>Oct</v>
      </c>
    </row>
    <row r="3790" spans="1:22" ht="45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>
        <f t="shared" si="472"/>
        <v>0</v>
      </c>
      <c r="P3790">
        <f t="shared" si="475"/>
        <v>0</v>
      </c>
      <c r="Q3790" t="str">
        <f t="shared" si="473"/>
        <v>film &amp; video</v>
      </c>
      <c r="R3790" t="str">
        <f t="shared" si="474"/>
        <v>science fiction</v>
      </c>
      <c r="S3790" s="9">
        <f t="shared" si="476"/>
        <v>42558.897476851853</v>
      </c>
      <c r="T3790" s="9">
        <f t="shared" si="477"/>
        <v>42616.079861111117</v>
      </c>
      <c r="U3790">
        <f t="shared" si="478"/>
        <v>2016</v>
      </c>
      <c r="V3790" s="9" t="str">
        <f t="shared" si="479"/>
        <v>Jul</v>
      </c>
    </row>
    <row r="3791" spans="1:22" ht="45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>
        <f t="shared" si="472"/>
        <v>27.6</v>
      </c>
      <c r="P3791">
        <f t="shared" si="475"/>
        <v>55.945945945945944</v>
      </c>
      <c r="Q3791" t="str">
        <f t="shared" si="473"/>
        <v>film &amp; video</v>
      </c>
      <c r="R3791" t="str">
        <f t="shared" si="474"/>
        <v>science fiction</v>
      </c>
      <c r="S3791" s="9">
        <f t="shared" si="476"/>
        <v>42047.595740740748</v>
      </c>
      <c r="T3791" s="9">
        <f t="shared" si="477"/>
        <v>42107.554074074076</v>
      </c>
      <c r="U3791">
        <f t="shared" si="478"/>
        <v>2015</v>
      </c>
      <c r="V3791" s="9" t="str">
        <f t="shared" si="479"/>
        <v>Feb</v>
      </c>
    </row>
    <row r="3792" spans="1:22" ht="45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>
        <f t="shared" si="472"/>
        <v>7.5111111111111111</v>
      </c>
      <c r="P3792">
        <f t="shared" si="475"/>
        <v>37.555555555555557</v>
      </c>
      <c r="Q3792" t="str">
        <f t="shared" si="473"/>
        <v>film &amp; video</v>
      </c>
      <c r="R3792" t="str">
        <f t="shared" si="474"/>
        <v>science fiction</v>
      </c>
      <c r="S3792" s="9">
        <f t="shared" si="476"/>
        <v>42200.375601851854</v>
      </c>
      <c r="T3792" s="9">
        <f t="shared" si="477"/>
        <v>42227.375601851854</v>
      </c>
      <c r="U3792">
        <f t="shared" si="478"/>
        <v>2015</v>
      </c>
      <c r="V3792" s="9" t="str">
        <f t="shared" si="479"/>
        <v>Jul</v>
      </c>
    </row>
    <row r="3793" spans="1:22" ht="45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>
        <f t="shared" si="472"/>
        <v>0.57499999999999996</v>
      </c>
      <c r="P3793">
        <f t="shared" si="475"/>
        <v>38.333333333333336</v>
      </c>
      <c r="Q3793" t="str">
        <f t="shared" si="473"/>
        <v>film &amp; video</v>
      </c>
      <c r="R3793" t="str">
        <f t="shared" si="474"/>
        <v>science fiction</v>
      </c>
      <c r="S3793" s="9">
        <f t="shared" si="476"/>
        <v>42692.84951388889</v>
      </c>
      <c r="T3793" s="9">
        <f t="shared" si="477"/>
        <v>42752.84951388889</v>
      </c>
      <c r="U3793">
        <f t="shared" si="478"/>
        <v>2016</v>
      </c>
      <c r="V3793" s="9" t="str">
        <f t="shared" si="479"/>
        <v>Nov</v>
      </c>
    </row>
    <row r="3794" spans="1:22" ht="30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>
        <f t="shared" si="472"/>
        <v>0</v>
      </c>
      <c r="P3794">
        <f t="shared" si="475"/>
        <v>0</v>
      </c>
      <c r="Q3794" t="str">
        <f t="shared" si="473"/>
        <v>film &amp; video</v>
      </c>
      <c r="R3794" t="str">
        <f t="shared" si="474"/>
        <v>science fiction</v>
      </c>
      <c r="S3794" s="9">
        <f t="shared" si="476"/>
        <v>41969.601157407415</v>
      </c>
      <c r="T3794" s="9">
        <f t="shared" si="477"/>
        <v>42012.595833333333</v>
      </c>
      <c r="U3794">
        <f t="shared" si="478"/>
        <v>2014</v>
      </c>
      <c r="V3794" s="9" t="str">
        <f t="shared" si="479"/>
        <v>Nov</v>
      </c>
    </row>
    <row r="3795" spans="1:22" ht="45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>
        <f t="shared" si="472"/>
        <v>0.08</v>
      </c>
      <c r="P3795">
        <f t="shared" si="475"/>
        <v>20</v>
      </c>
      <c r="Q3795" t="str">
        <f t="shared" si="473"/>
        <v>film &amp; video</v>
      </c>
      <c r="R3795" t="str">
        <f t="shared" si="474"/>
        <v>science fiction</v>
      </c>
      <c r="S3795" s="9">
        <f t="shared" si="476"/>
        <v>42397.114999999998</v>
      </c>
      <c r="T3795" s="9">
        <f t="shared" si="477"/>
        <v>42427.114999999998</v>
      </c>
      <c r="U3795">
        <f t="shared" si="478"/>
        <v>2016</v>
      </c>
      <c r="V3795" s="9" t="str">
        <f t="shared" si="479"/>
        <v>Jan</v>
      </c>
    </row>
    <row r="3796" spans="1:22" ht="45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>
        <f t="shared" si="472"/>
        <v>0.91999999999999993</v>
      </c>
      <c r="P3796">
        <f t="shared" si="475"/>
        <v>15.333333333333334</v>
      </c>
      <c r="Q3796" t="str">
        <f t="shared" si="473"/>
        <v>film &amp; video</v>
      </c>
      <c r="R3796" t="str">
        <f t="shared" si="474"/>
        <v>science fiction</v>
      </c>
      <c r="S3796" s="9">
        <f t="shared" si="476"/>
        <v>41968.005439814813</v>
      </c>
      <c r="T3796" s="9">
        <f t="shared" si="477"/>
        <v>41998.166666666664</v>
      </c>
      <c r="U3796">
        <f t="shared" si="478"/>
        <v>2014</v>
      </c>
      <c r="V3796" s="9" t="str">
        <f t="shared" si="479"/>
        <v>Nov</v>
      </c>
    </row>
    <row r="3797" spans="1:22" ht="45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>
        <f t="shared" si="472"/>
        <v>23.163076923076922</v>
      </c>
      <c r="P3797">
        <f t="shared" si="475"/>
        <v>449.43283582089555</v>
      </c>
      <c r="Q3797" t="str">
        <f t="shared" si="473"/>
        <v>film &amp; video</v>
      </c>
      <c r="R3797" t="str">
        <f t="shared" si="474"/>
        <v>science fiction</v>
      </c>
      <c r="S3797" s="9">
        <f t="shared" si="476"/>
        <v>42089.995162037041</v>
      </c>
      <c r="T3797" s="9">
        <f t="shared" si="477"/>
        <v>42149.995162037041</v>
      </c>
      <c r="U3797">
        <f t="shared" si="478"/>
        <v>2015</v>
      </c>
      <c r="V3797" s="9" t="str">
        <f t="shared" si="479"/>
        <v>Mar</v>
      </c>
    </row>
    <row r="3798" spans="1:22" ht="45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>
        <f t="shared" si="472"/>
        <v>5.5999999999999994E-2</v>
      </c>
      <c r="P3798">
        <f t="shared" si="475"/>
        <v>28</v>
      </c>
      <c r="Q3798" t="str">
        <f t="shared" si="473"/>
        <v>film &amp; video</v>
      </c>
      <c r="R3798" t="str">
        <f t="shared" si="474"/>
        <v>science fiction</v>
      </c>
      <c r="S3798" s="9">
        <f t="shared" si="476"/>
        <v>42113.384155092594</v>
      </c>
      <c r="T3798" s="9">
        <f t="shared" si="477"/>
        <v>42173.384155092594</v>
      </c>
      <c r="U3798">
        <f t="shared" si="478"/>
        <v>2015</v>
      </c>
      <c r="V3798" s="9" t="str">
        <f t="shared" si="479"/>
        <v>Apr</v>
      </c>
    </row>
    <row r="3799" spans="1:22" ht="30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>
        <f t="shared" si="472"/>
        <v>7.8947368421052634E-3</v>
      </c>
      <c r="P3799">
        <f t="shared" si="475"/>
        <v>15</v>
      </c>
      <c r="Q3799" t="str">
        <f t="shared" si="473"/>
        <v>film &amp; video</v>
      </c>
      <c r="R3799" t="str">
        <f t="shared" si="474"/>
        <v>science fiction</v>
      </c>
      <c r="S3799" s="9">
        <f t="shared" si="476"/>
        <v>41874.910879629628</v>
      </c>
      <c r="T3799" s="9">
        <f t="shared" si="477"/>
        <v>41904.910879629628</v>
      </c>
      <c r="U3799">
        <f t="shared" si="478"/>
        <v>2014</v>
      </c>
      <c r="V3799" s="9" t="str">
        <f t="shared" si="479"/>
        <v>Aug</v>
      </c>
    </row>
    <row r="3800" spans="1:22" ht="45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>
        <f t="shared" si="472"/>
        <v>0.71799999999999997</v>
      </c>
      <c r="P3800">
        <f t="shared" si="475"/>
        <v>35.9</v>
      </c>
      <c r="Q3800" t="str">
        <f t="shared" si="473"/>
        <v>film &amp; video</v>
      </c>
      <c r="R3800" t="str">
        <f t="shared" si="474"/>
        <v>science fiction</v>
      </c>
      <c r="S3800" s="9">
        <f t="shared" si="476"/>
        <v>41933.419490740744</v>
      </c>
      <c r="T3800" s="9">
        <f t="shared" si="477"/>
        <v>41975.461157407415</v>
      </c>
      <c r="U3800">
        <f t="shared" si="478"/>
        <v>2014</v>
      </c>
      <c r="V3800" s="9" t="str">
        <f t="shared" si="479"/>
        <v>Oct</v>
      </c>
    </row>
    <row r="3801" spans="1:22" ht="30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>
        <f t="shared" si="472"/>
        <v>2.666666666666667</v>
      </c>
      <c r="P3801">
        <f t="shared" si="475"/>
        <v>13.333333333333334</v>
      </c>
      <c r="Q3801" t="str">
        <f t="shared" si="473"/>
        <v>film &amp; video</v>
      </c>
      <c r="R3801" t="str">
        <f t="shared" si="474"/>
        <v>science fiction</v>
      </c>
      <c r="S3801" s="9">
        <f t="shared" si="476"/>
        <v>42115.380729166667</v>
      </c>
      <c r="T3801" s="9">
        <f t="shared" si="477"/>
        <v>42158.380729166667</v>
      </c>
      <c r="U3801">
        <f t="shared" si="478"/>
        <v>2015</v>
      </c>
      <c r="V3801" s="9" t="str">
        <f t="shared" si="479"/>
        <v>Apr</v>
      </c>
    </row>
    <row r="3802" spans="1:22" ht="60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>
        <f t="shared" si="472"/>
        <v>6.0000000000000001E-3</v>
      </c>
      <c r="P3802">
        <f t="shared" si="475"/>
        <v>20.25</v>
      </c>
      <c r="Q3802" t="str">
        <f t="shared" si="473"/>
        <v>film &amp; video</v>
      </c>
      <c r="R3802" t="str">
        <f t="shared" si="474"/>
        <v>science fiction</v>
      </c>
      <c r="S3802" s="9">
        <f t="shared" si="476"/>
        <v>42168.392766203709</v>
      </c>
      <c r="T3802" s="9">
        <f t="shared" si="477"/>
        <v>42208.392766203709</v>
      </c>
      <c r="U3802">
        <f t="shared" si="478"/>
        <v>2015</v>
      </c>
      <c r="V3802" s="9" t="str">
        <f t="shared" si="479"/>
        <v>Jun</v>
      </c>
    </row>
    <row r="3803" spans="1:22" ht="45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>
        <f t="shared" si="472"/>
        <v>5.0999999999999996</v>
      </c>
      <c r="P3803">
        <f t="shared" si="475"/>
        <v>119</v>
      </c>
      <c r="Q3803" t="str">
        <f t="shared" si="473"/>
        <v>film &amp; video</v>
      </c>
      <c r="R3803" t="str">
        <f t="shared" si="474"/>
        <v>science fiction</v>
      </c>
      <c r="S3803" s="9">
        <f t="shared" si="476"/>
        <v>41793.958287037043</v>
      </c>
      <c r="T3803" s="9">
        <f t="shared" si="477"/>
        <v>41853.958287037043</v>
      </c>
      <c r="U3803">
        <f t="shared" si="478"/>
        <v>2014</v>
      </c>
      <c r="V3803" s="9" t="str">
        <f t="shared" si="479"/>
        <v>Jun</v>
      </c>
    </row>
    <row r="3804" spans="1:22" ht="45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>
        <f t="shared" si="472"/>
        <v>0.26711185308848079</v>
      </c>
      <c r="P3804">
        <f t="shared" si="475"/>
        <v>4</v>
      </c>
      <c r="Q3804" t="str">
        <f t="shared" si="473"/>
        <v>film &amp; video</v>
      </c>
      <c r="R3804" t="str">
        <f t="shared" si="474"/>
        <v>science fiction</v>
      </c>
      <c r="S3804" s="9">
        <f t="shared" si="476"/>
        <v>42396.745046296295</v>
      </c>
      <c r="T3804" s="9">
        <f t="shared" si="477"/>
        <v>42426.745046296295</v>
      </c>
      <c r="U3804">
        <f t="shared" si="478"/>
        <v>2016</v>
      </c>
      <c r="V3804" s="9" t="str">
        <f t="shared" si="479"/>
        <v>Jan</v>
      </c>
    </row>
    <row r="3805" spans="1:22" ht="45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>
        <f t="shared" si="472"/>
        <v>0</v>
      </c>
      <c r="P3805">
        <f t="shared" si="475"/>
        <v>0</v>
      </c>
      <c r="Q3805" t="str">
        <f t="shared" si="473"/>
        <v>film &amp; video</v>
      </c>
      <c r="R3805" t="str">
        <f t="shared" si="474"/>
        <v>science fiction</v>
      </c>
      <c r="S3805" s="9">
        <f t="shared" si="476"/>
        <v>41903.910046296296</v>
      </c>
      <c r="T3805" s="9">
        <f t="shared" si="477"/>
        <v>41933.910046296296</v>
      </c>
      <c r="U3805">
        <f t="shared" si="478"/>
        <v>2014</v>
      </c>
      <c r="V3805" s="9" t="str">
        <f t="shared" si="479"/>
        <v>Sep</v>
      </c>
    </row>
    <row r="3806" spans="1:22" ht="45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>
        <f t="shared" si="472"/>
        <v>2E-3</v>
      </c>
      <c r="P3806">
        <f t="shared" si="475"/>
        <v>10</v>
      </c>
      <c r="Q3806" t="str">
        <f t="shared" si="473"/>
        <v>film &amp; video</v>
      </c>
      <c r="R3806" t="str">
        <f t="shared" si="474"/>
        <v>science fiction</v>
      </c>
      <c r="S3806" s="9">
        <f t="shared" si="476"/>
        <v>42514.267881944448</v>
      </c>
      <c r="T3806" s="9">
        <f t="shared" si="477"/>
        <v>42554.267881944448</v>
      </c>
      <c r="U3806">
        <f t="shared" si="478"/>
        <v>2016</v>
      </c>
      <c r="V3806" s="9" t="str">
        <f t="shared" si="479"/>
        <v>May</v>
      </c>
    </row>
    <row r="3807" spans="1:22" ht="30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>
        <f t="shared" si="472"/>
        <v>2</v>
      </c>
      <c r="P3807">
        <f t="shared" si="475"/>
        <v>100</v>
      </c>
      <c r="Q3807" t="str">
        <f t="shared" si="473"/>
        <v>technology</v>
      </c>
      <c r="R3807" t="str">
        <f t="shared" si="474"/>
        <v>web</v>
      </c>
      <c r="S3807" s="9">
        <f t="shared" si="476"/>
        <v>42073.631504629629</v>
      </c>
      <c r="T3807" s="9">
        <f t="shared" si="477"/>
        <v>42133.631504629629</v>
      </c>
      <c r="U3807">
        <f t="shared" si="478"/>
        <v>2015</v>
      </c>
      <c r="V3807" s="9" t="str">
        <f t="shared" si="479"/>
        <v>Mar</v>
      </c>
    </row>
    <row r="3808" spans="1:22" ht="45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>
        <f t="shared" si="472"/>
        <v>1.4000000000000001</v>
      </c>
      <c r="P3808">
        <f t="shared" si="475"/>
        <v>23.333333333333332</v>
      </c>
      <c r="Q3808" t="str">
        <f t="shared" si="473"/>
        <v>technology</v>
      </c>
      <c r="R3808" t="str">
        <f t="shared" si="474"/>
        <v>web</v>
      </c>
      <c r="S3808" s="9">
        <f t="shared" si="476"/>
        <v>41969.691423611112</v>
      </c>
      <c r="T3808" s="9">
        <f t="shared" si="477"/>
        <v>41999.691423611112</v>
      </c>
      <c r="U3808">
        <f t="shared" si="478"/>
        <v>2014</v>
      </c>
      <c r="V3808" s="9" t="str">
        <f t="shared" si="479"/>
        <v>Nov</v>
      </c>
    </row>
    <row r="3809" spans="1:22" ht="45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>
        <f t="shared" si="472"/>
        <v>0</v>
      </c>
      <c r="P3809">
        <f t="shared" si="475"/>
        <v>0</v>
      </c>
      <c r="Q3809" t="str">
        <f t="shared" si="473"/>
        <v>technology</v>
      </c>
      <c r="R3809" t="str">
        <f t="shared" si="474"/>
        <v>web</v>
      </c>
      <c r="S3809" s="9">
        <f t="shared" si="476"/>
        <v>42143.627488425926</v>
      </c>
      <c r="T3809" s="9">
        <f t="shared" si="477"/>
        <v>42173.627488425926</v>
      </c>
      <c r="U3809">
        <f t="shared" si="478"/>
        <v>2015</v>
      </c>
      <c r="V3809" s="9" t="str">
        <f t="shared" si="479"/>
        <v>May</v>
      </c>
    </row>
    <row r="3810" spans="1:22" ht="45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>
        <f t="shared" si="472"/>
        <v>3.9334666666666664</v>
      </c>
      <c r="P3810">
        <f t="shared" si="475"/>
        <v>45.386153846153846</v>
      </c>
      <c r="Q3810" t="str">
        <f t="shared" si="473"/>
        <v>technology</v>
      </c>
      <c r="R3810" t="str">
        <f t="shared" si="474"/>
        <v>web</v>
      </c>
      <c r="S3810" s="9">
        <f t="shared" si="476"/>
        <v>41835.472488425927</v>
      </c>
      <c r="T3810" s="9">
        <f t="shared" si="477"/>
        <v>41865.472488425927</v>
      </c>
      <c r="U3810">
        <f t="shared" si="478"/>
        <v>2014</v>
      </c>
      <c r="V3810" s="9" t="str">
        <f t="shared" si="479"/>
        <v>Jul</v>
      </c>
    </row>
    <row r="3811" spans="1:22" ht="45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>
        <f t="shared" si="472"/>
        <v>0</v>
      </c>
      <c r="P3811">
        <f t="shared" si="475"/>
        <v>0</v>
      </c>
      <c r="Q3811" t="str">
        <f t="shared" si="473"/>
        <v>technology</v>
      </c>
      <c r="R3811" t="str">
        <f t="shared" si="474"/>
        <v>web</v>
      </c>
      <c r="S3811" s="9">
        <f t="shared" si="476"/>
        <v>41848.868703703709</v>
      </c>
      <c r="T3811" s="9">
        <f t="shared" si="477"/>
        <v>41878.868703703709</v>
      </c>
      <c r="U3811">
        <f t="shared" si="478"/>
        <v>2014</v>
      </c>
      <c r="V3811" s="9" t="str">
        <f t="shared" si="479"/>
        <v>Jul</v>
      </c>
    </row>
    <row r="3812" spans="1:22" ht="30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>
        <f t="shared" si="472"/>
        <v>2.62</v>
      </c>
      <c r="P3812">
        <f t="shared" si="475"/>
        <v>16.375</v>
      </c>
      <c r="Q3812" t="str">
        <f t="shared" si="473"/>
        <v>technology</v>
      </c>
      <c r="R3812" t="str">
        <f t="shared" si="474"/>
        <v>web</v>
      </c>
      <c r="S3812" s="9">
        <f t="shared" si="476"/>
        <v>42194.191064814819</v>
      </c>
      <c r="T3812" s="9">
        <f t="shared" si="477"/>
        <v>42239.191064814819</v>
      </c>
      <c r="U3812">
        <f t="shared" si="478"/>
        <v>2015</v>
      </c>
      <c r="V3812" s="9" t="str">
        <f t="shared" si="479"/>
        <v>Jul</v>
      </c>
    </row>
    <row r="3813" spans="1:22" ht="45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>
        <f t="shared" si="472"/>
        <v>0.2</v>
      </c>
      <c r="P3813">
        <f t="shared" si="475"/>
        <v>10</v>
      </c>
      <c r="Q3813" t="str">
        <f t="shared" si="473"/>
        <v>technology</v>
      </c>
      <c r="R3813" t="str">
        <f t="shared" si="474"/>
        <v>web</v>
      </c>
      <c r="S3813" s="9">
        <f t="shared" si="476"/>
        <v>42102.483900462968</v>
      </c>
      <c r="T3813" s="9">
        <f t="shared" si="477"/>
        <v>42148.458333333336</v>
      </c>
      <c r="U3813">
        <f t="shared" si="478"/>
        <v>2015</v>
      </c>
      <c r="V3813" s="9" t="str">
        <f t="shared" si="479"/>
        <v>Apr</v>
      </c>
    </row>
    <row r="3814" spans="1:22" ht="45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>
        <f t="shared" si="472"/>
        <v>0</v>
      </c>
      <c r="P3814">
        <f t="shared" si="475"/>
        <v>0</v>
      </c>
      <c r="Q3814" t="str">
        <f t="shared" si="473"/>
        <v>technology</v>
      </c>
      <c r="R3814" t="str">
        <f t="shared" si="474"/>
        <v>web</v>
      </c>
      <c r="S3814" s="9">
        <f t="shared" si="476"/>
        <v>42300.658981481487</v>
      </c>
      <c r="T3814" s="9">
        <f t="shared" si="477"/>
        <v>42330.700648148151</v>
      </c>
      <c r="U3814">
        <f t="shared" si="478"/>
        <v>2015</v>
      </c>
      <c r="V3814" s="9" t="str">
        <f t="shared" si="479"/>
        <v>Oct</v>
      </c>
    </row>
    <row r="3815" spans="1:22" ht="45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>
        <f t="shared" si="472"/>
        <v>0.97400000000000009</v>
      </c>
      <c r="P3815">
        <f t="shared" si="475"/>
        <v>292.2</v>
      </c>
      <c r="Q3815" t="str">
        <f t="shared" si="473"/>
        <v>technology</v>
      </c>
      <c r="R3815" t="str">
        <f t="shared" si="474"/>
        <v>web</v>
      </c>
      <c r="S3815" s="9">
        <f t="shared" si="476"/>
        <v>42140.75439814815</v>
      </c>
      <c r="T3815" s="9">
        <f t="shared" si="477"/>
        <v>42170.75439814815</v>
      </c>
      <c r="U3815">
        <f t="shared" si="478"/>
        <v>2015</v>
      </c>
      <c r="V3815" s="9" t="str">
        <f t="shared" si="479"/>
        <v>May</v>
      </c>
    </row>
    <row r="3816" spans="1:22" ht="45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>
        <f t="shared" si="472"/>
        <v>0.64102564102564097</v>
      </c>
      <c r="P3816">
        <f t="shared" si="475"/>
        <v>5</v>
      </c>
      <c r="Q3816" t="str">
        <f t="shared" si="473"/>
        <v>technology</v>
      </c>
      <c r="R3816" t="str">
        <f t="shared" si="474"/>
        <v>web</v>
      </c>
      <c r="S3816" s="9">
        <f t="shared" si="476"/>
        <v>42306.867407407415</v>
      </c>
      <c r="T3816" s="9">
        <f t="shared" si="477"/>
        <v>42336.909074074072</v>
      </c>
      <c r="U3816">
        <f t="shared" si="478"/>
        <v>2015</v>
      </c>
      <c r="V3816" s="9" t="str">
        <f t="shared" si="479"/>
        <v>Oct</v>
      </c>
    </row>
    <row r="3817" spans="1:22" ht="45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>
        <f t="shared" si="472"/>
        <v>0</v>
      </c>
      <c r="P3817">
        <f t="shared" si="475"/>
        <v>0</v>
      </c>
      <c r="Q3817" t="str">
        <f t="shared" si="473"/>
        <v>technology</v>
      </c>
      <c r="R3817" t="str">
        <f t="shared" si="474"/>
        <v>web</v>
      </c>
      <c r="S3817" s="9">
        <f t="shared" si="476"/>
        <v>42086.664189814815</v>
      </c>
      <c r="T3817" s="9">
        <f t="shared" si="477"/>
        <v>42116.664189814815</v>
      </c>
      <c r="U3817">
        <f t="shared" si="478"/>
        <v>2015</v>
      </c>
      <c r="V3817" s="9" t="str">
        <f t="shared" si="479"/>
        <v>Mar</v>
      </c>
    </row>
    <row r="3818" spans="1:22" ht="45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>
        <f t="shared" si="472"/>
        <v>0</v>
      </c>
      <c r="P3818">
        <f t="shared" si="475"/>
        <v>0</v>
      </c>
      <c r="Q3818" t="str">
        <f t="shared" si="473"/>
        <v>technology</v>
      </c>
      <c r="R3818" t="str">
        <f t="shared" si="474"/>
        <v>web</v>
      </c>
      <c r="S3818" s="9">
        <f t="shared" si="476"/>
        <v>42328.393946759265</v>
      </c>
      <c r="T3818" s="9">
        <f t="shared" si="477"/>
        <v>42388.393946759265</v>
      </c>
      <c r="U3818">
        <f t="shared" si="478"/>
        <v>2015</v>
      </c>
      <c r="V3818" s="9" t="str">
        <f t="shared" si="479"/>
        <v>Nov</v>
      </c>
    </row>
    <row r="3819" spans="1:22" ht="30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>
        <f t="shared" si="472"/>
        <v>0</v>
      </c>
      <c r="P3819">
        <f t="shared" si="475"/>
        <v>0</v>
      </c>
      <c r="Q3819" t="str">
        <f t="shared" si="473"/>
        <v>technology</v>
      </c>
      <c r="R3819" t="str">
        <f t="shared" si="474"/>
        <v>web</v>
      </c>
      <c r="S3819" s="9">
        <f t="shared" si="476"/>
        <v>42584.865115740744</v>
      </c>
      <c r="T3819" s="9">
        <f t="shared" si="477"/>
        <v>42614.865115740744</v>
      </c>
      <c r="U3819">
        <f t="shared" si="478"/>
        <v>2016</v>
      </c>
      <c r="V3819" s="9" t="str">
        <f t="shared" si="479"/>
        <v>Aug</v>
      </c>
    </row>
    <row r="3820" spans="1:22" ht="45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>
        <f t="shared" si="472"/>
        <v>21.363333333333333</v>
      </c>
      <c r="P3820">
        <f t="shared" si="475"/>
        <v>105.93388429752066</v>
      </c>
      <c r="Q3820" t="str">
        <f t="shared" si="473"/>
        <v>technology</v>
      </c>
      <c r="R3820" t="str">
        <f t="shared" si="474"/>
        <v>web</v>
      </c>
      <c r="S3820" s="9">
        <f t="shared" si="476"/>
        <v>42247.330092592594</v>
      </c>
      <c r="T3820" s="9">
        <f t="shared" si="477"/>
        <v>42278.040972222225</v>
      </c>
      <c r="U3820">
        <f t="shared" si="478"/>
        <v>2015</v>
      </c>
      <c r="V3820" s="9" t="str">
        <f t="shared" si="479"/>
        <v>Aug</v>
      </c>
    </row>
    <row r="3821" spans="1:22" ht="45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>
        <f t="shared" si="472"/>
        <v>0</v>
      </c>
      <c r="P3821">
        <f t="shared" si="475"/>
        <v>0</v>
      </c>
      <c r="Q3821" t="str">
        <f t="shared" si="473"/>
        <v>technology</v>
      </c>
      <c r="R3821" t="str">
        <f t="shared" si="474"/>
        <v>web</v>
      </c>
      <c r="S3821" s="9">
        <f t="shared" si="476"/>
        <v>42514.895138888889</v>
      </c>
      <c r="T3821" s="9">
        <f t="shared" si="477"/>
        <v>42544.895138888889</v>
      </c>
      <c r="U3821">
        <f t="shared" si="478"/>
        <v>2016</v>
      </c>
      <c r="V3821" s="9" t="str">
        <f t="shared" si="479"/>
        <v>May</v>
      </c>
    </row>
    <row r="3822" spans="1:22" ht="45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>
        <f t="shared" si="472"/>
        <v>0</v>
      </c>
      <c r="P3822">
        <f t="shared" si="475"/>
        <v>0</v>
      </c>
      <c r="Q3822" t="str">
        <f t="shared" si="473"/>
        <v>technology</v>
      </c>
      <c r="R3822" t="str">
        <f t="shared" si="474"/>
        <v>web</v>
      </c>
      <c r="S3822" s="9">
        <f t="shared" si="476"/>
        <v>42241.955543981479</v>
      </c>
      <c r="T3822" s="9">
        <f t="shared" si="477"/>
        <v>42271.955543981479</v>
      </c>
      <c r="U3822">
        <f t="shared" si="478"/>
        <v>2015</v>
      </c>
      <c r="V3822" s="9" t="str">
        <f t="shared" si="479"/>
        <v>Aug</v>
      </c>
    </row>
    <row r="3823" spans="1:22" ht="45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>
        <f t="shared" si="472"/>
        <v>0</v>
      </c>
      <c r="P3823">
        <f t="shared" si="475"/>
        <v>0</v>
      </c>
      <c r="Q3823" t="str">
        <f t="shared" si="473"/>
        <v>technology</v>
      </c>
      <c r="R3823" t="str">
        <f t="shared" si="474"/>
        <v>web</v>
      </c>
      <c r="S3823" s="9">
        <f t="shared" si="476"/>
        <v>42761.20957175926</v>
      </c>
      <c r="T3823" s="9">
        <f t="shared" si="477"/>
        <v>42791.20957175926</v>
      </c>
      <c r="U3823">
        <f t="shared" si="478"/>
        <v>2017</v>
      </c>
      <c r="V3823" s="9" t="str">
        <f t="shared" si="479"/>
        <v>Jan</v>
      </c>
    </row>
    <row r="3824" spans="1:22" ht="45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>
        <f t="shared" si="472"/>
        <v>3</v>
      </c>
      <c r="P3824">
        <f t="shared" si="475"/>
        <v>20</v>
      </c>
      <c r="Q3824" t="str">
        <f t="shared" si="473"/>
        <v>technology</v>
      </c>
      <c r="R3824" t="str">
        <f t="shared" si="474"/>
        <v>web</v>
      </c>
      <c r="S3824" s="9">
        <f t="shared" si="476"/>
        <v>42087.176423611112</v>
      </c>
      <c r="T3824" s="9">
        <f t="shared" si="477"/>
        <v>42132.176423611112</v>
      </c>
      <c r="U3824">
        <f t="shared" si="478"/>
        <v>2015</v>
      </c>
      <c r="V3824" s="9" t="str">
        <f t="shared" si="479"/>
        <v>Mar</v>
      </c>
    </row>
    <row r="3825" spans="1:22" ht="45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>
        <f t="shared" si="472"/>
        <v>0</v>
      </c>
      <c r="P3825">
        <f t="shared" si="475"/>
        <v>0</v>
      </c>
      <c r="Q3825" t="str">
        <f t="shared" si="473"/>
        <v>technology</v>
      </c>
      <c r="R3825" t="str">
        <f t="shared" si="474"/>
        <v>web</v>
      </c>
      <c r="S3825" s="9">
        <f t="shared" si="476"/>
        <v>42317.643553240741</v>
      </c>
      <c r="T3825" s="9">
        <f t="shared" si="477"/>
        <v>42347.643553240741</v>
      </c>
      <c r="U3825">
        <f t="shared" si="478"/>
        <v>2015</v>
      </c>
      <c r="V3825" s="9" t="str">
        <f t="shared" si="479"/>
        <v>Nov</v>
      </c>
    </row>
    <row r="3826" spans="1:22" ht="30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>
        <f t="shared" si="472"/>
        <v>3.9999999999999996E-5</v>
      </c>
      <c r="P3826">
        <f t="shared" si="475"/>
        <v>1</v>
      </c>
      <c r="Q3826" t="str">
        <f t="shared" si="473"/>
        <v>technology</v>
      </c>
      <c r="R3826" t="str">
        <f t="shared" si="474"/>
        <v>web</v>
      </c>
      <c r="S3826" s="9">
        <f t="shared" si="476"/>
        <v>41908.483680555561</v>
      </c>
      <c r="T3826" s="9">
        <f t="shared" si="477"/>
        <v>41968.525347222225</v>
      </c>
      <c r="U3826">
        <f t="shared" si="478"/>
        <v>2014</v>
      </c>
      <c r="V3826" s="9" t="str">
        <f t="shared" si="479"/>
        <v>Sep</v>
      </c>
    </row>
    <row r="3827" spans="1:22" ht="45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>
        <f t="shared" si="472"/>
        <v>1</v>
      </c>
      <c r="P3827">
        <f t="shared" si="475"/>
        <v>300</v>
      </c>
      <c r="Q3827" t="str">
        <f t="shared" si="473"/>
        <v>technology</v>
      </c>
      <c r="R3827" t="str">
        <f t="shared" si="474"/>
        <v>web</v>
      </c>
      <c r="S3827" s="9">
        <f t="shared" si="476"/>
        <v>41831.550208333334</v>
      </c>
      <c r="T3827" s="9">
        <f t="shared" si="477"/>
        <v>41876.550208333334</v>
      </c>
      <c r="U3827">
        <f t="shared" si="478"/>
        <v>2014</v>
      </c>
      <c r="V3827" s="9" t="str">
        <f t="shared" si="479"/>
        <v>Jul</v>
      </c>
    </row>
    <row r="3828" spans="1:22" ht="45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>
        <f t="shared" si="472"/>
        <v>1.044</v>
      </c>
      <c r="P3828">
        <f t="shared" si="475"/>
        <v>87</v>
      </c>
      <c r="Q3828" t="str">
        <f t="shared" si="473"/>
        <v>technology</v>
      </c>
      <c r="R3828" t="str">
        <f t="shared" si="474"/>
        <v>web</v>
      </c>
      <c r="S3828" s="9">
        <f t="shared" si="476"/>
        <v>42528.821030092593</v>
      </c>
      <c r="T3828" s="9">
        <f t="shared" si="477"/>
        <v>42558.821030092593</v>
      </c>
      <c r="U3828">
        <f t="shared" si="478"/>
        <v>2016</v>
      </c>
      <c r="V3828" s="9" t="str">
        <f t="shared" si="479"/>
        <v>Jun</v>
      </c>
    </row>
    <row r="3829" spans="1:22" ht="45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>
        <f t="shared" si="472"/>
        <v>5.6833333333333336</v>
      </c>
      <c r="P3829">
        <f t="shared" si="475"/>
        <v>37.888888888888886</v>
      </c>
      <c r="Q3829" t="str">
        <f t="shared" si="473"/>
        <v>technology</v>
      </c>
      <c r="R3829" t="str">
        <f t="shared" si="474"/>
        <v>web</v>
      </c>
      <c r="S3829" s="9">
        <f t="shared" si="476"/>
        <v>42532.608078703706</v>
      </c>
      <c r="T3829" s="9">
        <f t="shared" si="477"/>
        <v>42552.608078703706</v>
      </c>
      <c r="U3829">
        <f t="shared" si="478"/>
        <v>2016</v>
      </c>
      <c r="V3829" s="9" t="str">
        <f t="shared" si="479"/>
        <v>Jun</v>
      </c>
    </row>
    <row r="3830" spans="1:22" ht="45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>
        <f t="shared" si="472"/>
        <v>0</v>
      </c>
      <c r="P3830">
        <f t="shared" si="475"/>
        <v>0</v>
      </c>
      <c r="Q3830" t="str">
        <f t="shared" si="473"/>
        <v>technology</v>
      </c>
      <c r="R3830" t="str">
        <f t="shared" si="474"/>
        <v>web</v>
      </c>
      <c r="S3830" s="9">
        <f t="shared" si="476"/>
        <v>42121.842557870368</v>
      </c>
      <c r="T3830" s="9">
        <f t="shared" si="477"/>
        <v>42151.842557870368</v>
      </c>
      <c r="U3830">
        <f t="shared" si="478"/>
        <v>2015</v>
      </c>
      <c r="V3830" s="9" t="str">
        <f t="shared" si="479"/>
        <v>Apr</v>
      </c>
    </row>
    <row r="3831" spans="1:22" ht="45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>
        <f t="shared" si="472"/>
        <v>0</v>
      </c>
      <c r="P3831">
        <f t="shared" si="475"/>
        <v>0</v>
      </c>
      <c r="Q3831" t="str">
        <f t="shared" si="473"/>
        <v>technology</v>
      </c>
      <c r="R3831" t="str">
        <f t="shared" si="474"/>
        <v>web</v>
      </c>
      <c r="S3831" s="9">
        <f t="shared" si="476"/>
        <v>42108.822233796302</v>
      </c>
      <c r="T3831" s="9">
        <f t="shared" si="477"/>
        <v>42138.822233796302</v>
      </c>
      <c r="U3831">
        <f t="shared" si="478"/>
        <v>2015</v>
      </c>
      <c r="V3831" s="9" t="str">
        <f t="shared" si="479"/>
        <v>Apr</v>
      </c>
    </row>
    <row r="3832" spans="1:22" ht="45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>
        <f t="shared" si="472"/>
        <v>0</v>
      </c>
      <c r="P3832">
        <f t="shared" si="475"/>
        <v>0</v>
      </c>
      <c r="Q3832" t="str">
        <f t="shared" si="473"/>
        <v>technology</v>
      </c>
      <c r="R3832" t="str">
        <f t="shared" si="474"/>
        <v>web</v>
      </c>
      <c r="S3832" s="9">
        <f t="shared" si="476"/>
        <v>42790.728900462964</v>
      </c>
      <c r="T3832" s="9">
        <f t="shared" si="477"/>
        <v>42820.6872337963</v>
      </c>
      <c r="U3832">
        <f t="shared" si="478"/>
        <v>2017</v>
      </c>
      <c r="V3832" s="9" t="str">
        <f t="shared" si="479"/>
        <v>Feb</v>
      </c>
    </row>
    <row r="3833" spans="1:22" ht="45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>
        <f t="shared" si="472"/>
        <v>17.380000000000003</v>
      </c>
      <c r="P3833">
        <f t="shared" si="475"/>
        <v>111.41025641025641</v>
      </c>
      <c r="Q3833" t="str">
        <f t="shared" si="473"/>
        <v>technology</v>
      </c>
      <c r="R3833" t="str">
        <f t="shared" si="474"/>
        <v>web</v>
      </c>
      <c r="S3833" s="9">
        <f t="shared" si="476"/>
        <v>42198.392812500002</v>
      </c>
      <c r="T3833" s="9">
        <f t="shared" si="477"/>
        <v>42231.390277777777</v>
      </c>
      <c r="U3833">
        <f t="shared" si="478"/>
        <v>2015</v>
      </c>
      <c r="V3833" s="9" t="str">
        <f t="shared" si="479"/>
        <v>Jul</v>
      </c>
    </row>
    <row r="3834" spans="1:22" ht="45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>
        <f t="shared" si="472"/>
        <v>0.02</v>
      </c>
      <c r="P3834">
        <f t="shared" si="475"/>
        <v>90</v>
      </c>
      <c r="Q3834" t="str">
        <f t="shared" si="473"/>
        <v>technology</v>
      </c>
      <c r="R3834" t="str">
        <f t="shared" si="474"/>
        <v>web</v>
      </c>
      <c r="S3834" s="9">
        <f t="shared" si="476"/>
        <v>42384.140173611115</v>
      </c>
      <c r="T3834" s="9">
        <f t="shared" si="477"/>
        <v>42443.791666666664</v>
      </c>
      <c r="U3834">
        <f t="shared" si="478"/>
        <v>2016</v>
      </c>
      <c r="V3834" s="9" t="str">
        <f t="shared" si="479"/>
        <v>Jan</v>
      </c>
    </row>
    <row r="3835" spans="1:22" ht="45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>
        <f t="shared" si="472"/>
        <v>0</v>
      </c>
      <c r="P3835">
        <f t="shared" si="475"/>
        <v>0</v>
      </c>
      <c r="Q3835" t="str">
        <f t="shared" si="473"/>
        <v>technology</v>
      </c>
      <c r="R3835" t="str">
        <f t="shared" si="474"/>
        <v>web</v>
      </c>
      <c r="S3835" s="9">
        <f t="shared" si="476"/>
        <v>41803.526122685187</v>
      </c>
      <c r="T3835" s="9">
        <f t="shared" si="477"/>
        <v>41833.526122685187</v>
      </c>
      <c r="U3835">
        <f t="shared" si="478"/>
        <v>2014</v>
      </c>
      <c r="V3835" s="9" t="str">
        <f t="shared" si="479"/>
        <v>Jun</v>
      </c>
    </row>
    <row r="3836" spans="1:22" ht="45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>
        <f t="shared" si="472"/>
        <v>0.17500000000000002</v>
      </c>
      <c r="P3836">
        <f t="shared" si="475"/>
        <v>116.66666666666667</v>
      </c>
      <c r="Q3836" t="str">
        <f t="shared" si="473"/>
        <v>technology</v>
      </c>
      <c r="R3836" t="str">
        <f t="shared" si="474"/>
        <v>web</v>
      </c>
      <c r="S3836" s="9">
        <f t="shared" si="476"/>
        <v>42474.47115740741</v>
      </c>
      <c r="T3836" s="9">
        <f t="shared" si="477"/>
        <v>42504.47115740741</v>
      </c>
      <c r="U3836">
        <f t="shared" si="478"/>
        <v>2016</v>
      </c>
      <c r="V3836" s="9" t="str">
        <f t="shared" si="479"/>
        <v>Apr</v>
      </c>
    </row>
    <row r="3837" spans="1:22" ht="45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>
        <f t="shared" si="472"/>
        <v>8.3340278356529712E-2</v>
      </c>
      <c r="P3837">
        <f t="shared" si="475"/>
        <v>10</v>
      </c>
      <c r="Q3837" t="str">
        <f t="shared" si="473"/>
        <v>technology</v>
      </c>
      <c r="R3837" t="str">
        <f t="shared" si="474"/>
        <v>web</v>
      </c>
      <c r="S3837" s="9">
        <f t="shared" si="476"/>
        <v>42223.452789351853</v>
      </c>
      <c r="T3837" s="9">
        <f t="shared" si="477"/>
        <v>42253.048611111117</v>
      </c>
      <c r="U3837">
        <f t="shared" si="478"/>
        <v>2015</v>
      </c>
      <c r="V3837" s="9" t="str">
        <f t="shared" si="479"/>
        <v>Aug</v>
      </c>
    </row>
    <row r="3838" spans="1:22" ht="30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>
        <f t="shared" si="472"/>
        <v>1.38</v>
      </c>
      <c r="P3838">
        <f t="shared" si="475"/>
        <v>76.666666666666671</v>
      </c>
      <c r="Q3838" t="str">
        <f t="shared" si="473"/>
        <v>technology</v>
      </c>
      <c r="R3838" t="str">
        <f t="shared" si="474"/>
        <v>web</v>
      </c>
      <c r="S3838" s="9">
        <f t="shared" si="476"/>
        <v>42489.605659722227</v>
      </c>
      <c r="T3838" s="9">
        <f t="shared" si="477"/>
        <v>42518.605659722227</v>
      </c>
      <c r="U3838">
        <f t="shared" si="478"/>
        <v>2016</v>
      </c>
      <c r="V3838" s="9" t="str">
        <f t="shared" si="479"/>
        <v>Apr</v>
      </c>
    </row>
    <row r="3839" spans="1:22" ht="30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>
        <f t="shared" si="472"/>
        <v>0</v>
      </c>
      <c r="P3839">
        <f t="shared" si="475"/>
        <v>0</v>
      </c>
      <c r="Q3839" t="str">
        <f t="shared" si="473"/>
        <v>technology</v>
      </c>
      <c r="R3839" t="str">
        <f t="shared" si="474"/>
        <v>web</v>
      </c>
      <c r="S3839" s="9">
        <f t="shared" si="476"/>
        <v>42303.492650462962</v>
      </c>
      <c r="T3839" s="9">
        <f t="shared" si="477"/>
        <v>42333.534317129634</v>
      </c>
      <c r="U3839">
        <f t="shared" si="478"/>
        <v>2015</v>
      </c>
      <c r="V3839" s="9" t="str">
        <f t="shared" si="479"/>
        <v>Oct</v>
      </c>
    </row>
    <row r="3840" spans="1:22" ht="45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>
        <f t="shared" si="472"/>
        <v>12.45</v>
      </c>
      <c r="P3840">
        <f t="shared" si="475"/>
        <v>49.8</v>
      </c>
      <c r="Q3840" t="str">
        <f t="shared" si="473"/>
        <v>technology</v>
      </c>
      <c r="R3840" t="str">
        <f t="shared" si="474"/>
        <v>web</v>
      </c>
      <c r="S3840" s="9">
        <f t="shared" si="476"/>
        <v>42507.132662037038</v>
      </c>
      <c r="T3840" s="9">
        <f t="shared" si="477"/>
        <v>42538.791666666664</v>
      </c>
      <c r="U3840">
        <f t="shared" si="478"/>
        <v>2016</v>
      </c>
      <c r="V3840" s="9" t="str">
        <f t="shared" si="479"/>
        <v>May</v>
      </c>
    </row>
    <row r="3841" spans="1:22" ht="30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>
        <f t="shared" si="472"/>
        <v>0.02</v>
      </c>
      <c r="P3841">
        <f t="shared" si="475"/>
        <v>1</v>
      </c>
      <c r="Q3841" t="str">
        <f t="shared" si="473"/>
        <v>technology</v>
      </c>
      <c r="R3841" t="str">
        <f t="shared" si="474"/>
        <v>web</v>
      </c>
      <c r="S3841" s="9">
        <f t="shared" si="476"/>
        <v>42031.761909722227</v>
      </c>
      <c r="T3841" s="9">
        <f t="shared" si="477"/>
        <v>42061.761909722227</v>
      </c>
      <c r="U3841">
        <f t="shared" si="478"/>
        <v>2015</v>
      </c>
      <c r="V3841" s="9" t="str">
        <f t="shared" si="479"/>
        <v>Jan</v>
      </c>
    </row>
    <row r="3842" spans="1:22" ht="30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>
        <f t="shared" ref="O3842:O3905" si="480">(E3842/D3842)*100</f>
        <v>8.0000000000000002E-3</v>
      </c>
      <c r="P3842">
        <f t="shared" si="475"/>
        <v>2</v>
      </c>
      <c r="Q3842" t="str">
        <f t="shared" ref="Q3842:Q3905" si="481">LEFT(N3842,SEARCH("/",N3842,1)-1)</f>
        <v>technology</v>
      </c>
      <c r="R3842" t="str">
        <f t="shared" ref="R3842:R3905" si="482">RIGHT(N3842,LEN(N3842)-SEARCH("/",N3842,1))</f>
        <v>web</v>
      </c>
      <c r="S3842" s="9">
        <f t="shared" si="476"/>
        <v>42075.925486111119</v>
      </c>
      <c r="T3842" s="9">
        <f t="shared" si="477"/>
        <v>42105.925486111119</v>
      </c>
      <c r="U3842">
        <f t="shared" si="478"/>
        <v>2015</v>
      </c>
      <c r="V3842" s="9" t="str">
        <f t="shared" si="479"/>
        <v>Mar</v>
      </c>
    </row>
    <row r="3843" spans="1:22" ht="30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>
        <f t="shared" si="480"/>
        <v>0.2</v>
      </c>
      <c r="P3843">
        <f t="shared" ref="P3843:P3906" si="483">IFERROR(E3843/L3843, 0)</f>
        <v>4</v>
      </c>
      <c r="Q3843" t="str">
        <f t="shared" si="481"/>
        <v>technology</v>
      </c>
      <c r="R3843" t="str">
        <f t="shared" si="482"/>
        <v>web</v>
      </c>
      <c r="S3843" s="9">
        <f t="shared" ref="S3843:S3906" si="484">((J3843/86400)+25569+(-4/24))</f>
        <v>42131.288773148153</v>
      </c>
      <c r="T3843" s="9">
        <f t="shared" ref="T3843:T3906" si="485">((I3843/86400)+25569+(-4/24))</f>
        <v>42161.282638888886</v>
      </c>
      <c r="U3843">
        <f t="shared" ref="U3843:U3906" si="486">YEAR(S3843)</f>
        <v>2015</v>
      </c>
      <c r="V3843" s="9" t="str">
        <f t="shared" ref="V3843:V3906" si="487">TEXT(S3843, "mmm")</f>
        <v>May</v>
      </c>
    </row>
    <row r="3844" spans="1:22" ht="45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>
        <f t="shared" si="480"/>
        <v>0</v>
      </c>
      <c r="P3844">
        <f t="shared" si="483"/>
        <v>0</v>
      </c>
      <c r="Q3844" t="str">
        <f t="shared" si="481"/>
        <v>technology</v>
      </c>
      <c r="R3844" t="str">
        <f t="shared" si="482"/>
        <v>web</v>
      </c>
      <c r="S3844" s="9">
        <f t="shared" si="484"/>
        <v>42762.795347222222</v>
      </c>
      <c r="T3844" s="9">
        <f t="shared" si="485"/>
        <v>42791.794444444451</v>
      </c>
      <c r="U3844">
        <f t="shared" si="486"/>
        <v>2017</v>
      </c>
      <c r="V3844" s="9" t="str">
        <f t="shared" si="487"/>
        <v>Jan</v>
      </c>
    </row>
    <row r="3845" spans="1:22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>
        <f t="shared" si="480"/>
        <v>9.0000000000000011E-3</v>
      </c>
      <c r="P3845">
        <f t="shared" si="483"/>
        <v>3</v>
      </c>
      <c r="Q3845" t="str">
        <f t="shared" si="481"/>
        <v>technology</v>
      </c>
      <c r="R3845" t="str">
        <f t="shared" si="482"/>
        <v>web</v>
      </c>
      <c r="S3845" s="9">
        <f t="shared" si="484"/>
        <v>42759.42664351852</v>
      </c>
      <c r="T3845" s="9">
        <f t="shared" si="485"/>
        <v>42819.384976851856</v>
      </c>
      <c r="U3845">
        <f t="shared" si="486"/>
        <v>2017</v>
      </c>
      <c r="V3845" s="9" t="str">
        <f t="shared" si="487"/>
        <v>Jan</v>
      </c>
    </row>
    <row r="3846" spans="1:22" ht="30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>
        <f t="shared" si="480"/>
        <v>9.9999999999999991E-5</v>
      </c>
      <c r="P3846">
        <f t="shared" si="483"/>
        <v>1</v>
      </c>
      <c r="Q3846" t="str">
        <f t="shared" si="481"/>
        <v>technology</v>
      </c>
      <c r="R3846" t="str">
        <f t="shared" si="482"/>
        <v>web</v>
      </c>
      <c r="S3846" s="9">
        <f t="shared" si="484"/>
        <v>41865.416608796302</v>
      </c>
      <c r="T3846" s="9">
        <f t="shared" si="485"/>
        <v>41925.416608796302</v>
      </c>
      <c r="U3846">
        <f t="shared" si="486"/>
        <v>2014</v>
      </c>
      <c r="V3846" s="9" t="str">
        <f t="shared" si="487"/>
        <v>Aug</v>
      </c>
    </row>
    <row r="3847" spans="1:22" ht="45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>
        <f t="shared" si="480"/>
        <v>2.2157147647256061</v>
      </c>
      <c r="P3847">
        <f t="shared" si="483"/>
        <v>3304</v>
      </c>
      <c r="Q3847" t="str">
        <f t="shared" si="481"/>
        <v>technology</v>
      </c>
      <c r="R3847" t="str">
        <f t="shared" si="482"/>
        <v>wearables</v>
      </c>
      <c r="S3847" s="9">
        <f t="shared" si="484"/>
        <v>42748.893055555556</v>
      </c>
      <c r="T3847" s="9">
        <f t="shared" si="485"/>
        <v>42808.851388888892</v>
      </c>
      <c r="U3847">
        <f t="shared" si="486"/>
        <v>2017</v>
      </c>
      <c r="V3847" s="9" t="str">
        <f t="shared" si="487"/>
        <v>Jan</v>
      </c>
    </row>
    <row r="3848" spans="1:22" ht="45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>
        <f t="shared" si="480"/>
        <v>104</v>
      </c>
      <c r="P3848">
        <f t="shared" si="483"/>
        <v>1300</v>
      </c>
      <c r="Q3848" t="str">
        <f t="shared" si="481"/>
        <v>technology</v>
      </c>
      <c r="R3848" t="str">
        <f t="shared" si="482"/>
        <v>wearables</v>
      </c>
      <c r="S3848" s="9">
        <f t="shared" si="484"/>
        <v>42720.553391203706</v>
      </c>
      <c r="T3848" s="9">
        <f t="shared" si="485"/>
        <v>42765.553391203706</v>
      </c>
      <c r="U3848">
        <f t="shared" si="486"/>
        <v>2016</v>
      </c>
      <c r="V3848" s="9" t="str">
        <f t="shared" si="487"/>
        <v>Dec</v>
      </c>
    </row>
    <row r="3849" spans="1:22" ht="45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>
        <f t="shared" si="480"/>
        <v>29.6029602960296</v>
      </c>
      <c r="P3849">
        <f t="shared" si="483"/>
        <v>134.54545454545453</v>
      </c>
      <c r="Q3849" t="str">
        <f t="shared" si="481"/>
        <v>technology</v>
      </c>
      <c r="R3849" t="str">
        <f t="shared" si="482"/>
        <v>wearables</v>
      </c>
      <c r="S3849" s="9">
        <f t="shared" si="484"/>
        <v>42325.517523148148</v>
      </c>
      <c r="T3849" s="9">
        <f t="shared" si="485"/>
        <v>42355.082638888889</v>
      </c>
      <c r="U3849">
        <f t="shared" si="486"/>
        <v>2015</v>
      </c>
      <c r="V3849" s="9" t="str">
        <f t="shared" si="487"/>
        <v>Nov</v>
      </c>
    </row>
    <row r="3850" spans="1:22" ht="45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>
        <f t="shared" si="480"/>
        <v>16.055</v>
      </c>
      <c r="P3850">
        <f t="shared" si="483"/>
        <v>214.06666666666666</v>
      </c>
      <c r="Q3850" t="str">
        <f t="shared" si="481"/>
        <v>technology</v>
      </c>
      <c r="R3850" t="str">
        <f t="shared" si="482"/>
        <v>wearables</v>
      </c>
      <c r="S3850" s="9">
        <f t="shared" si="484"/>
        <v>42780.542372685188</v>
      </c>
      <c r="T3850" s="9">
        <f t="shared" si="485"/>
        <v>42810.500706018523</v>
      </c>
      <c r="U3850">
        <f t="shared" si="486"/>
        <v>2017</v>
      </c>
      <c r="V3850" s="9" t="str">
        <f t="shared" si="487"/>
        <v>Feb</v>
      </c>
    </row>
    <row r="3851" spans="1:22" ht="30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>
        <f t="shared" si="480"/>
        <v>82.207999999999998</v>
      </c>
      <c r="P3851">
        <f t="shared" si="483"/>
        <v>216.33684210526314</v>
      </c>
      <c r="Q3851" t="str">
        <f t="shared" si="481"/>
        <v>technology</v>
      </c>
      <c r="R3851" t="str">
        <f t="shared" si="482"/>
        <v>wearables</v>
      </c>
      <c r="S3851" s="9">
        <f t="shared" si="484"/>
        <v>42388.541979166672</v>
      </c>
      <c r="T3851" s="9">
        <f t="shared" si="485"/>
        <v>42418.541979166672</v>
      </c>
      <c r="U3851">
        <f t="shared" si="486"/>
        <v>2016</v>
      </c>
      <c r="V3851" s="9" t="str">
        <f t="shared" si="487"/>
        <v>Jan</v>
      </c>
    </row>
    <row r="3852" spans="1:22" ht="30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>
        <f t="shared" si="480"/>
        <v>75.051000000000002</v>
      </c>
      <c r="P3852">
        <f t="shared" si="483"/>
        <v>932.31055900621118</v>
      </c>
      <c r="Q3852" t="str">
        <f t="shared" si="481"/>
        <v>technology</v>
      </c>
      <c r="R3852" t="str">
        <f t="shared" si="482"/>
        <v>wearables</v>
      </c>
      <c r="S3852" s="9">
        <f t="shared" si="484"/>
        <v>42276.458136574081</v>
      </c>
      <c r="T3852" s="9">
        <f t="shared" si="485"/>
        <v>42307.458136574081</v>
      </c>
      <c r="U3852">
        <f t="shared" si="486"/>
        <v>2015</v>
      </c>
      <c r="V3852" s="9" t="str">
        <f t="shared" si="487"/>
        <v>Sep</v>
      </c>
    </row>
    <row r="3853" spans="1:22" ht="45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>
        <f t="shared" si="480"/>
        <v>5.8500000000000005</v>
      </c>
      <c r="P3853">
        <f t="shared" si="483"/>
        <v>29.25</v>
      </c>
      <c r="Q3853" t="str">
        <f t="shared" si="481"/>
        <v>technology</v>
      </c>
      <c r="R3853" t="str">
        <f t="shared" si="482"/>
        <v>wearables</v>
      </c>
      <c r="S3853" s="9">
        <f t="shared" si="484"/>
        <v>41976.873518518521</v>
      </c>
      <c r="T3853" s="9">
        <f t="shared" si="485"/>
        <v>41985.132638888892</v>
      </c>
      <c r="U3853">
        <f t="shared" si="486"/>
        <v>2014</v>
      </c>
      <c r="V3853" s="9" t="str">
        <f t="shared" si="487"/>
        <v>Dec</v>
      </c>
    </row>
    <row r="3854" spans="1:22" ht="45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>
        <f t="shared" si="480"/>
        <v>44.32</v>
      </c>
      <c r="P3854">
        <f t="shared" si="483"/>
        <v>174.94736842105263</v>
      </c>
      <c r="Q3854" t="str">
        <f t="shared" si="481"/>
        <v>technology</v>
      </c>
      <c r="R3854" t="str">
        <f t="shared" si="482"/>
        <v>wearables</v>
      </c>
      <c r="S3854" s="9">
        <f t="shared" si="484"/>
        <v>42676.416932870372</v>
      </c>
      <c r="T3854" s="9">
        <f t="shared" si="485"/>
        <v>42718.458599537036</v>
      </c>
      <c r="U3854">
        <f t="shared" si="486"/>
        <v>2016</v>
      </c>
      <c r="V3854" s="9" t="str">
        <f t="shared" si="487"/>
        <v>Nov</v>
      </c>
    </row>
    <row r="3855" spans="1:22" ht="45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>
        <f t="shared" si="480"/>
        <v>0.26737967914438499</v>
      </c>
      <c r="P3855">
        <f t="shared" si="483"/>
        <v>250</v>
      </c>
      <c r="Q3855" t="str">
        <f t="shared" si="481"/>
        <v>technology</v>
      </c>
      <c r="R3855" t="str">
        <f t="shared" si="482"/>
        <v>wearables</v>
      </c>
      <c r="S3855" s="9">
        <f t="shared" si="484"/>
        <v>42702.642534722225</v>
      </c>
      <c r="T3855" s="9">
        <f t="shared" si="485"/>
        <v>42732.642534722225</v>
      </c>
      <c r="U3855">
        <f t="shared" si="486"/>
        <v>2016</v>
      </c>
      <c r="V3855" s="9" t="str">
        <f t="shared" si="487"/>
        <v>Nov</v>
      </c>
    </row>
    <row r="3856" spans="1:22" ht="45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>
        <f t="shared" si="480"/>
        <v>13.13</v>
      </c>
      <c r="P3856">
        <f t="shared" si="483"/>
        <v>65</v>
      </c>
      <c r="Q3856" t="str">
        <f t="shared" si="481"/>
        <v>technology</v>
      </c>
      <c r="R3856" t="str">
        <f t="shared" si="482"/>
        <v>wearables</v>
      </c>
      <c r="S3856" s="9">
        <f t="shared" si="484"/>
        <v>42510.438032407408</v>
      </c>
      <c r="T3856" s="9">
        <f t="shared" si="485"/>
        <v>42540.438032407408</v>
      </c>
      <c r="U3856">
        <f t="shared" si="486"/>
        <v>2016</v>
      </c>
      <c r="V3856" s="9" t="str">
        <f t="shared" si="487"/>
        <v>May</v>
      </c>
    </row>
    <row r="3857" spans="1:22" ht="45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>
        <f t="shared" si="480"/>
        <v>0.19088937093275488</v>
      </c>
      <c r="P3857">
        <f t="shared" si="483"/>
        <v>55</v>
      </c>
      <c r="Q3857" t="str">
        <f t="shared" si="481"/>
        <v>technology</v>
      </c>
      <c r="R3857" t="str">
        <f t="shared" si="482"/>
        <v>wearables</v>
      </c>
      <c r="S3857" s="9">
        <f t="shared" si="484"/>
        <v>42561.662754629629</v>
      </c>
      <c r="T3857" s="9">
        <f t="shared" si="485"/>
        <v>42617.957638888889</v>
      </c>
      <c r="U3857">
        <f t="shared" si="486"/>
        <v>2016</v>
      </c>
      <c r="V3857" s="9" t="str">
        <f t="shared" si="487"/>
        <v>Jul</v>
      </c>
    </row>
    <row r="3858" spans="1:22" ht="45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>
        <f t="shared" si="480"/>
        <v>0.375</v>
      </c>
      <c r="P3858">
        <f t="shared" si="483"/>
        <v>75</v>
      </c>
      <c r="Q3858" t="str">
        <f t="shared" si="481"/>
        <v>technology</v>
      </c>
      <c r="R3858" t="str">
        <f t="shared" si="482"/>
        <v>wearables</v>
      </c>
      <c r="S3858" s="9">
        <f t="shared" si="484"/>
        <v>41946.731423611112</v>
      </c>
      <c r="T3858" s="9">
        <f t="shared" si="485"/>
        <v>41991.731423611112</v>
      </c>
      <c r="U3858">
        <f t="shared" si="486"/>
        <v>2014</v>
      </c>
      <c r="V3858" s="9" t="str">
        <f t="shared" si="487"/>
        <v>Nov</v>
      </c>
    </row>
    <row r="3859" spans="1:22" ht="45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>
        <f t="shared" si="480"/>
        <v>21535.021000000001</v>
      </c>
      <c r="P3859">
        <f t="shared" si="483"/>
        <v>1389.3561935483872</v>
      </c>
      <c r="Q3859" t="str">
        <f t="shared" si="481"/>
        <v>technology</v>
      </c>
      <c r="R3859" t="str">
        <f t="shared" si="482"/>
        <v>wearables</v>
      </c>
      <c r="S3859" s="9">
        <f t="shared" si="484"/>
        <v>42714.27375</v>
      </c>
      <c r="T3859" s="9">
        <f t="shared" si="485"/>
        <v>42759.27375</v>
      </c>
      <c r="U3859">
        <f t="shared" si="486"/>
        <v>2016</v>
      </c>
      <c r="V3859" s="9" t="str">
        <f t="shared" si="487"/>
        <v>Dec</v>
      </c>
    </row>
    <row r="3860" spans="1:22" ht="45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>
        <f t="shared" si="480"/>
        <v>34.527999999999999</v>
      </c>
      <c r="P3860">
        <f t="shared" si="483"/>
        <v>95.911111111111111</v>
      </c>
      <c r="Q3860" t="str">
        <f t="shared" si="481"/>
        <v>technology</v>
      </c>
      <c r="R3860" t="str">
        <f t="shared" si="482"/>
        <v>wearables</v>
      </c>
      <c r="S3860" s="9">
        <f t="shared" si="484"/>
        <v>42339.667314814818</v>
      </c>
      <c r="T3860" s="9">
        <f t="shared" si="485"/>
        <v>42367.666666666664</v>
      </c>
      <c r="U3860">
        <f t="shared" si="486"/>
        <v>2015</v>
      </c>
      <c r="V3860" s="9" t="str">
        <f t="shared" si="487"/>
        <v>Dec</v>
      </c>
    </row>
    <row r="3861" spans="1:22" ht="30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>
        <f t="shared" si="480"/>
        <v>30.599999999999998</v>
      </c>
      <c r="P3861">
        <f t="shared" si="483"/>
        <v>191.25</v>
      </c>
      <c r="Q3861" t="str">
        <f t="shared" si="481"/>
        <v>technology</v>
      </c>
      <c r="R3861" t="str">
        <f t="shared" si="482"/>
        <v>wearables</v>
      </c>
      <c r="S3861" s="9">
        <f t="shared" si="484"/>
        <v>41954.835821759261</v>
      </c>
      <c r="T3861" s="9">
        <f t="shared" si="485"/>
        <v>42004.835821759261</v>
      </c>
      <c r="U3861">
        <f t="shared" si="486"/>
        <v>2014</v>
      </c>
      <c r="V3861" s="9" t="str">
        <f t="shared" si="487"/>
        <v>Nov</v>
      </c>
    </row>
    <row r="3862" spans="1:22" ht="30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>
        <f t="shared" si="480"/>
        <v>2.666666666666667</v>
      </c>
      <c r="P3862">
        <f t="shared" si="483"/>
        <v>40</v>
      </c>
      <c r="Q3862" t="str">
        <f t="shared" si="481"/>
        <v>technology</v>
      </c>
      <c r="R3862" t="str">
        <f t="shared" si="482"/>
        <v>wearables</v>
      </c>
      <c r="S3862" s="9">
        <f t="shared" si="484"/>
        <v>42303.711747685193</v>
      </c>
      <c r="T3862" s="9">
        <f t="shared" si="485"/>
        <v>42333.75341435185</v>
      </c>
      <c r="U3862">
        <f t="shared" si="486"/>
        <v>2015</v>
      </c>
      <c r="V3862" s="9" t="str">
        <f t="shared" si="487"/>
        <v>Oct</v>
      </c>
    </row>
    <row r="3863" spans="1:22" ht="45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>
        <f t="shared" si="480"/>
        <v>2.8420000000000001</v>
      </c>
      <c r="P3863">
        <f t="shared" si="483"/>
        <v>74.78947368421052</v>
      </c>
      <c r="Q3863" t="str">
        <f t="shared" si="481"/>
        <v>technology</v>
      </c>
      <c r="R3863" t="str">
        <f t="shared" si="482"/>
        <v>wearables</v>
      </c>
      <c r="S3863" s="9">
        <f t="shared" si="484"/>
        <v>42421.940462962964</v>
      </c>
      <c r="T3863" s="9">
        <f t="shared" si="485"/>
        <v>42466.8987962963</v>
      </c>
      <c r="U3863">
        <f t="shared" si="486"/>
        <v>2016</v>
      </c>
      <c r="V3863" s="9" t="str">
        <f t="shared" si="487"/>
        <v>Feb</v>
      </c>
    </row>
    <row r="3864" spans="1:22" ht="45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>
        <f t="shared" si="480"/>
        <v>22.878799999999998</v>
      </c>
      <c r="P3864">
        <f t="shared" si="483"/>
        <v>161.11830985915492</v>
      </c>
      <c r="Q3864" t="str">
        <f t="shared" si="481"/>
        <v>technology</v>
      </c>
      <c r="R3864" t="str">
        <f t="shared" si="482"/>
        <v>wearables</v>
      </c>
      <c r="S3864" s="9">
        <f t="shared" si="484"/>
        <v>42289.508506944447</v>
      </c>
      <c r="T3864" s="9">
        <f t="shared" si="485"/>
        <v>42329.550173611111</v>
      </c>
      <c r="U3864">
        <f t="shared" si="486"/>
        <v>2015</v>
      </c>
      <c r="V3864" s="9" t="str">
        <f t="shared" si="487"/>
        <v>Oct</v>
      </c>
    </row>
    <row r="3865" spans="1:22" ht="30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>
        <f t="shared" si="480"/>
        <v>3.105</v>
      </c>
      <c r="P3865">
        <f t="shared" si="483"/>
        <v>88.714285714285708</v>
      </c>
      <c r="Q3865" t="str">
        <f t="shared" si="481"/>
        <v>technology</v>
      </c>
      <c r="R3865" t="str">
        <f t="shared" si="482"/>
        <v>wearables</v>
      </c>
      <c r="S3865" s="9">
        <f t="shared" si="484"/>
        <v>42535.325613425928</v>
      </c>
      <c r="T3865" s="9">
        <f t="shared" si="485"/>
        <v>42565.325613425928</v>
      </c>
      <c r="U3865">
        <f t="shared" si="486"/>
        <v>2016</v>
      </c>
      <c r="V3865" s="9" t="str">
        <f t="shared" si="487"/>
        <v>Jun</v>
      </c>
    </row>
    <row r="3866" spans="1:22" ht="30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>
        <f t="shared" si="480"/>
        <v>47.333333333333336</v>
      </c>
      <c r="P3866">
        <f t="shared" si="483"/>
        <v>53.25</v>
      </c>
      <c r="Q3866" t="str">
        <f t="shared" si="481"/>
        <v>technology</v>
      </c>
      <c r="R3866" t="str">
        <f t="shared" si="482"/>
        <v>wearables</v>
      </c>
      <c r="S3866" s="9">
        <f t="shared" si="484"/>
        <v>42009.807280092595</v>
      </c>
      <c r="T3866" s="9">
        <f t="shared" si="485"/>
        <v>42039.807280092595</v>
      </c>
      <c r="U3866">
        <f t="shared" si="486"/>
        <v>2015</v>
      </c>
      <c r="V3866" s="9" t="str">
        <f t="shared" si="487"/>
        <v>Jan</v>
      </c>
    </row>
    <row r="3867" spans="1:22" ht="45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>
        <f t="shared" si="480"/>
        <v>0.29411764705882354</v>
      </c>
      <c r="P3867">
        <f t="shared" si="483"/>
        <v>250</v>
      </c>
      <c r="Q3867" t="str">
        <f t="shared" si="481"/>
        <v>journalism</v>
      </c>
      <c r="R3867" t="str">
        <f t="shared" si="482"/>
        <v>audio</v>
      </c>
      <c r="S3867" s="9">
        <f t="shared" si="484"/>
        <v>42579.541770833333</v>
      </c>
      <c r="T3867" s="9">
        <f t="shared" si="485"/>
        <v>42609.541770833333</v>
      </c>
      <c r="U3867">
        <f t="shared" si="486"/>
        <v>2016</v>
      </c>
      <c r="V3867" s="9" t="str">
        <f t="shared" si="487"/>
        <v>Jul</v>
      </c>
    </row>
    <row r="3868" spans="1:22" ht="30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>
        <f t="shared" si="480"/>
        <v>0</v>
      </c>
      <c r="P3868">
        <f t="shared" si="483"/>
        <v>0</v>
      </c>
      <c r="Q3868" t="str">
        <f t="shared" si="481"/>
        <v>journalism</v>
      </c>
      <c r="R3868" t="str">
        <f t="shared" si="482"/>
        <v>audio</v>
      </c>
      <c r="S3868" s="9">
        <f t="shared" si="484"/>
        <v>41830.893425925926</v>
      </c>
      <c r="T3868" s="9">
        <f t="shared" si="485"/>
        <v>41850.893425925926</v>
      </c>
      <c r="U3868">
        <f t="shared" si="486"/>
        <v>2014</v>
      </c>
      <c r="V3868" s="9" t="str">
        <f t="shared" si="487"/>
        <v>Jul</v>
      </c>
    </row>
    <row r="3869" spans="1:22" ht="45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>
        <f t="shared" si="480"/>
        <v>1.5384615384615385</v>
      </c>
      <c r="P3869">
        <f t="shared" si="483"/>
        <v>10</v>
      </c>
      <c r="Q3869" t="str">
        <f t="shared" si="481"/>
        <v>journalism</v>
      </c>
      <c r="R3869" t="str">
        <f t="shared" si="482"/>
        <v>audio</v>
      </c>
      <c r="S3869" s="9">
        <f t="shared" si="484"/>
        <v>41851.529490740744</v>
      </c>
      <c r="T3869" s="9">
        <f t="shared" si="485"/>
        <v>41894.25</v>
      </c>
      <c r="U3869">
        <f t="shared" si="486"/>
        <v>2014</v>
      </c>
      <c r="V3869" s="9" t="str">
        <f t="shared" si="487"/>
        <v>Jul</v>
      </c>
    </row>
    <row r="3870" spans="1:22" ht="30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>
        <f t="shared" si="480"/>
        <v>8.5370000000000008</v>
      </c>
      <c r="P3870">
        <f t="shared" si="483"/>
        <v>29.236301369863014</v>
      </c>
      <c r="Q3870" t="str">
        <f t="shared" si="481"/>
        <v>journalism</v>
      </c>
      <c r="R3870" t="str">
        <f t="shared" si="482"/>
        <v>audio</v>
      </c>
      <c r="S3870" s="9">
        <f t="shared" si="484"/>
        <v>42114.086284722223</v>
      </c>
      <c r="T3870" s="9">
        <f t="shared" si="485"/>
        <v>42144.086284722223</v>
      </c>
      <c r="U3870">
        <f t="shared" si="486"/>
        <v>2015</v>
      </c>
      <c r="V3870" s="9" t="str">
        <f t="shared" si="487"/>
        <v>Apr</v>
      </c>
    </row>
    <row r="3871" spans="1:22" ht="45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>
        <f t="shared" si="480"/>
        <v>8.5714285714285715E-2</v>
      </c>
      <c r="P3871">
        <f t="shared" si="483"/>
        <v>3</v>
      </c>
      <c r="Q3871" t="str">
        <f t="shared" si="481"/>
        <v>journalism</v>
      </c>
      <c r="R3871" t="str">
        <f t="shared" si="482"/>
        <v>audio</v>
      </c>
      <c r="S3871" s="9">
        <f t="shared" si="484"/>
        <v>42011.759270833332</v>
      </c>
      <c r="T3871" s="9">
        <f t="shared" si="485"/>
        <v>42068.685416666667</v>
      </c>
      <c r="U3871">
        <f t="shared" si="486"/>
        <v>2015</v>
      </c>
      <c r="V3871" s="9" t="str">
        <f t="shared" si="487"/>
        <v>Jan</v>
      </c>
    </row>
    <row r="3872" spans="1:22" ht="45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>
        <f t="shared" si="480"/>
        <v>2.6599999999999997</v>
      </c>
      <c r="P3872">
        <f t="shared" si="483"/>
        <v>33.25</v>
      </c>
      <c r="Q3872" t="str">
        <f t="shared" si="481"/>
        <v>journalism</v>
      </c>
      <c r="R3872" t="str">
        <f t="shared" si="482"/>
        <v>audio</v>
      </c>
      <c r="S3872" s="9">
        <f t="shared" si="484"/>
        <v>41844.707754629628</v>
      </c>
      <c r="T3872" s="9">
        <f t="shared" si="485"/>
        <v>41874.707754629628</v>
      </c>
      <c r="U3872">
        <f t="shared" si="486"/>
        <v>2014</v>
      </c>
      <c r="V3872" s="9" t="str">
        <f t="shared" si="487"/>
        <v>Jul</v>
      </c>
    </row>
    <row r="3873" spans="1:22" ht="45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>
        <f t="shared" si="480"/>
        <v>0</v>
      </c>
      <c r="P3873">
        <f t="shared" si="483"/>
        <v>0</v>
      </c>
      <c r="Q3873" t="str">
        <f t="shared" si="481"/>
        <v>journalism</v>
      </c>
      <c r="R3873" t="str">
        <f t="shared" si="482"/>
        <v>audio</v>
      </c>
      <c r="S3873" s="9">
        <f t="shared" si="484"/>
        <v>42319.68472222222</v>
      </c>
      <c r="T3873" s="9">
        <f t="shared" si="485"/>
        <v>42364.68472222222</v>
      </c>
      <c r="U3873">
        <f t="shared" si="486"/>
        <v>2015</v>
      </c>
      <c r="V3873" s="9" t="str">
        <f t="shared" si="487"/>
        <v>Nov</v>
      </c>
    </row>
    <row r="3874" spans="1:22" ht="45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>
        <f t="shared" si="480"/>
        <v>0.05</v>
      </c>
      <c r="P3874">
        <f t="shared" si="483"/>
        <v>1</v>
      </c>
      <c r="Q3874" t="str">
        <f t="shared" si="481"/>
        <v>journalism</v>
      </c>
      <c r="R3874" t="str">
        <f t="shared" si="482"/>
        <v>audio</v>
      </c>
      <c r="S3874" s="9">
        <f t="shared" si="484"/>
        <v>41918.651793981488</v>
      </c>
      <c r="T3874" s="9">
        <f t="shared" si="485"/>
        <v>41948.693460648152</v>
      </c>
      <c r="U3874">
        <f t="shared" si="486"/>
        <v>2014</v>
      </c>
      <c r="V3874" s="9" t="str">
        <f t="shared" si="487"/>
        <v>Oct</v>
      </c>
    </row>
    <row r="3875" spans="1:22" ht="45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>
        <f t="shared" si="480"/>
        <v>1.4133333333333333</v>
      </c>
      <c r="P3875">
        <f t="shared" si="483"/>
        <v>53</v>
      </c>
      <c r="Q3875" t="str">
        <f t="shared" si="481"/>
        <v>journalism</v>
      </c>
      <c r="R3875" t="str">
        <f t="shared" si="482"/>
        <v>audio</v>
      </c>
      <c r="S3875" s="9">
        <f t="shared" si="484"/>
        <v>42597.886446759258</v>
      </c>
      <c r="T3875" s="9">
        <f t="shared" si="485"/>
        <v>42637.886446759258</v>
      </c>
      <c r="U3875">
        <f t="shared" si="486"/>
        <v>2016</v>
      </c>
      <c r="V3875" s="9" t="str">
        <f t="shared" si="487"/>
        <v>Aug</v>
      </c>
    </row>
    <row r="3876" spans="1:22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>
        <f t="shared" si="480"/>
        <v>0</v>
      </c>
      <c r="P3876">
        <f t="shared" si="483"/>
        <v>0</v>
      </c>
      <c r="Q3876" t="str">
        <f t="shared" si="481"/>
        <v>journalism</v>
      </c>
      <c r="R3876" t="str">
        <f t="shared" si="482"/>
        <v>audio</v>
      </c>
      <c r="S3876" s="9">
        <f t="shared" si="484"/>
        <v>42382.264409722229</v>
      </c>
      <c r="T3876" s="9">
        <f t="shared" si="485"/>
        <v>42412.264409722229</v>
      </c>
      <c r="U3876">
        <f t="shared" si="486"/>
        <v>2016</v>
      </c>
      <c r="V3876" s="9" t="str">
        <f t="shared" si="487"/>
        <v>Jan</v>
      </c>
    </row>
    <row r="3877" spans="1:22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>
        <f t="shared" si="480"/>
        <v>0</v>
      </c>
      <c r="P3877">
        <f t="shared" si="483"/>
        <v>0</v>
      </c>
      <c r="Q3877" t="str">
        <f t="shared" si="481"/>
        <v>journalism</v>
      </c>
      <c r="R3877" t="str">
        <f t="shared" si="482"/>
        <v>audio</v>
      </c>
      <c r="S3877" s="9">
        <f t="shared" si="484"/>
        <v>42231.630520833336</v>
      </c>
      <c r="T3877" s="9">
        <f t="shared" si="485"/>
        <v>42261.630520833336</v>
      </c>
      <c r="U3877">
        <f t="shared" si="486"/>
        <v>2015</v>
      </c>
      <c r="V3877" s="9" t="str">
        <f t="shared" si="487"/>
        <v>Aug</v>
      </c>
    </row>
    <row r="3878" spans="1:22" ht="45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>
        <f t="shared" si="480"/>
        <v>0</v>
      </c>
      <c r="P3878">
        <f t="shared" si="483"/>
        <v>0</v>
      </c>
      <c r="Q3878" t="str">
        <f t="shared" si="481"/>
        <v>journalism</v>
      </c>
      <c r="R3878" t="str">
        <f t="shared" si="482"/>
        <v>audio</v>
      </c>
      <c r="S3878" s="9">
        <f t="shared" si="484"/>
        <v>41849.84751157408</v>
      </c>
      <c r="T3878" s="9">
        <f t="shared" si="485"/>
        <v>41877.84751157408</v>
      </c>
      <c r="U3878">
        <f t="shared" si="486"/>
        <v>2014</v>
      </c>
      <c r="V3878" s="9" t="str">
        <f t="shared" si="487"/>
        <v>Jul</v>
      </c>
    </row>
    <row r="3879" spans="1:22" ht="60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>
        <f t="shared" si="480"/>
        <v>0</v>
      </c>
      <c r="P3879">
        <f t="shared" si="483"/>
        <v>0</v>
      </c>
      <c r="Q3879" t="str">
        <f t="shared" si="481"/>
        <v>journalism</v>
      </c>
      <c r="R3879" t="str">
        <f t="shared" si="482"/>
        <v>audio</v>
      </c>
      <c r="S3879" s="9">
        <f t="shared" si="484"/>
        <v>42483.630729166667</v>
      </c>
      <c r="T3879" s="9">
        <f t="shared" si="485"/>
        <v>42527.67291666667</v>
      </c>
      <c r="U3879">
        <f t="shared" si="486"/>
        <v>2016</v>
      </c>
      <c r="V3879" s="9" t="str">
        <f t="shared" si="487"/>
        <v>Apr</v>
      </c>
    </row>
    <row r="3880" spans="1:22" ht="45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>
        <f t="shared" si="480"/>
        <v>1</v>
      </c>
      <c r="P3880">
        <f t="shared" si="483"/>
        <v>15</v>
      </c>
      <c r="Q3880" t="str">
        <f t="shared" si="481"/>
        <v>journalism</v>
      </c>
      <c r="R3880" t="str">
        <f t="shared" si="482"/>
        <v>audio</v>
      </c>
      <c r="S3880" s="9">
        <f t="shared" si="484"/>
        <v>42775.006157407413</v>
      </c>
      <c r="T3880" s="9">
        <f t="shared" si="485"/>
        <v>42800.006157407413</v>
      </c>
      <c r="U3880">
        <f t="shared" si="486"/>
        <v>2017</v>
      </c>
      <c r="V3880" s="9" t="str">
        <f t="shared" si="487"/>
        <v>Feb</v>
      </c>
    </row>
    <row r="3881" spans="1:22" ht="45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>
        <f t="shared" si="480"/>
        <v>0</v>
      </c>
      <c r="P3881">
        <f t="shared" si="483"/>
        <v>0</v>
      </c>
      <c r="Q3881" t="str">
        <f t="shared" si="481"/>
        <v>journalism</v>
      </c>
      <c r="R3881" t="str">
        <f t="shared" si="482"/>
        <v>audio</v>
      </c>
      <c r="S3881" s="9">
        <f t="shared" si="484"/>
        <v>41831.685173611113</v>
      </c>
      <c r="T3881" s="9">
        <f t="shared" si="485"/>
        <v>41861.75</v>
      </c>
      <c r="U3881">
        <f t="shared" si="486"/>
        <v>2014</v>
      </c>
      <c r="V3881" s="9" t="str">
        <f t="shared" si="487"/>
        <v>Jul</v>
      </c>
    </row>
    <row r="3882" spans="1:22" ht="45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>
        <f t="shared" si="480"/>
        <v>0</v>
      </c>
      <c r="P3882">
        <f t="shared" si="483"/>
        <v>0</v>
      </c>
      <c r="Q3882" t="str">
        <f t="shared" si="481"/>
        <v>journalism</v>
      </c>
      <c r="R3882" t="str">
        <f t="shared" si="482"/>
        <v>audio</v>
      </c>
      <c r="S3882" s="9">
        <f t="shared" si="484"/>
        <v>42406.825752314813</v>
      </c>
      <c r="T3882" s="9">
        <f t="shared" si="485"/>
        <v>42436.825752314813</v>
      </c>
      <c r="U3882">
        <f t="shared" si="486"/>
        <v>2016</v>
      </c>
      <c r="V3882" s="9" t="str">
        <f t="shared" si="487"/>
        <v>Feb</v>
      </c>
    </row>
    <row r="3883" spans="1:22" ht="45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>
        <f t="shared" si="480"/>
        <v>0</v>
      </c>
      <c r="P3883">
        <f t="shared" si="483"/>
        <v>0</v>
      </c>
      <c r="Q3883" t="str">
        <f t="shared" si="481"/>
        <v>journalism</v>
      </c>
      <c r="R3883" t="str">
        <f t="shared" si="482"/>
        <v>audio</v>
      </c>
      <c r="S3883" s="9">
        <f t="shared" si="484"/>
        <v>42058.552974537037</v>
      </c>
      <c r="T3883" s="9">
        <f t="shared" si="485"/>
        <v>42118.511307870373</v>
      </c>
      <c r="U3883">
        <f t="shared" si="486"/>
        <v>2015</v>
      </c>
      <c r="V3883" s="9" t="str">
        <f t="shared" si="487"/>
        <v>Feb</v>
      </c>
    </row>
    <row r="3884" spans="1:22" ht="30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>
        <f t="shared" si="480"/>
        <v>0</v>
      </c>
      <c r="P3884">
        <f t="shared" si="483"/>
        <v>0</v>
      </c>
      <c r="Q3884" t="str">
        <f t="shared" si="481"/>
        <v>journalism</v>
      </c>
      <c r="R3884" t="str">
        <f t="shared" si="482"/>
        <v>audio</v>
      </c>
      <c r="S3884" s="9">
        <f t="shared" si="484"/>
        <v>42678.704664351855</v>
      </c>
      <c r="T3884" s="9">
        <f t="shared" si="485"/>
        <v>42708.746331018519</v>
      </c>
      <c r="U3884">
        <f t="shared" si="486"/>
        <v>2016</v>
      </c>
      <c r="V3884" s="9" t="str">
        <f t="shared" si="487"/>
        <v>Nov</v>
      </c>
    </row>
    <row r="3885" spans="1:22" ht="45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>
        <f t="shared" si="480"/>
        <v>0</v>
      </c>
      <c r="P3885">
        <f t="shared" si="483"/>
        <v>0</v>
      </c>
      <c r="Q3885" t="str">
        <f t="shared" si="481"/>
        <v>journalism</v>
      </c>
      <c r="R3885" t="str">
        <f t="shared" si="482"/>
        <v>audio</v>
      </c>
      <c r="S3885" s="9">
        <f t="shared" si="484"/>
        <v>42047.734293981484</v>
      </c>
      <c r="T3885" s="9">
        <f t="shared" si="485"/>
        <v>42088.833333333336</v>
      </c>
      <c r="U3885">
        <f t="shared" si="486"/>
        <v>2015</v>
      </c>
      <c r="V3885" s="9" t="str">
        <f t="shared" si="487"/>
        <v>Feb</v>
      </c>
    </row>
    <row r="3886" spans="1:22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>
        <f t="shared" si="480"/>
        <v>0</v>
      </c>
      <c r="P3886">
        <f t="shared" si="483"/>
        <v>0</v>
      </c>
      <c r="Q3886" t="str">
        <f t="shared" si="481"/>
        <v>journalism</v>
      </c>
      <c r="R3886" t="str">
        <f t="shared" si="482"/>
        <v>audio</v>
      </c>
      <c r="S3886" s="9">
        <f t="shared" si="484"/>
        <v>42046.623333333337</v>
      </c>
      <c r="T3886" s="9">
        <f t="shared" si="485"/>
        <v>42076.581666666672</v>
      </c>
      <c r="U3886">
        <f t="shared" si="486"/>
        <v>2015</v>
      </c>
      <c r="V3886" s="9" t="str">
        <f t="shared" si="487"/>
        <v>Feb</v>
      </c>
    </row>
    <row r="3887" spans="1:22" ht="45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>
        <f t="shared" si="480"/>
        <v>1</v>
      </c>
      <c r="P3887">
        <f t="shared" si="483"/>
        <v>50</v>
      </c>
      <c r="Q3887" t="str">
        <f t="shared" si="481"/>
        <v>journalism</v>
      </c>
      <c r="R3887" t="str">
        <f t="shared" si="482"/>
        <v>audio</v>
      </c>
      <c r="S3887" s="9">
        <f t="shared" si="484"/>
        <v>42079.746446759258</v>
      </c>
      <c r="T3887" s="9">
        <f t="shared" si="485"/>
        <v>42109.746446759258</v>
      </c>
      <c r="U3887">
        <f t="shared" si="486"/>
        <v>2015</v>
      </c>
      <c r="V3887" s="9" t="str">
        <f t="shared" si="487"/>
        <v>Mar</v>
      </c>
    </row>
    <row r="3888" spans="1:22" ht="30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>
        <f t="shared" si="480"/>
        <v>0</v>
      </c>
      <c r="P3888">
        <f t="shared" si="483"/>
        <v>0</v>
      </c>
      <c r="Q3888" t="str">
        <f t="shared" si="481"/>
        <v>journalism</v>
      </c>
      <c r="R3888" t="str">
        <f t="shared" si="482"/>
        <v>audio</v>
      </c>
      <c r="S3888" s="9">
        <f t="shared" si="484"/>
        <v>42432.1100462963</v>
      </c>
      <c r="T3888" s="9">
        <f t="shared" si="485"/>
        <v>42491.875000000007</v>
      </c>
      <c r="U3888">
        <f t="shared" si="486"/>
        <v>2016</v>
      </c>
      <c r="V3888" s="9" t="str">
        <f t="shared" si="487"/>
        <v>Mar</v>
      </c>
    </row>
    <row r="3889" spans="1:22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>
        <f t="shared" si="480"/>
        <v>95.477386934673376</v>
      </c>
      <c r="P3889">
        <f t="shared" si="483"/>
        <v>47.5</v>
      </c>
      <c r="Q3889" t="str">
        <f t="shared" si="481"/>
        <v>journalism</v>
      </c>
      <c r="R3889" t="str">
        <f t="shared" si="482"/>
        <v>audio</v>
      </c>
      <c r="S3889" s="9">
        <f t="shared" si="484"/>
        <v>42556.640520833338</v>
      </c>
      <c r="T3889" s="9">
        <f t="shared" si="485"/>
        <v>42563.640520833338</v>
      </c>
      <c r="U3889">
        <f t="shared" si="486"/>
        <v>2016</v>
      </c>
      <c r="V3889" s="9" t="str">
        <f t="shared" si="487"/>
        <v>Jul</v>
      </c>
    </row>
    <row r="3890" spans="1:22" ht="45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>
        <f t="shared" si="480"/>
        <v>0</v>
      </c>
      <c r="P3890">
        <f t="shared" si="483"/>
        <v>0</v>
      </c>
      <c r="Q3890" t="str">
        <f t="shared" si="481"/>
        <v>journalism</v>
      </c>
      <c r="R3890" t="str">
        <f t="shared" si="482"/>
        <v>audio</v>
      </c>
      <c r="S3890" s="9">
        <f t="shared" si="484"/>
        <v>42582.86414351852</v>
      </c>
      <c r="T3890" s="9">
        <f t="shared" si="485"/>
        <v>42612.86414351852</v>
      </c>
      <c r="U3890">
        <f t="shared" si="486"/>
        <v>2016</v>
      </c>
      <c r="V3890" s="9" t="str">
        <f t="shared" si="487"/>
        <v>Jul</v>
      </c>
    </row>
    <row r="3891" spans="1:22" ht="30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>
        <f t="shared" si="480"/>
        <v>7.0666666666666673</v>
      </c>
      <c r="P3891">
        <f t="shared" si="483"/>
        <v>58.888888888888886</v>
      </c>
      <c r="Q3891" t="str">
        <f t="shared" si="481"/>
        <v>music</v>
      </c>
      <c r="R3891" t="str">
        <f t="shared" si="482"/>
        <v>world music</v>
      </c>
      <c r="S3891" s="9">
        <f t="shared" si="484"/>
        <v>41736.383125</v>
      </c>
      <c r="T3891" s="9">
        <f t="shared" si="485"/>
        <v>41796.383125</v>
      </c>
      <c r="U3891">
        <f t="shared" si="486"/>
        <v>2014</v>
      </c>
      <c r="V3891" s="9" t="str">
        <f t="shared" si="487"/>
        <v>Apr</v>
      </c>
    </row>
    <row r="3892" spans="1:22" ht="45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>
        <f t="shared" si="480"/>
        <v>4.3999999999999995</v>
      </c>
      <c r="P3892">
        <f t="shared" si="483"/>
        <v>44</v>
      </c>
      <c r="Q3892" t="str">
        <f t="shared" si="481"/>
        <v>music</v>
      </c>
      <c r="R3892" t="str">
        <f t="shared" si="482"/>
        <v>world music</v>
      </c>
      <c r="S3892" s="9">
        <f t="shared" si="484"/>
        <v>41509.739328703705</v>
      </c>
      <c r="T3892" s="9">
        <f t="shared" si="485"/>
        <v>41569.739328703705</v>
      </c>
      <c r="U3892">
        <f t="shared" si="486"/>
        <v>2013</v>
      </c>
      <c r="V3892" s="9" t="str">
        <f t="shared" si="487"/>
        <v>Aug</v>
      </c>
    </row>
    <row r="3893" spans="1:22" ht="45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>
        <f t="shared" si="480"/>
        <v>3.8739999999999997</v>
      </c>
      <c r="P3893">
        <f t="shared" si="483"/>
        <v>48.424999999999997</v>
      </c>
      <c r="Q3893" t="str">
        <f t="shared" si="481"/>
        <v>music</v>
      </c>
      <c r="R3893" t="str">
        <f t="shared" si="482"/>
        <v>world music</v>
      </c>
      <c r="S3893" s="9">
        <f t="shared" si="484"/>
        <v>41715.708113425928</v>
      </c>
      <c r="T3893" s="9">
        <f t="shared" si="485"/>
        <v>41749.875</v>
      </c>
      <c r="U3893">
        <f t="shared" si="486"/>
        <v>2014</v>
      </c>
      <c r="V3893" s="9" t="str">
        <f t="shared" si="487"/>
        <v>Mar</v>
      </c>
    </row>
    <row r="3894" spans="1:22" ht="45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>
        <f t="shared" si="480"/>
        <v>0</v>
      </c>
      <c r="P3894">
        <f t="shared" si="483"/>
        <v>0</v>
      </c>
      <c r="Q3894" t="str">
        <f t="shared" si="481"/>
        <v>music</v>
      </c>
      <c r="R3894" t="str">
        <f t="shared" si="482"/>
        <v>world music</v>
      </c>
      <c r="S3894" s="9">
        <f t="shared" si="484"/>
        <v>41827.752500000002</v>
      </c>
      <c r="T3894" s="9">
        <f t="shared" si="485"/>
        <v>41858.125</v>
      </c>
      <c r="U3894">
        <f t="shared" si="486"/>
        <v>2014</v>
      </c>
      <c r="V3894" s="9" t="str">
        <f t="shared" si="487"/>
        <v>Jul</v>
      </c>
    </row>
    <row r="3895" spans="1:22" ht="30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>
        <f t="shared" si="480"/>
        <v>29.299999999999997</v>
      </c>
      <c r="P3895">
        <f t="shared" si="483"/>
        <v>61.041666666666664</v>
      </c>
      <c r="Q3895" t="str">
        <f t="shared" si="481"/>
        <v>music</v>
      </c>
      <c r="R3895" t="str">
        <f t="shared" si="482"/>
        <v>world music</v>
      </c>
      <c r="S3895" s="9">
        <f t="shared" si="484"/>
        <v>40754.562592592592</v>
      </c>
      <c r="T3895" s="9">
        <f t="shared" si="485"/>
        <v>40814.562592592592</v>
      </c>
      <c r="U3895">
        <f t="shared" si="486"/>
        <v>2011</v>
      </c>
      <c r="V3895" s="9" t="str">
        <f t="shared" si="487"/>
        <v>Jul</v>
      </c>
    </row>
    <row r="3896" spans="1:22" ht="45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>
        <f t="shared" si="480"/>
        <v>0.90909090909090906</v>
      </c>
      <c r="P3896">
        <f t="shared" si="483"/>
        <v>25</v>
      </c>
      <c r="Q3896" t="str">
        <f t="shared" si="481"/>
        <v>music</v>
      </c>
      <c r="R3896" t="str">
        <f t="shared" si="482"/>
        <v>world music</v>
      </c>
      <c r="S3896" s="9">
        <f t="shared" si="484"/>
        <v>40985.293136574073</v>
      </c>
      <c r="T3896" s="9">
        <f t="shared" si="485"/>
        <v>41015.5</v>
      </c>
      <c r="U3896">
        <f t="shared" si="486"/>
        <v>2012</v>
      </c>
      <c r="V3896" s="9" t="str">
        <f t="shared" si="487"/>
        <v>Mar</v>
      </c>
    </row>
    <row r="3897" spans="1:22" ht="45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>
        <f t="shared" si="480"/>
        <v>0</v>
      </c>
      <c r="P3897">
        <f t="shared" si="483"/>
        <v>0</v>
      </c>
      <c r="Q3897" t="str">
        <f t="shared" si="481"/>
        <v>music</v>
      </c>
      <c r="R3897" t="str">
        <f t="shared" si="482"/>
        <v>world music</v>
      </c>
      <c r="S3897" s="9">
        <f t="shared" si="484"/>
        <v>40568.805902777778</v>
      </c>
      <c r="T3897" s="9">
        <f t="shared" si="485"/>
        <v>40598.805902777778</v>
      </c>
      <c r="U3897">
        <f t="shared" si="486"/>
        <v>2011</v>
      </c>
      <c r="V3897" s="9" t="str">
        <f t="shared" si="487"/>
        <v>Jan</v>
      </c>
    </row>
    <row r="3898" spans="1:22" ht="45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>
        <f t="shared" si="480"/>
        <v>0</v>
      </c>
      <c r="P3898">
        <f t="shared" si="483"/>
        <v>0</v>
      </c>
      <c r="Q3898" t="str">
        <f t="shared" si="481"/>
        <v>music</v>
      </c>
      <c r="R3898" t="str">
        <f t="shared" si="482"/>
        <v>world music</v>
      </c>
      <c r="S3898" s="9">
        <f t="shared" si="484"/>
        <v>42193.775092592594</v>
      </c>
      <c r="T3898" s="9">
        <f t="shared" si="485"/>
        <v>42243.875000000007</v>
      </c>
      <c r="U3898">
        <f t="shared" si="486"/>
        <v>2015</v>
      </c>
      <c r="V3898" s="9" t="str">
        <f t="shared" si="487"/>
        <v>Jul</v>
      </c>
    </row>
    <row r="3899" spans="1:22" ht="45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>
        <f t="shared" si="480"/>
        <v>0.8</v>
      </c>
      <c r="P3899">
        <f t="shared" si="483"/>
        <v>40</v>
      </c>
      <c r="Q3899" t="str">
        <f t="shared" si="481"/>
        <v>music</v>
      </c>
      <c r="R3899" t="str">
        <f t="shared" si="482"/>
        <v>world music</v>
      </c>
      <c r="S3899" s="9">
        <f t="shared" si="484"/>
        <v>41506.68136574074</v>
      </c>
      <c r="T3899" s="9">
        <f t="shared" si="485"/>
        <v>41553.68136574074</v>
      </c>
      <c r="U3899">
        <f t="shared" si="486"/>
        <v>2013</v>
      </c>
      <c r="V3899" s="9" t="str">
        <f t="shared" si="487"/>
        <v>Aug</v>
      </c>
    </row>
    <row r="3900" spans="1:22" ht="45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>
        <f t="shared" si="480"/>
        <v>11.600000000000001</v>
      </c>
      <c r="P3900">
        <f t="shared" si="483"/>
        <v>19.333333333333332</v>
      </c>
      <c r="Q3900" t="str">
        <f t="shared" si="481"/>
        <v>music</v>
      </c>
      <c r="R3900" t="str">
        <f t="shared" si="482"/>
        <v>world music</v>
      </c>
      <c r="S3900" s="9">
        <f t="shared" si="484"/>
        <v>40939.782106481485</v>
      </c>
      <c r="T3900" s="9">
        <f t="shared" si="485"/>
        <v>40960.782106481485</v>
      </c>
      <c r="U3900">
        <f t="shared" si="486"/>
        <v>2012</v>
      </c>
      <c r="V3900" s="9" t="str">
        <f t="shared" si="487"/>
        <v>Jan</v>
      </c>
    </row>
    <row r="3901" spans="1:22" ht="45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>
        <f t="shared" si="480"/>
        <v>0</v>
      </c>
      <c r="P3901">
        <f t="shared" si="483"/>
        <v>0</v>
      </c>
      <c r="Q3901" t="str">
        <f t="shared" si="481"/>
        <v>music</v>
      </c>
      <c r="R3901" t="str">
        <f t="shared" si="482"/>
        <v>world music</v>
      </c>
      <c r="S3901" s="9">
        <f t="shared" si="484"/>
        <v>42007.622013888897</v>
      </c>
      <c r="T3901" s="9">
        <f t="shared" si="485"/>
        <v>42037.622013888897</v>
      </c>
      <c r="U3901">
        <f t="shared" si="486"/>
        <v>2015</v>
      </c>
      <c r="V3901" s="9" t="str">
        <f t="shared" si="487"/>
        <v>Jan</v>
      </c>
    </row>
    <row r="3902" spans="1:22" ht="45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>
        <f t="shared" si="480"/>
        <v>2.7873639500929119</v>
      </c>
      <c r="P3902">
        <f t="shared" si="483"/>
        <v>35</v>
      </c>
      <c r="Q3902" t="str">
        <f t="shared" si="481"/>
        <v>music</v>
      </c>
      <c r="R3902" t="str">
        <f t="shared" si="482"/>
        <v>world music</v>
      </c>
      <c r="S3902" s="9">
        <f t="shared" si="484"/>
        <v>41582.96873842593</v>
      </c>
      <c r="T3902" s="9">
        <f t="shared" si="485"/>
        <v>41622.96873842593</v>
      </c>
      <c r="U3902">
        <f t="shared" si="486"/>
        <v>2013</v>
      </c>
      <c r="V3902" s="9" t="str">
        <f t="shared" si="487"/>
        <v>Nov</v>
      </c>
    </row>
    <row r="3903" spans="1:22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>
        <f t="shared" si="480"/>
        <v>0</v>
      </c>
      <c r="P3903">
        <f t="shared" si="483"/>
        <v>0</v>
      </c>
      <c r="Q3903" t="str">
        <f t="shared" si="481"/>
        <v>music</v>
      </c>
      <c r="R3903" t="str">
        <f t="shared" si="482"/>
        <v>world music</v>
      </c>
      <c r="S3903" s="9">
        <f t="shared" si="484"/>
        <v>41110.513472222221</v>
      </c>
      <c r="T3903" s="9">
        <f t="shared" si="485"/>
        <v>41118.5</v>
      </c>
      <c r="U3903">
        <f t="shared" si="486"/>
        <v>2012</v>
      </c>
      <c r="V3903" s="9" t="str">
        <f t="shared" si="487"/>
        <v>Jul</v>
      </c>
    </row>
    <row r="3904" spans="1:22" ht="45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>
        <f t="shared" si="480"/>
        <v>0</v>
      </c>
      <c r="P3904">
        <f t="shared" si="483"/>
        <v>0</v>
      </c>
      <c r="Q3904" t="str">
        <f t="shared" si="481"/>
        <v>music</v>
      </c>
      <c r="R3904" t="str">
        <f t="shared" si="482"/>
        <v>world music</v>
      </c>
      <c r="S3904" s="9">
        <f t="shared" si="484"/>
        <v>41125.116493055561</v>
      </c>
      <c r="T3904" s="9">
        <f t="shared" si="485"/>
        <v>41145.116493055561</v>
      </c>
      <c r="U3904">
        <f t="shared" si="486"/>
        <v>2012</v>
      </c>
      <c r="V3904" s="9" t="str">
        <f t="shared" si="487"/>
        <v>Aug</v>
      </c>
    </row>
    <row r="3905" spans="1:22" ht="45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>
        <f t="shared" si="480"/>
        <v>17.8</v>
      </c>
      <c r="P3905">
        <f t="shared" si="483"/>
        <v>59.333333333333336</v>
      </c>
      <c r="Q3905" t="str">
        <f t="shared" si="481"/>
        <v>music</v>
      </c>
      <c r="R3905" t="str">
        <f t="shared" si="482"/>
        <v>world music</v>
      </c>
      <c r="S3905" s="9">
        <f t="shared" si="484"/>
        <v>40731.443703703706</v>
      </c>
      <c r="T3905" s="9">
        <f t="shared" si="485"/>
        <v>40761.443703703706</v>
      </c>
      <c r="U3905">
        <f t="shared" si="486"/>
        <v>2011</v>
      </c>
      <c r="V3905" s="9" t="str">
        <f t="shared" si="487"/>
        <v>Jul</v>
      </c>
    </row>
    <row r="3906" spans="1:22" ht="30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>
        <f t="shared" ref="O3906:O3969" si="488">(E3906/D3906)*100</f>
        <v>0</v>
      </c>
      <c r="P3906">
        <f t="shared" si="483"/>
        <v>0</v>
      </c>
      <c r="Q3906" t="str">
        <f t="shared" ref="Q3906:Q3969" si="489">LEFT(N3906,SEARCH("/",N3906,1)-1)</f>
        <v>music</v>
      </c>
      <c r="R3906" t="str">
        <f t="shared" ref="R3906:R3969" si="490">RIGHT(N3906,LEN(N3906)-SEARCH("/",N3906,1))</f>
        <v>world music</v>
      </c>
      <c r="S3906" s="9">
        <f t="shared" si="484"/>
        <v>40883.795914351853</v>
      </c>
      <c r="T3906" s="9">
        <f t="shared" si="485"/>
        <v>40913.795914351853</v>
      </c>
      <c r="U3906">
        <f t="shared" si="486"/>
        <v>2011</v>
      </c>
      <c r="V3906" s="9" t="str">
        <f t="shared" si="487"/>
        <v>Dec</v>
      </c>
    </row>
    <row r="3907" spans="1:22" ht="30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>
        <f t="shared" si="488"/>
        <v>3.0124999999999997</v>
      </c>
      <c r="P3907">
        <f t="shared" ref="P3907:P3970" si="491">IFERROR(E3907/L3907, 0)</f>
        <v>30.125</v>
      </c>
      <c r="Q3907" t="str">
        <f t="shared" si="489"/>
        <v>music</v>
      </c>
      <c r="R3907" t="str">
        <f t="shared" si="490"/>
        <v>world music</v>
      </c>
      <c r="S3907" s="9">
        <f t="shared" ref="S3907:S3970" si="492">((J3907/86400)+25569+(-4/24))</f>
        <v>41408.873344907413</v>
      </c>
      <c r="T3907" s="9">
        <f t="shared" ref="T3907:T3970" si="493">((I3907/86400)+25569+(-4/24))</f>
        <v>41467.743750000001</v>
      </c>
      <c r="U3907">
        <f t="shared" ref="U3907:U3970" si="494">YEAR(S3907)</f>
        <v>2013</v>
      </c>
      <c r="V3907" s="9" t="str">
        <f t="shared" ref="V3907:V3970" si="495">TEXT(S3907, "mmm")</f>
        <v>May</v>
      </c>
    </row>
    <row r="3908" spans="1:22" ht="45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>
        <f t="shared" si="488"/>
        <v>50.739999999999995</v>
      </c>
      <c r="P3908">
        <f t="shared" si="491"/>
        <v>74.617647058823536</v>
      </c>
      <c r="Q3908" t="str">
        <f t="shared" si="489"/>
        <v>music</v>
      </c>
      <c r="R3908" t="str">
        <f t="shared" si="490"/>
        <v>world music</v>
      </c>
      <c r="S3908" s="9">
        <f t="shared" si="492"/>
        <v>41923.671064814815</v>
      </c>
      <c r="T3908" s="9">
        <f t="shared" si="493"/>
        <v>41946.082638888889</v>
      </c>
      <c r="U3908">
        <f t="shared" si="494"/>
        <v>2014</v>
      </c>
      <c r="V3908" s="9" t="str">
        <f t="shared" si="495"/>
        <v>Oct</v>
      </c>
    </row>
    <row r="3909" spans="1:22" ht="45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>
        <f t="shared" si="488"/>
        <v>0.54884742041712409</v>
      </c>
      <c r="P3909">
        <f t="shared" si="491"/>
        <v>5</v>
      </c>
      <c r="Q3909" t="str">
        <f t="shared" si="489"/>
        <v>music</v>
      </c>
      <c r="R3909" t="str">
        <f t="shared" si="490"/>
        <v>world music</v>
      </c>
      <c r="S3909" s="9">
        <f t="shared" si="492"/>
        <v>40781.998865740745</v>
      </c>
      <c r="T3909" s="9">
        <f t="shared" si="493"/>
        <v>40797.387500000004</v>
      </c>
      <c r="U3909">
        <f t="shared" si="494"/>
        <v>2011</v>
      </c>
      <c r="V3909" s="9" t="str">
        <f t="shared" si="495"/>
        <v>Aug</v>
      </c>
    </row>
    <row r="3910" spans="1:22" ht="45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>
        <f t="shared" si="488"/>
        <v>14.091666666666667</v>
      </c>
      <c r="P3910">
        <f t="shared" si="491"/>
        <v>44.5</v>
      </c>
      <c r="Q3910" t="str">
        <f t="shared" si="489"/>
        <v>music</v>
      </c>
      <c r="R3910" t="str">
        <f t="shared" si="490"/>
        <v>world music</v>
      </c>
      <c r="S3910" s="9">
        <f t="shared" si="492"/>
        <v>40671.712627314817</v>
      </c>
      <c r="T3910" s="9">
        <f t="shared" si="493"/>
        <v>40732.708333333336</v>
      </c>
      <c r="U3910">
        <f t="shared" si="494"/>
        <v>2011</v>
      </c>
      <c r="V3910" s="9" t="str">
        <f t="shared" si="495"/>
        <v>May</v>
      </c>
    </row>
    <row r="3911" spans="1:22" ht="45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>
        <f t="shared" si="488"/>
        <v>39.627499999999998</v>
      </c>
      <c r="P3911">
        <f t="shared" si="491"/>
        <v>152.41346153846155</v>
      </c>
      <c r="Q3911" t="str">
        <f t="shared" si="489"/>
        <v>technology</v>
      </c>
      <c r="R3911" t="str">
        <f t="shared" si="490"/>
        <v>wearables</v>
      </c>
      <c r="S3911" s="9">
        <f t="shared" si="492"/>
        <v>42747.02783564815</v>
      </c>
      <c r="T3911" s="9">
        <f t="shared" si="493"/>
        <v>42806.986168981479</v>
      </c>
      <c r="U3911">
        <f t="shared" si="494"/>
        <v>2017</v>
      </c>
      <c r="V3911" s="9" t="str">
        <f t="shared" si="495"/>
        <v>Jan</v>
      </c>
    </row>
    <row r="3912" spans="1:22" ht="45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>
        <f t="shared" si="488"/>
        <v>25.976666666666663</v>
      </c>
      <c r="P3912">
        <f t="shared" si="491"/>
        <v>90.616279069767444</v>
      </c>
      <c r="Q3912" t="str">
        <f t="shared" si="489"/>
        <v>technology</v>
      </c>
      <c r="R3912" t="str">
        <f t="shared" si="490"/>
        <v>wearables</v>
      </c>
      <c r="S3912" s="9">
        <f t="shared" si="492"/>
        <v>42543.498935185191</v>
      </c>
      <c r="T3912" s="9">
        <f t="shared" si="493"/>
        <v>42572.562500000007</v>
      </c>
      <c r="U3912">
        <f t="shared" si="494"/>
        <v>2016</v>
      </c>
      <c r="V3912" s="9" t="str">
        <f t="shared" si="495"/>
        <v>Jun</v>
      </c>
    </row>
    <row r="3913" spans="1:22" ht="60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>
        <f t="shared" si="488"/>
        <v>65.24636363636364</v>
      </c>
      <c r="P3913">
        <f t="shared" si="491"/>
        <v>201.60393258426967</v>
      </c>
      <c r="Q3913" t="str">
        <f t="shared" si="489"/>
        <v>technology</v>
      </c>
      <c r="R3913" t="str">
        <f t="shared" si="490"/>
        <v>wearables</v>
      </c>
      <c r="S3913" s="9">
        <f t="shared" si="492"/>
        <v>41947.290902777779</v>
      </c>
      <c r="T3913" s="9">
        <f t="shared" si="493"/>
        <v>41977.290902777779</v>
      </c>
      <c r="U3913">
        <f t="shared" si="494"/>
        <v>2014</v>
      </c>
      <c r="V3913" s="9" t="str">
        <f t="shared" si="495"/>
        <v>Nov</v>
      </c>
    </row>
    <row r="3914" spans="1:22" ht="30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>
        <f t="shared" si="488"/>
        <v>11.514000000000001</v>
      </c>
      <c r="P3914">
        <f t="shared" si="491"/>
        <v>127.93333333333334</v>
      </c>
      <c r="Q3914" t="str">
        <f t="shared" si="489"/>
        <v>technology</v>
      </c>
      <c r="R3914" t="str">
        <f t="shared" si="490"/>
        <v>wearables</v>
      </c>
      <c r="S3914" s="9">
        <f t="shared" si="492"/>
        <v>42387.336562500008</v>
      </c>
      <c r="T3914" s="9">
        <f t="shared" si="493"/>
        <v>42417.336562500008</v>
      </c>
      <c r="U3914">
        <f t="shared" si="494"/>
        <v>2016</v>
      </c>
      <c r="V3914" s="9" t="str">
        <f t="shared" si="495"/>
        <v>Jan</v>
      </c>
    </row>
    <row r="3915" spans="1:22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>
        <f t="shared" si="488"/>
        <v>11.360000000000001</v>
      </c>
      <c r="P3915">
        <f t="shared" si="491"/>
        <v>29.894736842105264</v>
      </c>
      <c r="Q3915" t="str">
        <f t="shared" si="489"/>
        <v>technology</v>
      </c>
      <c r="R3915" t="str">
        <f t="shared" si="490"/>
        <v>wearables</v>
      </c>
      <c r="S3915" s="9">
        <f t="shared" si="492"/>
        <v>42611.446898148155</v>
      </c>
      <c r="T3915" s="9">
        <f t="shared" si="493"/>
        <v>42651.446898148155</v>
      </c>
      <c r="U3915">
        <f t="shared" si="494"/>
        <v>2016</v>
      </c>
      <c r="V3915" s="9" t="str">
        <f t="shared" si="495"/>
        <v>Aug</v>
      </c>
    </row>
    <row r="3916" spans="1:22" ht="30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>
        <f t="shared" si="488"/>
        <v>111.99130434782609</v>
      </c>
      <c r="P3916">
        <f t="shared" si="491"/>
        <v>367.97142857142859</v>
      </c>
      <c r="Q3916" t="str">
        <f t="shared" si="489"/>
        <v>technology</v>
      </c>
      <c r="R3916" t="str">
        <f t="shared" si="490"/>
        <v>wearables</v>
      </c>
      <c r="S3916" s="9">
        <f t="shared" si="492"/>
        <v>42257.71606481482</v>
      </c>
      <c r="T3916" s="9">
        <f t="shared" si="493"/>
        <v>42292.71606481482</v>
      </c>
      <c r="U3916">
        <f t="shared" si="494"/>
        <v>2015</v>
      </c>
      <c r="V3916" s="9" t="str">
        <f t="shared" si="495"/>
        <v>Sep</v>
      </c>
    </row>
    <row r="3917" spans="1:22" ht="30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>
        <f t="shared" si="488"/>
        <v>15.5</v>
      </c>
      <c r="P3917">
        <f t="shared" si="491"/>
        <v>129.16666666666666</v>
      </c>
      <c r="Q3917" t="str">
        <f t="shared" si="489"/>
        <v>technology</v>
      </c>
      <c r="R3917" t="str">
        <f t="shared" si="490"/>
        <v>wearables</v>
      </c>
      <c r="S3917" s="9">
        <f t="shared" si="492"/>
        <v>42556.500578703701</v>
      </c>
      <c r="T3917" s="9">
        <f t="shared" si="493"/>
        <v>42601.500578703701</v>
      </c>
      <c r="U3917">
        <f t="shared" si="494"/>
        <v>2016</v>
      </c>
      <c r="V3917" s="9" t="str">
        <f t="shared" si="495"/>
        <v>Jul</v>
      </c>
    </row>
    <row r="3918" spans="1:22" ht="45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>
        <f t="shared" si="488"/>
        <v>32.027999999999999</v>
      </c>
      <c r="P3918">
        <f t="shared" si="491"/>
        <v>800.7</v>
      </c>
      <c r="Q3918" t="str">
        <f t="shared" si="489"/>
        <v>technology</v>
      </c>
      <c r="R3918" t="str">
        <f t="shared" si="490"/>
        <v>wearables</v>
      </c>
      <c r="S3918" s="9">
        <f t="shared" si="492"/>
        <v>42669.635636574072</v>
      </c>
      <c r="T3918" s="9">
        <f t="shared" si="493"/>
        <v>42704.677303240744</v>
      </c>
      <c r="U3918">
        <f t="shared" si="494"/>
        <v>2016</v>
      </c>
      <c r="V3918" s="9" t="str">
        <f t="shared" si="495"/>
        <v>Oct</v>
      </c>
    </row>
    <row r="3919" spans="1:22" ht="45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>
        <f t="shared" si="488"/>
        <v>0.60869565217391308</v>
      </c>
      <c r="P3919">
        <f t="shared" si="491"/>
        <v>28</v>
      </c>
      <c r="Q3919" t="str">
        <f t="shared" si="489"/>
        <v>technology</v>
      </c>
      <c r="R3919" t="str">
        <f t="shared" si="490"/>
        <v>wearables</v>
      </c>
      <c r="S3919" s="9">
        <f t="shared" si="492"/>
        <v>42082.536134259259</v>
      </c>
      <c r="T3919" s="9">
        <f t="shared" si="493"/>
        <v>42112.536134259259</v>
      </c>
      <c r="U3919">
        <f t="shared" si="494"/>
        <v>2015</v>
      </c>
      <c r="V3919" s="9" t="str">
        <f t="shared" si="495"/>
        <v>Mar</v>
      </c>
    </row>
    <row r="3920" spans="1:22" ht="45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>
        <f t="shared" si="488"/>
        <v>31.114999999999998</v>
      </c>
      <c r="P3920">
        <f t="shared" si="491"/>
        <v>102.01639344262296</v>
      </c>
      <c r="Q3920" t="str">
        <f t="shared" si="489"/>
        <v>technology</v>
      </c>
      <c r="R3920" t="str">
        <f t="shared" si="490"/>
        <v>wearables</v>
      </c>
      <c r="S3920" s="9">
        <f t="shared" si="492"/>
        <v>42402.542986111112</v>
      </c>
      <c r="T3920" s="9">
        <f t="shared" si="493"/>
        <v>42432.542986111112</v>
      </c>
      <c r="U3920">
        <f t="shared" si="494"/>
        <v>2016</v>
      </c>
      <c r="V3920" s="9" t="str">
        <f t="shared" si="495"/>
        <v>Feb</v>
      </c>
    </row>
    <row r="3921" spans="1:22" ht="45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>
        <f t="shared" si="488"/>
        <v>1.1266666666666667</v>
      </c>
      <c r="P3921">
        <f t="shared" si="491"/>
        <v>184.36363636363637</v>
      </c>
      <c r="Q3921" t="str">
        <f t="shared" si="489"/>
        <v>technology</v>
      </c>
      <c r="R3921" t="str">
        <f t="shared" si="490"/>
        <v>wearables</v>
      </c>
      <c r="S3921" s="9">
        <f t="shared" si="492"/>
        <v>42604.503009259257</v>
      </c>
      <c r="T3921" s="9">
        <f t="shared" si="493"/>
        <v>42664.503009259257</v>
      </c>
      <c r="U3921">
        <f t="shared" si="494"/>
        <v>2016</v>
      </c>
      <c r="V3921" s="9" t="str">
        <f t="shared" si="495"/>
        <v>Aug</v>
      </c>
    </row>
    <row r="3922" spans="1:22" ht="30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>
        <f t="shared" si="488"/>
        <v>40.404000000000003</v>
      </c>
      <c r="P3922">
        <f t="shared" si="491"/>
        <v>162.91935483870967</v>
      </c>
      <c r="Q3922" t="str">
        <f t="shared" si="489"/>
        <v>technology</v>
      </c>
      <c r="R3922" t="str">
        <f t="shared" si="490"/>
        <v>wearables</v>
      </c>
      <c r="S3922" s="9">
        <f t="shared" si="492"/>
        <v>42278.331574074073</v>
      </c>
      <c r="T3922" s="9">
        <f t="shared" si="493"/>
        <v>42313.875000000007</v>
      </c>
      <c r="U3922">
        <f t="shared" si="494"/>
        <v>2015</v>
      </c>
      <c r="V3922" s="9" t="str">
        <f t="shared" si="495"/>
        <v>Oct</v>
      </c>
    </row>
    <row r="3923" spans="1:22" ht="45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>
        <f t="shared" si="488"/>
        <v>1.3333333333333333E-3</v>
      </c>
      <c r="P3923">
        <f t="shared" si="491"/>
        <v>1</v>
      </c>
      <c r="Q3923" t="str">
        <f t="shared" si="489"/>
        <v>technology</v>
      </c>
      <c r="R3923" t="str">
        <f t="shared" si="490"/>
        <v>wearables</v>
      </c>
      <c r="S3923" s="9">
        <f t="shared" si="492"/>
        <v>42393.79524305556</v>
      </c>
      <c r="T3923" s="9">
        <f t="shared" si="493"/>
        <v>42428.79524305556</v>
      </c>
      <c r="U3923">
        <f t="shared" si="494"/>
        <v>2016</v>
      </c>
      <c r="V3923" s="9" t="str">
        <f t="shared" si="495"/>
        <v>Jan</v>
      </c>
    </row>
    <row r="3924" spans="1:22" ht="45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>
        <f t="shared" si="488"/>
        <v>5.7334999999999994</v>
      </c>
      <c r="P3924">
        <f t="shared" si="491"/>
        <v>603.52631578947364</v>
      </c>
      <c r="Q3924" t="str">
        <f t="shared" si="489"/>
        <v>technology</v>
      </c>
      <c r="R3924" t="str">
        <f t="shared" si="490"/>
        <v>wearables</v>
      </c>
      <c r="S3924" s="9">
        <f t="shared" si="492"/>
        <v>42520.068819444445</v>
      </c>
      <c r="T3924" s="9">
        <f t="shared" si="493"/>
        <v>42572.416666666664</v>
      </c>
      <c r="U3924">
        <f t="shared" si="494"/>
        <v>2016</v>
      </c>
      <c r="V3924" s="9" t="str">
        <f t="shared" si="495"/>
        <v>May</v>
      </c>
    </row>
    <row r="3925" spans="1:22" ht="45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>
        <f t="shared" si="488"/>
        <v>15.324999999999999</v>
      </c>
      <c r="P3925">
        <f t="shared" si="491"/>
        <v>45.407407407407405</v>
      </c>
      <c r="Q3925" t="str">
        <f t="shared" si="489"/>
        <v>technology</v>
      </c>
      <c r="R3925" t="str">
        <f t="shared" si="490"/>
        <v>wearables</v>
      </c>
      <c r="S3925" s="9">
        <f t="shared" si="492"/>
        <v>41984.876990740748</v>
      </c>
      <c r="T3925" s="9">
        <f t="shared" si="493"/>
        <v>42014.876990740748</v>
      </c>
      <c r="U3925">
        <f t="shared" si="494"/>
        <v>2014</v>
      </c>
      <c r="V3925" s="9" t="str">
        <f t="shared" si="495"/>
        <v>Dec</v>
      </c>
    </row>
    <row r="3926" spans="1:22" ht="45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>
        <f t="shared" si="488"/>
        <v>15.103448275862069</v>
      </c>
      <c r="P3926">
        <f t="shared" si="491"/>
        <v>97.333333333333329</v>
      </c>
      <c r="Q3926" t="str">
        <f t="shared" si="489"/>
        <v>technology</v>
      </c>
      <c r="R3926" t="str">
        <f t="shared" si="490"/>
        <v>wearables</v>
      </c>
      <c r="S3926" s="9">
        <f t="shared" si="492"/>
        <v>41816.645428240743</v>
      </c>
      <c r="T3926" s="9">
        <f t="shared" si="493"/>
        <v>41831.5</v>
      </c>
      <c r="U3926">
        <f t="shared" si="494"/>
        <v>2014</v>
      </c>
      <c r="V3926" s="9" t="str">
        <f t="shared" si="495"/>
        <v>Jun</v>
      </c>
    </row>
    <row r="3927" spans="1:22" ht="45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 t="shared" si="488"/>
        <v>0.503</v>
      </c>
      <c r="P3927">
        <f t="shared" si="491"/>
        <v>167.66666666666666</v>
      </c>
      <c r="Q3927" t="str">
        <f t="shared" si="489"/>
        <v>technology</v>
      </c>
      <c r="R3927" t="str">
        <f t="shared" si="490"/>
        <v>wearables</v>
      </c>
      <c r="S3927" s="9">
        <f t="shared" si="492"/>
        <v>42705.523680555554</v>
      </c>
      <c r="T3927" s="9">
        <f t="shared" si="493"/>
        <v>42734.791666666664</v>
      </c>
      <c r="U3927">
        <f t="shared" si="494"/>
        <v>2016</v>
      </c>
      <c r="V3927" s="9" t="str">
        <f t="shared" si="495"/>
        <v>Dec</v>
      </c>
    </row>
    <row r="3928" spans="1:22" ht="45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>
        <f t="shared" si="488"/>
        <v>1.3028138528138529</v>
      </c>
      <c r="P3928">
        <f t="shared" si="491"/>
        <v>859.85714285714289</v>
      </c>
      <c r="Q3928" t="str">
        <f t="shared" si="489"/>
        <v>technology</v>
      </c>
      <c r="R3928" t="str">
        <f t="shared" si="490"/>
        <v>wearables</v>
      </c>
      <c r="S3928" s="9">
        <f t="shared" si="492"/>
        <v>42697.582604166666</v>
      </c>
      <c r="T3928" s="9">
        <f t="shared" si="493"/>
        <v>42727.582604166666</v>
      </c>
      <c r="U3928">
        <f t="shared" si="494"/>
        <v>2016</v>
      </c>
      <c r="V3928" s="9" t="str">
        <f t="shared" si="495"/>
        <v>Nov</v>
      </c>
    </row>
    <row r="3929" spans="1:22" ht="45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>
        <f t="shared" si="488"/>
        <v>0.30285714285714288</v>
      </c>
      <c r="P3929">
        <f t="shared" si="491"/>
        <v>26.5</v>
      </c>
      <c r="Q3929" t="str">
        <f t="shared" si="489"/>
        <v>technology</v>
      </c>
      <c r="R3929" t="str">
        <f t="shared" si="490"/>
        <v>wearables</v>
      </c>
      <c r="S3929" s="9">
        <f t="shared" si="492"/>
        <v>42115.48987268519</v>
      </c>
      <c r="T3929" s="9">
        <f t="shared" si="493"/>
        <v>42145.48987268519</v>
      </c>
      <c r="U3929">
        <f t="shared" si="494"/>
        <v>2015</v>
      </c>
      <c r="V3929" s="9" t="str">
        <f t="shared" si="495"/>
        <v>Apr</v>
      </c>
    </row>
    <row r="3930" spans="1:22" ht="45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>
        <f t="shared" si="488"/>
        <v>8.8800000000000008</v>
      </c>
      <c r="P3930">
        <f t="shared" si="491"/>
        <v>30.272727272727273</v>
      </c>
      <c r="Q3930" t="str">
        <f t="shared" si="489"/>
        <v>technology</v>
      </c>
      <c r="R3930" t="str">
        <f t="shared" si="490"/>
        <v>wearables</v>
      </c>
      <c r="S3930" s="9">
        <f t="shared" si="492"/>
        <v>42451.531782407408</v>
      </c>
      <c r="T3930" s="9">
        <f t="shared" si="493"/>
        <v>42486.121527777781</v>
      </c>
      <c r="U3930">
        <f t="shared" si="494"/>
        <v>2016</v>
      </c>
      <c r="V3930" s="9" t="str">
        <f t="shared" si="495"/>
        <v>Mar</v>
      </c>
    </row>
    <row r="3931" spans="1:22" ht="45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>
        <f t="shared" si="488"/>
        <v>9.84</v>
      </c>
      <c r="P3931">
        <f t="shared" si="491"/>
        <v>54.666666666666664</v>
      </c>
      <c r="Q3931" t="str">
        <f t="shared" si="489"/>
        <v>technology</v>
      </c>
      <c r="R3931" t="str">
        <f t="shared" si="490"/>
        <v>wearables</v>
      </c>
      <c r="S3931" s="9">
        <f t="shared" si="492"/>
        <v>42626.467037037037</v>
      </c>
      <c r="T3931" s="9">
        <f t="shared" si="493"/>
        <v>42656.467037037037</v>
      </c>
      <c r="U3931">
        <f t="shared" si="494"/>
        <v>2016</v>
      </c>
      <c r="V3931" s="9" t="str">
        <f t="shared" si="495"/>
        <v>Sep</v>
      </c>
    </row>
    <row r="3932" spans="1:22" ht="45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>
        <f t="shared" si="488"/>
        <v>2.4299999999999997</v>
      </c>
      <c r="P3932">
        <f t="shared" si="491"/>
        <v>60.75</v>
      </c>
      <c r="Q3932" t="str">
        <f t="shared" si="489"/>
        <v>technology</v>
      </c>
      <c r="R3932" t="str">
        <f t="shared" si="490"/>
        <v>wearables</v>
      </c>
      <c r="S3932" s="9">
        <f t="shared" si="492"/>
        <v>42703.919386574074</v>
      </c>
      <c r="T3932" s="9">
        <f t="shared" si="493"/>
        <v>42733.919386574074</v>
      </c>
      <c r="U3932">
        <f t="shared" si="494"/>
        <v>2016</v>
      </c>
      <c r="V3932" s="9" t="str">
        <f t="shared" si="495"/>
        <v>Nov</v>
      </c>
    </row>
    <row r="3933" spans="1:22" ht="45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>
        <f t="shared" si="488"/>
        <v>1.1299999999999999</v>
      </c>
      <c r="P3933">
        <f t="shared" si="491"/>
        <v>102.72727272727273</v>
      </c>
      <c r="Q3933" t="str">
        <f t="shared" si="489"/>
        <v>technology</v>
      </c>
      <c r="R3933" t="str">
        <f t="shared" si="490"/>
        <v>wearables</v>
      </c>
      <c r="S3933" s="9">
        <f t="shared" si="492"/>
        <v>41974.625324074077</v>
      </c>
      <c r="T3933" s="9">
        <f t="shared" si="493"/>
        <v>42019.625324074077</v>
      </c>
      <c r="U3933">
        <f t="shared" si="494"/>
        <v>2014</v>
      </c>
      <c r="V3933" s="9" t="str">
        <f t="shared" si="495"/>
        <v>Dec</v>
      </c>
    </row>
    <row r="3934" spans="1:22" ht="45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>
        <f t="shared" si="488"/>
        <v>3.5520833333333335</v>
      </c>
      <c r="P3934">
        <f t="shared" si="491"/>
        <v>41.585365853658537</v>
      </c>
      <c r="Q3934" t="str">
        <f t="shared" si="489"/>
        <v>technology</v>
      </c>
      <c r="R3934" t="str">
        <f t="shared" si="490"/>
        <v>wearables</v>
      </c>
      <c r="S3934" s="9">
        <f t="shared" si="492"/>
        <v>42123.511979166673</v>
      </c>
      <c r="T3934" s="9">
        <f t="shared" si="493"/>
        <v>42153.511979166673</v>
      </c>
      <c r="U3934">
        <f t="shared" si="494"/>
        <v>2015</v>
      </c>
      <c r="V3934" s="9" t="str">
        <f t="shared" si="495"/>
        <v>Apr</v>
      </c>
    </row>
    <row r="3935" spans="1:22" ht="45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>
        <f t="shared" si="488"/>
        <v>2.3306666666666667</v>
      </c>
      <c r="P3935">
        <f t="shared" si="491"/>
        <v>116.53333333333333</v>
      </c>
      <c r="Q3935" t="str">
        <f t="shared" si="489"/>
        <v>technology</v>
      </c>
      <c r="R3935" t="str">
        <f t="shared" si="490"/>
        <v>wearables</v>
      </c>
      <c r="S3935" s="9">
        <f t="shared" si="492"/>
        <v>42612.476087962968</v>
      </c>
      <c r="T3935" s="9">
        <f t="shared" si="493"/>
        <v>42657.476087962968</v>
      </c>
      <c r="U3935">
        <f t="shared" si="494"/>
        <v>2016</v>
      </c>
      <c r="V3935" s="9" t="str">
        <f t="shared" si="495"/>
        <v>Aug</v>
      </c>
    </row>
    <row r="3936" spans="1:22" ht="45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>
        <f t="shared" si="488"/>
        <v>0.81600000000000006</v>
      </c>
      <c r="P3936">
        <f t="shared" si="491"/>
        <v>45.333333333333336</v>
      </c>
      <c r="Q3936" t="str">
        <f t="shared" si="489"/>
        <v>technology</v>
      </c>
      <c r="R3936" t="str">
        <f t="shared" si="490"/>
        <v>wearables</v>
      </c>
      <c r="S3936" s="9">
        <f t="shared" si="492"/>
        <v>41935.054918981485</v>
      </c>
      <c r="T3936" s="9">
        <f t="shared" si="493"/>
        <v>41975.096585648149</v>
      </c>
      <c r="U3936">
        <f t="shared" si="494"/>
        <v>2014</v>
      </c>
      <c r="V3936" s="9" t="str">
        <f t="shared" si="495"/>
        <v>Oct</v>
      </c>
    </row>
    <row r="3937" spans="1:22" ht="45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>
        <f t="shared" si="488"/>
        <v>22.494285714285713</v>
      </c>
      <c r="P3937">
        <f t="shared" si="491"/>
        <v>157.46</v>
      </c>
      <c r="Q3937" t="str">
        <f t="shared" si="489"/>
        <v>technology</v>
      </c>
      <c r="R3937" t="str">
        <f t="shared" si="490"/>
        <v>wearables</v>
      </c>
      <c r="S3937" s="9">
        <f t="shared" si="492"/>
        <v>42522.11005787037</v>
      </c>
      <c r="T3937" s="9">
        <f t="shared" si="493"/>
        <v>42553.000000000007</v>
      </c>
      <c r="U3937">
        <f t="shared" si="494"/>
        <v>2016</v>
      </c>
      <c r="V3937" s="9" t="str">
        <f t="shared" si="495"/>
        <v>Jun</v>
      </c>
    </row>
    <row r="3938" spans="1:22" ht="45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>
        <f t="shared" si="488"/>
        <v>1.3668</v>
      </c>
      <c r="P3938">
        <f t="shared" si="491"/>
        <v>100.5</v>
      </c>
      <c r="Q3938" t="str">
        <f t="shared" si="489"/>
        <v>technology</v>
      </c>
      <c r="R3938" t="str">
        <f t="shared" si="490"/>
        <v>wearables</v>
      </c>
      <c r="S3938" s="9">
        <f t="shared" si="492"/>
        <v>42569.337430555555</v>
      </c>
      <c r="T3938" s="9">
        <f t="shared" si="493"/>
        <v>42599.337430555555</v>
      </c>
      <c r="U3938">
        <f t="shared" si="494"/>
        <v>2016</v>
      </c>
      <c r="V3938" s="9" t="str">
        <f t="shared" si="495"/>
        <v>Jul</v>
      </c>
    </row>
    <row r="3939" spans="1:22" ht="45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>
        <f t="shared" si="488"/>
        <v>0</v>
      </c>
      <c r="P3939">
        <f t="shared" si="491"/>
        <v>0</v>
      </c>
      <c r="Q3939" t="str">
        <f t="shared" si="489"/>
        <v>technology</v>
      </c>
      <c r="R3939" t="str">
        <f t="shared" si="490"/>
        <v>wearables</v>
      </c>
      <c r="S3939" s="9">
        <f t="shared" si="492"/>
        <v>42731.893611111118</v>
      </c>
      <c r="T3939" s="9">
        <f t="shared" si="493"/>
        <v>42761.893611111118</v>
      </c>
      <c r="U3939">
        <f t="shared" si="494"/>
        <v>2016</v>
      </c>
      <c r="V3939" s="9" t="str">
        <f t="shared" si="495"/>
        <v>Dec</v>
      </c>
    </row>
    <row r="3940" spans="1:22" ht="45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>
        <f t="shared" si="488"/>
        <v>0</v>
      </c>
      <c r="P3940">
        <f t="shared" si="491"/>
        <v>0</v>
      </c>
      <c r="Q3940" t="str">
        <f t="shared" si="489"/>
        <v>technology</v>
      </c>
      <c r="R3940" t="str">
        <f t="shared" si="490"/>
        <v>wearables</v>
      </c>
      <c r="S3940" s="9">
        <f t="shared" si="492"/>
        <v>41805.940104166672</v>
      </c>
      <c r="T3940" s="9">
        <f t="shared" si="493"/>
        <v>41835.940104166672</v>
      </c>
      <c r="U3940">
        <f t="shared" si="494"/>
        <v>2014</v>
      </c>
      <c r="V3940" s="9" t="str">
        <f t="shared" si="495"/>
        <v>Jun</v>
      </c>
    </row>
    <row r="3941" spans="1:22" ht="45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>
        <f t="shared" si="488"/>
        <v>10.754135338345865</v>
      </c>
      <c r="P3941">
        <f t="shared" si="491"/>
        <v>51.822463768115945</v>
      </c>
      <c r="Q3941" t="str">
        <f t="shared" si="489"/>
        <v>technology</v>
      </c>
      <c r="R3941" t="str">
        <f t="shared" si="490"/>
        <v>wearables</v>
      </c>
      <c r="S3941" s="9">
        <f t="shared" si="492"/>
        <v>42410.607488425929</v>
      </c>
      <c r="T3941" s="9">
        <f t="shared" si="493"/>
        <v>42440.607488425929</v>
      </c>
      <c r="U3941">
        <f t="shared" si="494"/>
        <v>2016</v>
      </c>
      <c r="V3941" s="9" t="str">
        <f t="shared" si="495"/>
        <v>Feb</v>
      </c>
    </row>
    <row r="3942" spans="1:22" ht="45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>
        <f t="shared" si="488"/>
        <v>19.759999999999998</v>
      </c>
      <c r="P3942">
        <f t="shared" si="491"/>
        <v>308.75</v>
      </c>
      <c r="Q3942" t="str">
        <f t="shared" si="489"/>
        <v>technology</v>
      </c>
      <c r="R3942" t="str">
        <f t="shared" si="490"/>
        <v>wearables</v>
      </c>
      <c r="S3942" s="9">
        <f t="shared" si="492"/>
        <v>42313.769699074073</v>
      </c>
      <c r="T3942" s="9">
        <f t="shared" si="493"/>
        <v>42343.769699074073</v>
      </c>
      <c r="U3942">
        <f t="shared" si="494"/>
        <v>2015</v>
      </c>
      <c r="V3942" s="9" t="str">
        <f t="shared" si="495"/>
        <v>Nov</v>
      </c>
    </row>
    <row r="3943" spans="1:22" ht="45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>
        <f t="shared" si="488"/>
        <v>84.946999999999989</v>
      </c>
      <c r="P3943">
        <f t="shared" si="491"/>
        <v>379.22767857142856</v>
      </c>
      <c r="Q3943" t="str">
        <f t="shared" si="489"/>
        <v>technology</v>
      </c>
      <c r="R3943" t="str">
        <f t="shared" si="490"/>
        <v>wearables</v>
      </c>
      <c r="S3943" s="9">
        <f t="shared" si="492"/>
        <v>41955.69708333334</v>
      </c>
      <c r="T3943" s="9">
        <f t="shared" si="493"/>
        <v>41990.69708333334</v>
      </c>
      <c r="U3943">
        <f t="shared" si="494"/>
        <v>2014</v>
      </c>
      <c r="V3943" s="9" t="str">
        <f t="shared" si="495"/>
        <v>Nov</v>
      </c>
    </row>
    <row r="3944" spans="1:22" ht="45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>
        <f t="shared" si="488"/>
        <v>49.381999999999998</v>
      </c>
      <c r="P3944">
        <f t="shared" si="491"/>
        <v>176.36428571428573</v>
      </c>
      <c r="Q3944" t="str">
        <f t="shared" si="489"/>
        <v>technology</v>
      </c>
      <c r="R3944" t="str">
        <f t="shared" si="490"/>
        <v>wearables</v>
      </c>
      <c r="S3944" s="9">
        <f t="shared" si="492"/>
        <v>42767.410636574081</v>
      </c>
      <c r="T3944" s="9">
        <f t="shared" si="493"/>
        <v>42797.410636574081</v>
      </c>
      <c r="U3944">
        <f t="shared" si="494"/>
        <v>2017</v>
      </c>
      <c r="V3944" s="9" t="str">
        <f t="shared" si="495"/>
        <v>Feb</v>
      </c>
    </row>
    <row r="3945" spans="1:22" ht="45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>
        <f t="shared" si="488"/>
        <v>3.3033333333333332</v>
      </c>
      <c r="P3945">
        <f t="shared" si="491"/>
        <v>66.066666666666663</v>
      </c>
      <c r="Q3945" t="str">
        <f t="shared" si="489"/>
        <v>technology</v>
      </c>
      <c r="R3945" t="str">
        <f t="shared" si="490"/>
        <v>wearables</v>
      </c>
      <c r="S3945" s="9">
        <f t="shared" si="492"/>
        <v>42188.636956018519</v>
      </c>
      <c r="T3945" s="9">
        <f t="shared" si="493"/>
        <v>42218.636956018519</v>
      </c>
      <c r="U3945">
        <f t="shared" si="494"/>
        <v>2015</v>
      </c>
      <c r="V3945" s="9" t="str">
        <f t="shared" si="495"/>
        <v>Jul</v>
      </c>
    </row>
    <row r="3946" spans="1:22" ht="30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>
        <f t="shared" si="488"/>
        <v>6.6339999999999995</v>
      </c>
      <c r="P3946">
        <f t="shared" si="491"/>
        <v>89.648648648648646</v>
      </c>
      <c r="Q3946" t="str">
        <f t="shared" si="489"/>
        <v>technology</v>
      </c>
      <c r="R3946" t="str">
        <f t="shared" si="490"/>
        <v>wearables</v>
      </c>
      <c r="S3946" s="9">
        <f t="shared" si="492"/>
        <v>41936.480497685188</v>
      </c>
      <c r="T3946" s="9">
        <f t="shared" si="493"/>
        <v>41981.522164351853</v>
      </c>
      <c r="U3946">
        <f t="shared" si="494"/>
        <v>2014</v>
      </c>
      <c r="V3946" s="9" t="str">
        <f t="shared" si="495"/>
        <v>Oct</v>
      </c>
    </row>
    <row r="3947" spans="1:22" ht="45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>
        <f t="shared" si="488"/>
        <v>0</v>
      </c>
      <c r="P3947">
        <f t="shared" si="491"/>
        <v>0</v>
      </c>
      <c r="Q3947" t="str">
        <f t="shared" si="489"/>
        <v>technology</v>
      </c>
      <c r="R3947" t="str">
        <f t="shared" si="490"/>
        <v>wearables</v>
      </c>
      <c r="S3947" s="9">
        <f t="shared" si="492"/>
        <v>41836.428854166668</v>
      </c>
      <c r="T3947" s="9">
        <f t="shared" si="493"/>
        <v>41866.428854166668</v>
      </c>
      <c r="U3947">
        <f t="shared" si="494"/>
        <v>2014</v>
      </c>
      <c r="V3947" s="9" t="str">
        <f t="shared" si="495"/>
        <v>Jul</v>
      </c>
    </row>
    <row r="3948" spans="1:22" ht="45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>
        <f t="shared" si="488"/>
        <v>70.36</v>
      </c>
      <c r="P3948">
        <f t="shared" si="491"/>
        <v>382.39130434782606</v>
      </c>
      <c r="Q3948" t="str">
        <f t="shared" si="489"/>
        <v>technology</v>
      </c>
      <c r="R3948" t="str">
        <f t="shared" si="490"/>
        <v>wearables</v>
      </c>
      <c r="S3948" s="9">
        <f t="shared" si="492"/>
        <v>42612.457372685189</v>
      </c>
      <c r="T3948" s="9">
        <f t="shared" si="493"/>
        <v>42644.457372685189</v>
      </c>
      <c r="U3948">
        <f t="shared" si="494"/>
        <v>2016</v>
      </c>
      <c r="V3948" s="9" t="str">
        <f t="shared" si="495"/>
        <v>Aug</v>
      </c>
    </row>
    <row r="3949" spans="1:22" ht="45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>
        <f t="shared" si="488"/>
        <v>0.2</v>
      </c>
      <c r="P3949">
        <f t="shared" si="491"/>
        <v>100</v>
      </c>
      <c r="Q3949" t="str">
        <f t="shared" si="489"/>
        <v>technology</v>
      </c>
      <c r="R3949" t="str">
        <f t="shared" si="490"/>
        <v>wearables</v>
      </c>
      <c r="S3949" s="9">
        <f t="shared" si="492"/>
        <v>42172.649756944447</v>
      </c>
      <c r="T3949" s="9">
        <f t="shared" si="493"/>
        <v>42202.649756944447</v>
      </c>
      <c r="U3949">
        <f t="shared" si="494"/>
        <v>2015</v>
      </c>
      <c r="V3949" s="9" t="str">
        <f t="shared" si="495"/>
        <v>Jun</v>
      </c>
    </row>
    <row r="3950" spans="1:22" ht="45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>
        <f t="shared" si="488"/>
        <v>102.298</v>
      </c>
      <c r="P3950">
        <f t="shared" si="491"/>
        <v>158.35603715170279</v>
      </c>
      <c r="Q3950" t="str">
        <f t="shared" si="489"/>
        <v>technology</v>
      </c>
      <c r="R3950" t="str">
        <f t="shared" si="490"/>
        <v>wearables</v>
      </c>
      <c r="S3950" s="9">
        <f t="shared" si="492"/>
        <v>42542.359756944446</v>
      </c>
      <c r="T3950" s="9">
        <f t="shared" si="493"/>
        <v>42600.999305555561</v>
      </c>
      <c r="U3950">
        <f t="shared" si="494"/>
        <v>2016</v>
      </c>
      <c r="V3950" s="9" t="str">
        <f t="shared" si="495"/>
        <v>Jun</v>
      </c>
    </row>
    <row r="3951" spans="1:22" ht="30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>
        <f t="shared" si="488"/>
        <v>1.0554089709762533E-2</v>
      </c>
      <c r="P3951">
        <f t="shared" si="491"/>
        <v>1</v>
      </c>
      <c r="Q3951" t="str">
        <f t="shared" si="489"/>
        <v>publishing</v>
      </c>
      <c r="R3951" t="str">
        <f t="shared" si="490"/>
        <v>translations</v>
      </c>
      <c r="S3951" s="9">
        <f t="shared" si="492"/>
        <v>41931.792349537041</v>
      </c>
      <c r="T3951" s="9">
        <f t="shared" si="493"/>
        <v>41961.834016203706</v>
      </c>
      <c r="U3951">
        <f t="shared" si="494"/>
        <v>2014</v>
      </c>
      <c r="V3951" s="9" t="str">
        <f t="shared" si="495"/>
        <v>Oct</v>
      </c>
    </row>
    <row r="3952" spans="1:22" ht="30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>
        <f t="shared" si="488"/>
        <v>0</v>
      </c>
      <c r="P3952">
        <f t="shared" si="491"/>
        <v>0</v>
      </c>
      <c r="Q3952" t="str">
        <f t="shared" si="489"/>
        <v>publishing</v>
      </c>
      <c r="R3952" t="str">
        <f t="shared" si="490"/>
        <v>translations</v>
      </c>
      <c r="S3952" s="9">
        <f t="shared" si="492"/>
        <v>41818.536608796298</v>
      </c>
      <c r="T3952" s="9">
        <f t="shared" si="493"/>
        <v>41848.536608796298</v>
      </c>
      <c r="U3952">
        <f t="shared" si="494"/>
        <v>2014</v>
      </c>
      <c r="V3952" s="9" t="str">
        <f t="shared" si="495"/>
        <v>Jun</v>
      </c>
    </row>
    <row r="3953" spans="1:22" ht="45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>
        <f t="shared" si="488"/>
        <v>0</v>
      </c>
      <c r="P3953">
        <f t="shared" si="491"/>
        <v>0</v>
      </c>
      <c r="Q3953" t="str">
        <f t="shared" si="489"/>
        <v>publishing</v>
      </c>
      <c r="R3953" t="str">
        <f t="shared" si="490"/>
        <v>translations</v>
      </c>
      <c r="S3953" s="9">
        <f t="shared" si="492"/>
        <v>42795.529479166667</v>
      </c>
      <c r="T3953" s="9">
        <f t="shared" si="493"/>
        <v>42840.487812500003</v>
      </c>
      <c r="U3953">
        <f t="shared" si="494"/>
        <v>2017</v>
      </c>
      <c r="V3953" s="9" t="str">
        <f t="shared" si="495"/>
        <v>Mar</v>
      </c>
    </row>
    <row r="3954" spans="1:22" ht="45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>
        <f t="shared" si="488"/>
        <v>0.85714285714285721</v>
      </c>
      <c r="P3954">
        <f t="shared" si="491"/>
        <v>15</v>
      </c>
      <c r="Q3954" t="str">
        <f t="shared" si="489"/>
        <v>publishing</v>
      </c>
      <c r="R3954" t="str">
        <f t="shared" si="490"/>
        <v>translations</v>
      </c>
      <c r="S3954" s="9">
        <f t="shared" si="492"/>
        <v>42463.700000000004</v>
      </c>
      <c r="T3954" s="9">
        <f t="shared" si="493"/>
        <v>42484.749305555561</v>
      </c>
      <c r="U3954">
        <f t="shared" si="494"/>
        <v>2016</v>
      </c>
      <c r="V3954" s="9" t="str">
        <f t="shared" si="495"/>
        <v>Apr</v>
      </c>
    </row>
    <row r="3955" spans="1:22" ht="45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>
        <f t="shared" si="488"/>
        <v>10.5</v>
      </c>
      <c r="P3955">
        <f t="shared" si="491"/>
        <v>225</v>
      </c>
      <c r="Q3955" t="str">
        <f t="shared" si="489"/>
        <v>publishing</v>
      </c>
      <c r="R3955" t="str">
        <f t="shared" si="490"/>
        <v>translations</v>
      </c>
      <c r="S3955" s="9">
        <f t="shared" si="492"/>
        <v>41832.506018518521</v>
      </c>
      <c r="T3955" s="9">
        <f t="shared" si="493"/>
        <v>41887.402083333334</v>
      </c>
      <c r="U3955">
        <f t="shared" si="494"/>
        <v>2014</v>
      </c>
      <c r="V3955" s="9" t="str">
        <f t="shared" si="495"/>
        <v>Jul</v>
      </c>
    </row>
    <row r="3956" spans="1:22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>
        <f t="shared" si="488"/>
        <v>2.9000000000000004</v>
      </c>
      <c r="P3956">
        <f t="shared" si="491"/>
        <v>48.333333333333336</v>
      </c>
      <c r="Q3956" t="str">
        <f t="shared" si="489"/>
        <v>publishing</v>
      </c>
      <c r="R3956" t="str">
        <f t="shared" si="490"/>
        <v>translations</v>
      </c>
      <c r="S3956" s="9">
        <f t="shared" si="492"/>
        <v>42708.501909722225</v>
      </c>
      <c r="T3956" s="9">
        <f t="shared" si="493"/>
        <v>42738.501909722225</v>
      </c>
      <c r="U3956">
        <f t="shared" si="494"/>
        <v>2016</v>
      </c>
      <c r="V3956" s="9" t="str">
        <f t="shared" si="495"/>
        <v>Dec</v>
      </c>
    </row>
    <row r="3957" spans="1:22" ht="30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>
        <f t="shared" si="488"/>
        <v>0</v>
      </c>
      <c r="P3957">
        <f t="shared" si="491"/>
        <v>0</v>
      </c>
      <c r="Q3957" t="str">
        <f t="shared" si="489"/>
        <v>publishing</v>
      </c>
      <c r="R3957" t="str">
        <f t="shared" si="490"/>
        <v>translations</v>
      </c>
      <c r="S3957" s="9">
        <f t="shared" si="492"/>
        <v>42289.729675925926</v>
      </c>
      <c r="T3957" s="9">
        <f t="shared" si="493"/>
        <v>42319.771342592598</v>
      </c>
      <c r="U3957">
        <f t="shared" si="494"/>
        <v>2015</v>
      </c>
      <c r="V3957" s="9" t="str">
        <f t="shared" si="495"/>
        <v>Oct</v>
      </c>
    </row>
    <row r="3958" spans="1:22" ht="45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>
        <f t="shared" si="488"/>
        <v>0</v>
      </c>
      <c r="P3958">
        <f t="shared" si="491"/>
        <v>0</v>
      </c>
      <c r="Q3958" t="str">
        <f t="shared" si="489"/>
        <v>publishing</v>
      </c>
      <c r="R3958" t="str">
        <f t="shared" si="490"/>
        <v>translations</v>
      </c>
      <c r="S3958" s="9">
        <f t="shared" si="492"/>
        <v>41831.538888888892</v>
      </c>
      <c r="T3958" s="9">
        <f t="shared" si="493"/>
        <v>41862</v>
      </c>
      <c r="U3958">
        <f t="shared" si="494"/>
        <v>2014</v>
      </c>
      <c r="V3958" s="9" t="str">
        <f t="shared" si="495"/>
        <v>Jul</v>
      </c>
    </row>
    <row r="3959" spans="1:22" ht="45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>
        <f t="shared" si="488"/>
        <v>0</v>
      </c>
      <c r="P3959">
        <f t="shared" si="491"/>
        <v>0</v>
      </c>
      <c r="Q3959" t="str">
        <f t="shared" si="489"/>
        <v>publishing</v>
      </c>
      <c r="R3959" t="str">
        <f t="shared" si="490"/>
        <v>translations</v>
      </c>
      <c r="S3959" s="9">
        <f t="shared" si="492"/>
        <v>42312.038148148153</v>
      </c>
      <c r="T3959" s="9">
        <f t="shared" si="493"/>
        <v>42340.559027777781</v>
      </c>
      <c r="U3959">
        <f t="shared" si="494"/>
        <v>2015</v>
      </c>
      <c r="V3959" s="9" t="str">
        <f t="shared" si="495"/>
        <v>Nov</v>
      </c>
    </row>
    <row r="3960" spans="1:22" ht="45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>
        <f t="shared" si="488"/>
        <v>0</v>
      </c>
      <c r="P3960">
        <f t="shared" si="491"/>
        <v>0</v>
      </c>
      <c r="Q3960" t="str">
        <f t="shared" si="489"/>
        <v>publishing</v>
      </c>
      <c r="R3960" t="str">
        <f t="shared" si="490"/>
        <v>translations</v>
      </c>
      <c r="S3960" s="9">
        <f t="shared" si="492"/>
        <v>41915.730300925927</v>
      </c>
      <c r="T3960" s="9">
        <f t="shared" si="493"/>
        <v>41973.822916666664</v>
      </c>
      <c r="U3960">
        <f t="shared" si="494"/>
        <v>2014</v>
      </c>
      <c r="V3960" s="9" t="str">
        <f t="shared" si="495"/>
        <v>Oct</v>
      </c>
    </row>
    <row r="3961" spans="1:22" ht="45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>
        <f t="shared" si="488"/>
        <v>0.67</v>
      </c>
      <c r="P3961">
        <f t="shared" si="491"/>
        <v>67</v>
      </c>
      <c r="Q3961" t="str">
        <f t="shared" si="489"/>
        <v>publishing</v>
      </c>
      <c r="R3961" t="str">
        <f t="shared" si="490"/>
        <v>art books</v>
      </c>
      <c r="S3961" s="9">
        <f t="shared" si="492"/>
        <v>41554.875034722223</v>
      </c>
      <c r="T3961" s="9">
        <f t="shared" si="493"/>
        <v>41584.916701388887</v>
      </c>
      <c r="U3961">
        <f t="shared" si="494"/>
        <v>2013</v>
      </c>
      <c r="V3961" s="9" t="str">
        <f t="shared" si="495"/>
        <v>Oct</v>
      </c>
    </row>
    <row r="3962" spans="1:22" ht="45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>
        <f t="shared" si="488"/>
        <v>0</v>
      </c>
      <c r="P3962">
        <f t="shared" si="491"/>
        <v>0</v>
      </c>
      <c r="Q3962" t="str">
        <f t="shared" si="489"/>
        <v>publishing</v>
      </c>
      <c r="R3962" t="str">
        <f t="shared" si="490"/>
        <v>art books</v>
      </c>
      <c r="S3962" s="9">
        <f t="shared" si="492"/>
        <v>40079.39949074074</v>
      </c>
      <c r="T3962" s="9">
        <f t="shared" si="493"/>
        <v>40148.868055555555</v>
      </c>
      <c r="U3962">
        <f t="shared" si="494"/>
        <v>2009</v>
      </c>
      <c r="V3962" s="9" t="str">
        <f t="shared" si="495"/>
        <v>Sep</v>
      </c>
    </row>
    <row r="3963" spans="1:22" ht="45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>
        <f t="shared" si="488"/>
        <v>1.4166666666666665</v>
      </c>
      <c r="P3963">
        <f t="shared" si="491"/>
        <v>42.5</v>
      </c>
      <c r="Q3963" t="str">
        <f t="shared" si="489"/>
        <v>publishing</v>
      </c>
      <c r="R3963" t="str">
        <f t="shared" si="490"/>
        <v>art books</v>
      </c>
      <c r="S3963" s="9">
        <f t="shared" si="492"/>
        <v>41652.575821759259</v>
      </c>
      <c r="T3963" s="9">
        <f t="shared" si="493"/>
        <v>41712.534155092595</v>
      </c>
      <c r="U3963">
        <f t="shared" si="494"/>
        <v>2014</v>
      </c>
      <c r="V3963" s="9" t="str">
        <f t="shared" si="495"/>
        <v>Jan</v>
      </c>
    </row>
    <row r="3964" spans="1:22" ht="45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>
        <f t="shared" si="488"/>
        <v>0.1</v>
      </c>
      <c r="P3964">
        <f t="shared" si="491"/>
        <v>10</v>
      </c>
      <c r="Q3964" t="str">
        <f t="shared" si="489"/>
        <v>publishing</v>
      </c>
      <c r="R3964" t="str">
        <f t="shared" si="490"/>
        <v>art books</v>
      </c>
      <c r="S3964" s="9">
        <f t="shared" si="492"/>
        <v>42121.200335648151</v>
      </c>
      <c r="T3964" s="9">
        <f t="shared" si="493"/>
        <v>42152.670138888891</v>
      </c>
      <c r="U3964">
        <f t="shared" si="494"/>
        <v>2015</v>
      </c>
      <c r="V3964" s="9" t="str">
        <f t="shared" si="495"/>
        <v>Apr</v>
      </c>
    </row>
    <row r="3965" spans="1:22" ht="45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>
        <f t="shared" si="488"/>
        <v>2.5</v>
      </c>
      <c r="P3965">
        <f t="shared" si="491"/>
        <v>100</v>
      </c>
      <c r="Q3965" t="str">
        <f t="shared" si="489"/>
        <v>publishing</v>
      </c>
      <c r="R3965" t="str">
        <f t="shared" si="490"/>
        <v>art books</v>
      </c>
      <c r="S3965" s="9">
        <f t="shared" si="492"/>
        <v>40672.563206018523</v>
      </c>
      <c r="T3965" s="9">
        <f t="shared" si="493"/>
        <v>40702.563206018523</v>
      </c>
      <c r="U3965">
        <f t="shared" si="494"/>
        <v>2011</v>
      </c>
      <c r="V3965" s="9" t="str">
        <f t="shared" si="495"/>
        <v>May</v>
      </c>
    </row>
    <row r="3966" spans="1:22" ht="45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>
        <f t="shared" si="488"/>
        <v>21.25</v>
      </c>
      <c r="P3966">
        <f t="shared" si="491"/>
        <v>108.05084745762711</v>
      </c>
      <c r="Q3966" t="str">
        <f t="shared" si="489"/>
        <v>publishing</v>
      </c>
      <c r="R3966" t="str">
        <f t="shared" si="490"/>
        <v>art books</v>
      </c>
      <c r="S3966" s="9">
        <f t="shared" si="492"/>
        <v>42549.7500462963</v>
      </c>
      <c r="T3966" s="9">
        <f t="shared" si="493"/>
        <v>42578.750000000007</v>
      </c>
      <c r="U3966">
        <f t="shared" si="494"/>
        <v>2016</v>
      </c>
      <c r="V3966" s="9" t="str">
        <f t="shared" si="495"/>
        <v>Jun</v>
      </c>
    </row>
    <row r="3967" spans="1:22" ht="45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>
        <f t="shared" si="488"/>
        <v>4.117647058823529</v>
      </c>
      <c r="P3967">
        <f t="shared" si="491"/>
        <v>26.923076923076923</v>
      </c>
      <c r="Q3967" t="str">
        <f t="shared" si="489"/>
        <v>publishing</v>
      </c>
      <c r="R3967" t="str">
        <f t="shared" si="490"/>
        <v>art books</v>
      </c>
      <c r="S3967" s="9">
        <f t="shared" si="492"/>
        <v>41671.770196759266</v>
      </c>
      <c r="T3967" s="9">
        <f t="shared" si="493"/>
        <v>41686.833333333336</v>
      </c>
      <c r="U3967">
        <f t="shared" si="494"/>
        <v>2014</v>
      </c>
      <c r="V3967" s="9" t="str">
        <f t="shared" si="495"/>
        <v>Feb</v>
      </c>
    </row>
    <row r="3968" spans="1:22" ht="45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>
        <f t="shared" si="488"/>
        <v>13.639999999999999</v>
      </c>
      <c r="P3968">
        <f t="shared" si="491"/>
        <v>155</v>
      </c>
      <c r="Q3968" t="str">
        <f t="shared" si="489"/>
        <v>publishing</v>
      </c>
      <c r="R3968" t="str">
        <f t="shared" si="490"/>
        <v>art books</v>
      </c>
      <c r="S3968" s="9">
        <f t="shared" si="492"/>
        <v>41961.89565972222</v>
      </c>
      <c r="T3968" s="9">
        <f t="shared" si="493"/>
        <v>41996.89565972222</v>
      </c>
      <c r="U3968">
        <f t="shared" si="494"/>
        <v>2014</v>
      </c>
      <c r="V3968" s="9" t="str">
        <f t="shared" si="495"/>
        <v>Nov</v>
      </c>
    </row>
    <row r="3969" spans="1:22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>
        <f t="shared" si="488"/>
        <v>0</v>
      </c>
      <c r="P3969">
        <f t="shared" si="491"/>
        <v>0</v>
      </c>
      <c r="Q3969" t="str">
        <f t="shared" si="489"/>
        <v>publishing</v>
      </c>
      <c r="R3969" t="str">
        <f t="shared" si="490"/>
        <v>art books</v>
      </c>
      <c r="S3969" s="9">
        <f t="shared" si="492"/>
        <v>41389.51289351852</v>
      </c>
      <c r="T3969" s="9">
        <f t="shared" si="493"/>
        <v>41419.51289351852</v>
      </c>
      <c r="U3969">
        <f t="shared" si="494"/>
        <v>2013</v>
      </c>
      <c r="V3969" s="9" t="str">
        <f t="shared" si="495"/>
        <v>Apr</v>
      </c>
    </row>
    <row r="3970" spans="1:22" ht="30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>
        <f t="shared" ref="O3970:O4033" si="496">(E3970/D3970)*100</f>
        <v>41.4</v>
      </c>
      <c r="P3970">
        <f t="shared" si="491"/>
        <v>47.769230769230766</v>
      </c>
      <c r="Q3970" t="str">
        <f t="shared" ref="Q3970:Q4033" si="497">LEFT(N3970,SEARCH("/",N3970,1)-1)</f>
        <v>publishing</v>
      </c>
      <c r="R3970" t="str">
        <f t="shared" ref="R3970:R4033" si="498">RIGHT(N3970,LEN(N3970)-SEARCH("/",N3970,1))</f>
        <v>art books</v>
      </c>
      <c r="S3970" s="9">
        <f t="shared" si="492"/>
        <v>42438.646782407413</v>
      </c>
      <c r="T3970" s="9">
        <f t="shared" si="493"/>
        <v>42468.605115740742</v>
      </c>
      <c r="U3970">
        <f t="shared" si="494"/>
        <v>2016</v>
      </c>
      <c r="V3970" s="9" t="str">
        <f t="shared" si="495"/>
        <v>Mar</v>
      </c>
    </row>
    <row r="3971" spans="1:22" ht="45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>
        <f t="shared" si="496"/>
        <v>0.66115702479338845</v>
      </c>
      <c r="P3971">
        <f t="shared" ref="P3971:P4034" si="499">IFERROR(E3971/L3971, 0)</f>
        <v>20</v>
      </c>
      <c r="Q3971" t="str">
        <f t="shared" si="497"/>
        <v>publishing</v>
      </c>
      <c r="R3971" t="str">
        <f t="shared" si="498"/>
        <v>art books</v>
      </c>
      <c r="S3971" s="9">
        <f t="shared" ref="S3971:S4034" si="500">((J3971/86400)+25569+(-4/24))</f>
        <v>42144.602812500001</v>
      </c>
      <c r="T3971" s="9">
        <f t="shared" ref="T3971:T4034" si="501">((I3971/86400)+25569+(-4/24))</f>
        <v>42174.602812500001</v>
      </c>
      <c r="U3971">
        <f t="shared" ref="U3971:U4034" si="502">YEAR(S3971)</f>
        <v>2015</v>
      </c>
      <c r="V3971" s="9" t="str">
        <f t="shared" ref="V3971:V4034" si="503">TEXT(S3971, "mmm")</f>
        <v>May</v>
      </c>
    </row>
    <row r="3972" spans="1:22" ht="45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>
        <f t="shared" si="496"/>
        <v>5</v>
      </c>
      <c r="P3972">
        <f t="shared" si="499"/>
        <v>41.666666666666664</v>
      </c>
      <c r="Q3972" t="str">
        <f t="shared" si="497"/>
        <v>publishing</v>
      </c>
      <c r="R3972" t="str">
        <f t="shared" si="498"/>
        <v>art books</v>
      </c>
      <c r="S3972" s="9">
        <f t="shared" si="500"/>
        <v>42403.866423611114</v>
      </c>
      <c r="T3972" s="9">
        <f t="shared" si="501"/>
        <v>42428.832638888889</v>
      </c>
      <c r="U3972">
        <f t="shared" si="502"/>
        <v>2016</v>
      </c>
      <c r="V3972" s="9" t="str">
        <f t="shared" si="503"/>
        <v>Feb</v>
      </c>
    </row>
    <row r="3973" spans="1:22" ht="45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>
        <f t="shared" si="496"/>
        <v>2.4777777777777779</v>
      </c>
      <c r="P3973">
        <f t="shared" si="499"/>
        <v>74.333333333333329</v>
      </c>
      <c r="Q3973" t="str">
        <f t="shared" si="497"/>
        <v>publishing</v>
      </c>
      <c r="R3973" t="str">
        <f t="shared" si="498"/>
        <v>art books</v>
      </c>
      <c r="S3973" s="9">
        <f t="shared" si="500"/>
        <v>42785.833356481489</v>
      </c>
      <c r="T3973" s="9">
        <f t="shared" si="501"/>
        <v>42825.999305555561</v>
      </c>
      <c r="U3973">
        <f t="shared" si="502"/>
        <v>2017</v>
      </c>
      <c r="V3973" s="9" t="str">
        <f t="shared" si="503"/>
        <v>Feb</v>
      </c>
    </row>
    <row r="3974" spans="1:22" ht="45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>
        <f t="shared" si="496"/>
        <v>5.0599999999999996</v>
      </c>
      <c r="P3974">
        <f t="shared" si="499"/>
        <v>84.333333333333329</v>
      </c>
      <c r="Q3974" t="str">
        <f t="shared" si="497"/>
        <v>publishing</v>
      </c>
      <c r="R3974" t="str">
        <f t="shared" si="498"/>
        <v>art books</v>
      </c>
      <c r="S3974" s="9">
        <f t="shared" si="500"/>
        <v>42017.760752314818</v>
      </c>
      <c r="T3974" s="9">
        <f t="shared" si="501"/>
        <v>42052.760752314818</v>
      </c>
      <c r="U3974">
        <f t="shared" si="502"/>
        <v>2015</v>
      </c>
      <c r="V3974" s="9" t="str">
        <f t="shared" si="503"/>
        <v>Jan</v>
      </c>
    </row>
    <row r="3975" spans="1:22" ht="45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>
        <f t="shared" si="496"/>
        <v>22.91</v>
      </c>
      <c r="P3975">
        <f t="shared" si="499"/>
        <v>65.457142857142856</v>
      </c>
      <c r="Q3975" t="str">
        <f t="shared" si="497"/>
        <v>publishing</v>
      </c>
      <c r="R3975" t="str">
        <f t="shared" si="498"/>
        <v>art books</v>
      </c>
      <c r="S3975" s="9">
        <f t="shared" si="500"/>
        <v>41799.357592592591</v>
      </c>
      <c r="T3975" s="9">
        <f t="shared" si="501"/>
        <v>41829.357592592591</v>
      </c>
      <c r="U3975">
        <f t="shared" si="502"/>
        <v>2014</v>
      </c>
      <c r="V3975" s="9" t="str">
        <f t="shared" si="503"/>
        <v>Jun</v>
      </c>
    </row>
    <row r="3976" spans="1:22" ht="30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>
        <f t="shared" si="496"/>
        <v>13</v>
      </c>
      <c r="P3976">
        <f t="shared" si="499"/>
        <v>65</v>
      </c>
      <c r="Q3976" t="str">
        <f t="shared" si="497"/>
        <v>publishing</v>
      </c>
      <c r="R3976" t="str">
        <f t="shared" si="498"/>
        <v>art books</v>
      </c>
      <c r="S3976" s="9">
        <f t="shared" si="500"/>
        <v>42140.712592592594</v>
      </c>
      <c r="T3976" s="9">
        <f t="shared" si="501"/>
        <v>42185.712592592594</v>
      </c>
      <c r="U3976">
        <f t="shared" si="502"/>
        <v>2015</v>
      </c>
      <c r="V3976" s="9" t="str">
        <f t="shared" si="503"/>
        <v>May</v>
      </c>
    </row>
    <row r="3977" spans="1:22" ht="45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>
        <f t="shared" si="496"/>
        <v>0.54999999999999993</v>
      </c>
      <c r="P3977">
        <f t="shared" si="499"/>
        <v>27.5</v>
      </c>
      <c r="Q3977" t="str">
        <f t="shared" si="497"/>
        <v>publishing</v>
      </c>
      <c r="R3977" t="str">
        <f t="shared" si="498"/>
        <v>art books</v>
      </c>
      <c r="S3977" s="9">
        <f t="shared" si="500"/>
        <v>41054.681111111109</v>
      </c>
      <c r="T3977" s="9">
        <f t="shared" si="501"/>
        <v>41114.681111111109</v>
      </c>
      <c r="U3977">
        <f t="shared" si="502"/>
        <v>2012</v>
      </c>
      <c r="V3977" s="9" t="str">
        <f t="shared" si="503"/>
        <v>May</v>
      </c>
    </row>
    <row r="3978" spans="1:22" ht="45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>
        <f t="shared" si="496"/>
        <v>10.806536636794938</v>
      </c>
      <c r="P3978">
        <f t="shared" si="499"/>
        <v>51.25</v>
      </c>
      <c r="Q3978" t="str">
        <f t="shared" si="497"/>
        <v>publishing</v>
      </c>
      <c r="R3978" t="str">
        <f t="shared" si="498"/>
        <v>art books</v>
      </c>
      <c r="S3978" s="9">
        <f t="shared" si="500"/>
        <v>40398.899201388893</v>
      </c>
      <c r="T3978" s="9">
        <f t="shared" si="501"/>
        <v>40422.916666666672</v>
      </c>
      <c r="U3978">
        <f t="shared" si="502"/>
        <v>2010</v>
      </c>
      <c r="V3978" s="9" t="str">
        <f t="shared" si="503"/>
        <v>Aug</v>
      </c>
    </row>
    <row r="3979" spans="1:22" ht="30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>
        <f t="shared" si="496"/>
        <v>0.84008400840084008</v>
      </c>
      <c r="P3979">
        <f t="shared" si="499"/>
        <v>14</v>
      </c>
      <c r="Q3979" t="str">
        <f t="shared" si="497"/>
        <v>publishing</v>
      </c>
      <c r="R3979" t="str">
        <f t="shared" si="498"/>
        <v>art books</v>
      </c>
      <c r="S3979" s="9">
        <f t="shared" si="500"/>
        <v>41481.829756944448</v>
      </c>
      <c r="T3979" s="9">
        <f t="shared" si="501"/>
        <v>41514.829756944448</v>
      </c>
      <c r="U3979">
        <f t="shared" si="502"/>
        <v>2013</v>
      </c>
      <c r="V3979" s="9" t="str">
        <f t="shared" si="503"/>
        <v>Jul</v>
      </c>
    </row>
    <row r="3980" spans="1:22" ht="45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>
        <f t="shared" si="496"/>
        <v>0</v>
      </c>
      <c r="P3980">
        <f t="shared" si="499"/>
        <v>0</v>
      </c>
      <c r="Q3980" t="str">
        <f t="shared" si="497"/>
        <v>publishing</v>
      </c>
      <c r="R3980" t="str">
        <f t="shared" si="498"/>
        <v>art books</v>
      </c>
      <c r="S3980" s="9">
        <f t="shared" si="500"/>
        <v>40989.883402777778</v>
      </c>
      <c r="T3980" s="9">
        <f t="shared" si="501"/>
        <v>41049.883402777778</v>
      </c>
      <c r="U3980">
        <f t="shared" si="502"/>
        <v>2012</v>
      </c>
      <c r="V3980" s="9" t="str">
        <f t="shared" si="503"/>
        <v>Mar</v>
      </c>
    </row>
    <row r="3981" spans="1:22" ht="45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>
        <f t="shared" si="496"/>
        <v>0</v>
      </c>
      <c r="P3981">
        <f t="shared" si="499"/>
        <v>0</v>
      </c>
      <c r="Q3981" t="str">
        <f t="shared" si="497"/>
        <v>technology</v>
      </c>
      <c r="R3981" t="str">
        <f t="shared" si="498"/>
        <v>web</v>
      </c>
      <c r="S3981" s="9">
        <f t="shared" si="500"/>
        <v>42167.647037037044</v>
      </c>
      <c r="T3981" s="9">
        <f t="shared" si="501"/>
        <v>42197.647037037044</v>
      </c>
      <c r="U3981">
        <f t="shared" si="502"/>
        <v>2015</v>
      </c>
      <c r="V3981" s="9" t="str">
        <f t="shared" si="503"/>
        <v>Jun</v>
      </c>
    </row>
    <row r="3982" spans="1:22" ht="45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>
        <f t="shared" si="496"/>
        <v>0</v>
      </c>
      <c r="P3982">
        <f t="shared" si="499"/>
        <v>0</v>
      </c>
      <c r="Q3982" t="str">
        <f t="shared" si="497"/>
        <v>technology</v>
      </c>
      <c r="R3982" t="str">
        <f t="shared" si="498"/>
        <v>web</v>
      </c>
      <c r="S3982" s="9">
        <f t="shared" si="500"/>
        <v>41897.535532407412</v>
      </c>
      <c r="T3982" s="9">
        <f t="shared" si="501"/>
        <v>41918.041666666672</v>
      </c>
      <c r="U3982">
        <f t="shared" si="502"/>
        <v>2014</v>
      </c>
      <c r="V3982" s="9" t="str">
        <f t="shared" si="503"/>
        <v>Sep</v>
      </c>
    </row>
    <row r="3983" spans="1:22" ht="45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>
        <f t="shared" si="496"/>
        <v>3</v>
      </c>
      <c r="P3983">
        <f t="shared" si="499"/>
        <v>300</v>
      </c>
      <c r="Q3983" t="str">
        <f t="shared" si="497"/>
        <v>technology</v>
      </c>
      <c r="R3983" t="str">
        <f t="shared" si="498"/>
        <v>web</v>
      </c>
      <c r="S3983" s="9">
        <f t="shared" si="500"/>
        <v>42327.658622685187</v>
      </c>
      <c r="T3983" s="9">
        <f t="shared" si="501"/>
        <v>42377.657638888886</v>
      </c>
      <c r="U3983">
        <f t="shared" si="502"/>
        <v>2015</v>
      </c>
      <c r="V3983" s="9" t="str">
        <f t="shared" si="503"/>
        <v>Nov</v>
      </c>
    </row>
    <row r="3984" spans="1:22" ht="45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>
        <f t="shared" si="496"/>
        <v>0.1</v>
      </c>
      <c r="P3984">
        <f t="shared" si="499"/>
        <v>1</v>
      </c>
      <c r="Q3984" t="str">
        <f t="shared" si="497"/>
        <v>technology</v>
      </c>
      <c r="R3984" t="str">
        <f t="shared" si="498"/>
        <v>web</v>
      </c>
      <c r="S3984" s="9">
        <f t="shared" si="500"/>
        <v>42515.560983796298</v>
      </c>
      <c r="T3984" s="9">
        <f t="shared" si="501"/>
        <v>42545.560983796298</v>
      </c>
      <c r="U3984">
        <f t="shared" si="502"/>
        <v>2016</v>
      </c>
      <c r="V3984" s="9" t="str">
        <f t="shared" si="503"/>
        <v>May</v>
      </c>
    </row>
    <row r="3985" spans="1:22" ht="45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>
        <f t="shared" si="496"/>
        <v>0</v>
      </c>
      <c r="P3985">
        <f t="shared" si="499"/>
        <v>0</v>
      </c>
      <c r="Q3985" t="str">
        <f t="shared" si="497"/>
        <v>technology</v>
      </c>
      <c r="R3985" t="str">
        <f t="shared" si="498"/>
        <v>web</v>
      </c>
      <c r="S3985" s="9">
        <f t="shared" si="500"/>
        <v>42059.835138888891</v>
      </c>
      <c r="T3985" s="9">
        <f t="shared" si="501"/>
        <v>42094.818749999999</v>
      </c>
      <c r="U3985">
        <f t="shared" si="502"/>
        <v>2015</v>
      </c>
      <c r="V3985" s="9" t="str">
        <f t="shared" si="503"/>
        <v>Feb</v>
      </c>
    </row>
    <row r="3986" spans="1:22" ht="45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>
        <f t="shared" si="496"/>
        <v>6.5000000000000002E-2</v>
      </c>
      <c r="P3986">
        <f t="shared" si="499"/>
        <v>13</v>
      </c>
      <c r="Q3986" t="str">
        <f t="shared" si="497"/>
        <v>technology</v>
      </c>
      <c r="R3986" t="str">
        <f t="shared" si="498"/>
        <v>web</v>
      </c>
      <c r="S3986" s="9">
        <f t="shared" si="500"/>
        <v>42615.632303240745</v>
      </c>
      <c r="T3986" s="9">
        <f t="shared" si="501"/>
        <v>42660.632303240745</v>
      </c>
      <c r="U3986">
        <f t="shared" si="502"/>
        <v>2016</v>
      </c>
      <c r="V3986" s="9" t="str">
        <f t="shared" si="503"/>
        <v>Sep</v>
      </c>
    </row>
    <row r="3987" spans="1:22" ht="45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>
        <f t="shared" si="496"/>
        <v>1.5</v>
      </c>
      <c r="P3987">
        <f t="shared" si="499"/>
        <v>15</v>
      </c>
      <c r="Q3987" t="str">
        <f t="shared" si="497"/>
        <v>technology</v>
      </c>
      <c r="R3987" t="str">
        <f t="shared" si="498"/>
        <v>web</v>
      </c>
      <c r="S3987" s="9">
        <f t="shared" si="500"/>
        <v>42577.440694444442</v>
      </c>
      <c r="T3987" s="9">
        <f t="shared" si="501"/>
        <v>42607.440694444442</v>
      </c>
      <c r="U3987">
        <f t="shared" si="502"/>
        <v>2016</v>
      </c>
      <c r="V3987" s="9" t="str">
        <f t="shared" si="503"/>
        <v>Jul</v>
      </c>
    </row>
    <row r="3988" spans="1:22" ht="45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>
        <f t="shared" si="496"/>
        <v>0.38571428571428573</v>
      </c>
      <c r="P3988">
        <f t="shared" si="499"/>
        <v>54</v>
      </c>
      <c r="Q3988" t="str">
        <f t="shared" si="497"/>
        <v>technology</v>
      </c>
      <c r="R3988" t="str">
        <f t="shared" si="498"/>
        <v>web</v>
      </c>
      <c r="S3988" s="9">
        <f t="shared" si="500"/>
        <v>42360.765486111115</v>
      </c>
      <c r="T3988" s="9">
        <f t="shared" si="501"/>
        <v>42420.765486111115</v>
      </c>
      <c r="U3988">
        <f t="shared" si="502"/>
        <v>2015</v>
      </c>
      <c r="V3988" s="9" t="str">
        <f t="shared" si="503"/>
        <v>Dec</v>
      </c>
    </row>
    <row r="3989" spans="1:22" ht="45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>
        <f t="shared" si="496"/>
        <v>0</v>
      </c>
      <c r="P3989">
        <f t="shared" si="499"/>
        <v>0</v>
      </c>
      <c r="Q3989" t="str">
        <f t="shared" si="497"/>
        <v>technology</v>
      </c>
      <c r="R3989" t="str">
        <f t="shared" si="498"/>
        <v>web</v>
      </c>
      <c r="S3989" s="9">
        <f t="shared" si="500"/>
        <v>42198.609120370376</v>
      </c>
      <c r="T3989" s="9">
        <f t="shared" si="501"/>
        <v>42227.609120370376</v>
      </c>
      <c r="U3989">
        <f t="shared" si="502"/>
        <v>2015</v>
      </c>
      <c r="V3989" s="9" t="str">
        <f t="shared" si="503"/>
        <v>Jul</v>
      </c>
    </row>
    <row r="3990" spans="1:22" ht="30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>
        <f t="shared" si="496"/>
        <v>0</v>
      </c>
      <c r="P3990">
        <f t="shared" si="499"/>
        <v>0</v>
      </c>
      <c r="Q3990" t="str">
        <f t="shared" si="497"/>
        <v>technology</v>
      </c>
      <c r="R3990" t="str">
        <f t="shared" si="498"/>
        <v>web</v>
      </c>
      <c r="S3990" s="9">
        <f t="shared" si="500"/>
        <v>42708.675578703704</v>
      </c>
      <c r="T3990" s="9">
        <f t="shared" si="501"/>
        <v>42738.675578703704</v>
      </c>
      <c r="U3990">
        <f t="shared" si="502"/>
        <v>2016</v>
      </c>
      <c r="V3990" s="9" t="str">
        <f t="shared" si="503"/>
        <v>Dec</v>
      </c>
    </row>
    <row r="3991" spans="1:22" ht="30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>
        <f t="shared" si="496"/>
        <v>0.5714285714285714</v>
      </c>
      <c r="P3991">
        <f t="shared" si="499"/>
        <v>15.428571428571429</v>
      </c>
      <c r="Q3991" t="str">
        <f t="shared" si="497"/>
        <v>technology</v>
      </c>
      <c r="R3991" t="str">
        <f t="shared" si="498"/>
        <v>web</v>
      </c>
      <c r="S3991" s="9">
        <f t="shared" si="500"/>
        <v>42093.934479166674</v>
      </c>
      <c r="T3991" s="9">
        <f t="shared" si="501"/>
        <v>42123.934479166674</v>
      </c>
      <c r="U3991">
        <f t="shared" si="502"/>
        <v>2015</v>
      </c>
      <c r="V3991" s="9" t="str">
        <f t="shared" si="503"/>
        <v>Mar</v>
      </c>
    </row>
    <row r="3992" spans="1:22" ht="45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>
        <f t="shared" si="496"/>
        <v>0</v>
      </c>
      <c r="P3992">
        <f t="shared" si="499"/>
        <v>0</v>
      </c>
      <c r="Q3992" t="str">
        <f t="shared" si="497"/>
        <v>technology</v>
      </c>
      <c r="R3992" t="str">
        <f t="shared" si="498"/>
        <v>web</v>
      </c>
      <c r="S3992" s="9">
        <f t="shared" si="500"/>
        <v>42101.467037037037</v>
      </c>
      <c r="T3992" s="9">
        <f t="shared" si="501"/>
        <v>42161.467037037037</v>
      </c>
      <c r="U3992">
        <f t="shared" si="502"/>
        <v>2015</v>
      </c>
      <c r="V3992" s="9" t="str">
        <f t="shared" si="503"/>
        <v>Apr</v>
      </c>
    </row>
    <row r="3993" spans="1:22" ht="45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>
        <f t="shared" si="496"/>
        <v>0</v>
      </c>
      <c r="P3993">
        <f t="shared" si="499"/>
        <v>0</v>
      </c>
      <c r="Q3993" t="str">
        <f t="shared" si="497"/>
        <v>technology</v>
      </c>
      <c r="R3993" t="str">
        <f t="shared" si="498"/>
        <v>web</v>
      </c>
      <c r="S3993" s="9">
        <f t="shared" si="500"/>
        <v>42103.509513888894</v>
      </c>
      <c r="T3993" s="9">
        <f t="shared" si="501"/>
        <v>42115.509513888894</v>
      </c>
      <c r="U3993">
        <f t="shared" si="502"/>
        <v>2015</v>
      </c>
      <c r="V3993" s="9" t="str">
        <f t="shared" si="503"/>
        <v>Apr</v>
      </c>
    </row>
    <row r="3994" spans="1:22" ht="30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>
        <f t="shared" si="496"/>
        <v>7.1428571428571425E-2</v>
      </c>
      <c r="P3994">
        <f t="shared" si="499"/>
        <v>25</v>
      </c>
      <c r="Q3994" t="str">
        <f t="shared" si="497"/>
        <v>technology</v>
      </c>
      <c r="R3994" t="str">
        <f t="shared" si="498"/>
        <v>web</v>
      </c>
      <c r="S3994" s="9">
        <f t="shared" si="500"/>
        <v>41954.556250000001</v>
      </c>
      <c r="T3994" s="9">
        <f t="shared" si="501"/>
        <v>42014.556250000001</v>
      </c>
      <c r="U3994">
        <f t="shared" si="502"/>
        <v>2014</v>
      </c>
      <c r="V3994" s="9" t="str">
        <f t="shared" si="503"/>
        <v>Nov</v>
      </c>
    </row>
    <row r="3995" spans="1:22" ht="45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>
        <f t="shared" si="496"/>
        <v>0.6875</v>
      </c>
      <c r="P3995">
        <f t="shared" si="499"/>
        <v>27.5</v>
      </c>
      <c r="Q3995" t="str">
        <f t="shared" si="497"/>
        <v>technology</v>
      </c>
      <c r="R3995" t="str">
        <f t="shared" si="498"/>
        <v>web</v>
      </c>
      <c r="S3995" s="9">
        <f t="shared" si="500"/>
        <v>42096.751574074078</v>
      </c>
      <c r="T3995" s="9">
        <f t="shared" si="501"/>
        <v>42126.751574074078</v>
      </c>
      <c r="U3995">
        <f t="shared" si="502"/>
        <v>2015</v>
      </c>
      <c r="V3995" s="9" t="str">
        <f t="shared" si="503"/>
        <v>Apr</v>
      </c>
    </row>
    <row r="3996" spans="1:22" ht="30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>
        <f t="shared" si="496"/>
        <v>0</v>
      </c>
      <c r="P3996">
        <f t="shared" si="499"/>
        <v>0</v>
      </c>
      <c r="Q3996" t="str">
        <f t="shared" si="497"/>
        <v>technology</v>
      </c>
      <c r="R3996" t="str">
        <f t="shared" si="498"/>
        <v>web</v>
      </c>
      <c r="S3996" s="9">
        <f t="shared" si="500"/>
        <v>42130.616944444446</v>
      </c>
      <c r="T3996" s="9">
        <f t="shared" si="501"/>
        <v>42160.616944444446</v>
      </c>
      <c r="U3996">
        <f t="shared" si="502"/>
        <v>2015</v>
      </c>
      <c r="V3996" s="9" t="str">
        <f t="shared" si="503"/>
        <v>May</v>
      </c>
    </row>
    <row r="3997" spans="1:22" ht="30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>
        <f t="shared" si="496"/>
        <v>0</v>
      </c>
      <c r="P3997">
        <f t="shared" si="499"/>
        <v>0</v>
      </c>
      <c r="Q3997" t="str">
        <f t="shared" si="497"/>
        <v>technology</v>
      </c>
      <c r="R3997" t="str">
        <f t="shared" si="498"/>
        <v>web</v>
      </c>
      <c r="S3997" s="9">
        <f t="shared" si="500"/>
        <v>42264.453449074077</v>
      </c>
      <c r="T3997" s="9">
        <f t="shared" si="501"/>
        <v>42294.453449074077</v>
      </c>
      <c r="U3997">
        <f t="shared" si="502"/>
        <v>2015</v>
      </c>
      <c r="V3997" s="9" t="str">
        <f t="shared" si="503"/>
        <v>Sep</v>
      </c>
    </row>
    <row r="3998" spans="1:22" ht="45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>
        <f t="shared" si="496"/>
        <v>0</v>
      </c>
      <c r="P3998">
        <f t="shared" si="499"/>
        <v>0</v>
      </c>
      <c r="Q3998" t="str">
        <f t="shared" si="497"/>
        <v>technology</v>
      </c>
      <c r="R3998" t="str">
        <f t="shared" si="498"/>
        <v>web</v>
      </c>
      <c r="S3998" s="9">
        <f t="shared" si="500"/>
        <v>41978.76430555556</v>
      </c>
      <c r="T3998" s="9">
        <f t="shared" si="501"/>
        <v>42034.86041666667</v>
      </c>
      <c r="U3998">
        <f t="shared" si="502"/>
        <v>2014</v>
      </c>
      <c r="V3998" s="9" t="str">
        <f t="shared" si="503"/>
        <v>Dec</v>
      </c>
    </row>
    <row r="3999" spans="1:22" ht="45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>
        <f t="shared" si="496"/>
        <v>14.680000000000001</v>
      </c>
      <c r="P3999">
        <f t="shared" si="499"/>
        <v>367</v>
      </c>
      <c r="Q3999" t="str">
        <f t="shared" si="497"/>
        <v>technology</v>
      </c>
      <c r="R3999" t="str">
        <f t="shared" si="498"/>
        <v>web</v>
      </c>
      <c r="S3999" s="9">
        <f t="shared" si="500"/>
        <v>42159.482916666668</v>
      </c>
      <c r="T3999" s="9">
        <f t="shared" si="501"/>
        <v>42219.482916666668</v>
      </c>
      <c r="U3999">
        <f t="shared" si="502"/>
        <v>2015</v>
      </c>
      <c r="V3999" s="9" t="str">
        <f t="shared" si="503"/>
        <v>Jun</v>
      </c>
    </row>
    <row r="4000" spans="1:22" ht="45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>
        <f t="shared" si="496"/>
        <v>0.04</v>
      </c>
      <c r="P4000">
        <f t="shared" si="499"/>
        <v>2</v>
      </c>
      <c r="Q4000" t="str">
        <f t="shared" si="497"/>
        <v>technology</v>
      </c>
      <c r="R4000" t="str">
        <f t="shared" si="498"/>
        <v>web</v>
      </c>
      <c r="S4000" s="9">
        <f t="shared" si="500"/>
        <v>42377.540277777785</v>
      </c>
      <c r="T4000" s="9">
        <f t="shared" si="501"/>
        <v>42407.540277777785</v>
      </c>
      <c r="U4000">
        <f t="shared" si="502"/>
        <v>2016</v>
      </c>
      <c r="V4000" s="9" t="str">
        <f t="shared" si="503"/>
        <v>Jan</v>
      </c>
    </row>
    <row r="4001" spans="1:22" ht="45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>
        <f t="shared" si="496"/>
        <v>0</v>
      </c>
      <c r="P4001">
        <f t="shared" si="499"/>
        <v>0</v>
      </c>
      <c r="Q4001" t="str">
        <f t="shared" si="497"/>
        <v>technology</v>
      </c>
      <c r="R4001" t="str">
        <f t="shared" si="498"/>
        <v>web</v>
      </c>
      <c r="S4001" s="9">
        <f t="shared" si="500"/>
        <v>42466.692222222227</v>
      </c>
      <c r="T4001" s="9">
        <f t="shared" si="501"/>
        <v>42490.750000000007</v>
      </c>
      <c r="U4001">
        <f t="shared" si="502"/>
        <v>2016</v>
      </c>
      <c r="V4001" s="9" t="str">
        <f t="shared" si="503"/>
        <v>Apr</v>
      </c>
    </row>
    <row r="4002" spans="1:22" ht="30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>
        <f t="shared" si="496"/>
        <v>28.571428571428569</v>
      </c>
      <c r="P4002">
        <f t="shared" si="499"/>
        <v>60</v>
      </c>
      <c r="Q4002" t="str">
        <f t="shared" si="497"/>
        <v>technology</v>
      </c>
      <c r="R4002" t="str">
        <f t="shared" si="498"/>
        <v>web</v>
      </c>
      <c r="S4002" s="9">
        <f t="shared" si="500"/>
        <v>41954.521643518521</v>
      </c>
      <c r="T4002" s="9">
        <f t="shared" si="501"/>
        <v>41984.521643518521</v>
      </c>
      <c r="U4002">
        <f t="shared" si="502"/>
        <v>2014</v>
      </c>
      <c r="V4002" s="9" t="str">
        <f t="shared" si="503"/>
        <v>Nov</v>
      </c>
    </row>
    <row r="4003" spans="1:22" ht="45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>
        <f t="shared" si="496"/>
        <v>0</v>
      </c>
      <c r="P4003">
        <f t="shared" si="499"/>
        <v>0</v>
      </c>
      <c r="Q4003" t="str">
        <f t="shared" si="497"/>
        <v>technology</v>
      </c>
      <c r="R4003" t="str">
        <f t="shared" si="498"/>
        <v>web</v>
      </c>
      <c r="S4003" s="9">
        <f t="shared" si="500"/>
        <v>42321.844907407409</v>
      </c>
      <c r="T4003" s="9">
        <f t="shared" si="501"/>
        <v>42366.844907407409</v>
      </c>
      <c r="U4003">
        <f t="shared" si="502"/>
        <v>2015</v>
      </c>
      <c r="V4003" s="9" t="str">
        <f t="shared" si="503"/>
        <v>Nov</v>
      </c>
    </row>
    <row r="4004" spans="1:22" ht="30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>
        <f t="shared" si="496"/>
        <v>0</v>
      </c>
      <c r="P4004">
        <f t="shared" si="499"/>
        <v>0</v>
      </c>
      <c r="Q4004" t="str">
        <f t="shared" si="497"/>
        <v>technology</v>
      </c>
      <c r="R4004" t="str">
        <f t="shared" si="498"/>
        <v>web</v>
      </c>
      <c r="S4004" s="9">
        <f t="shared" si="500"/>
        <v>42248.768009259256</v>
      </c>
      <c r="T4004" s="9">
        <f t="shared" si="501"/>
        <v>42303.768009259256</v>
      </c>
      <c r="U4004">
        <f t="shared" si="502"/>
        <v>2015</v>
      </c>
      <c r="V4004" s="9" t="str">
        <f t="shared" si="503"/>
        <v>Sep</v>
      </c>
    </row>
    <row r="4005" spans="1:22" ht="45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>
        <f t="shared" si="496"/>
        <v>0</v>
      </c>
      <c r="P4005">
        <f t="shared" si="499"/>
        <v>0</v>
      </c>
      <c r="Q4005" t="str">
        <f t="shared" si="497"/>
        <v>technology</v>
      </c>
      <c r="R4005" t="str">
        <f t="shared" si="498"/>
        <v>web</v>
      </c>
      <c r="S4005" s="9">
        <f t="shared" si="500"/>
        <v>42346.569733796299</v>
      </c>
      <c r="T4005" s="9">
        <f t="shared" si="501"/>
        <v>42386.791666666664</v>
      </c>
      <c r="U4005">
        <f t="shared" si="502"/>
        <v>2015</v>
      </c>
      <c r="V4005" s="9" t="str">
        <f t="shared" si="503"/>
        <v>Dec</v>
      </c>
    </row>
    <row r="4006" spans="1:22" ht="45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>
        <f t="shared" si="496"/>
        <v>10.52</v>
      </c>
      <c r="P4006">
        <f t="shared" si="499"/>
        <v>97.407407407407405</v>
      </c>
      <c r="Q4006" t="str">
        <f t="shared" si="497"/>
        <v>technology</v>
      </c>
      <c r="R4006" t="str">
        <f t="shared" si="498"/>
        <v>web</v>
      </c>
      <c r="S4006" s="9">
        <f t="shared" si="500"/>
        <v>42268.364965277775</v>
      </c>
      <c r="T4006" s="9">
        <f t="shared" si="501"/>
        <v>42298.364965277775</v>
      </c>
      <c r="U4006">
        <f t="shared" si="502"/>
        <v>2015</v>
      </c>
      <c r="V4006" s="9" t="str">
        <f t="shared" si="503"/>
        <v>Sep</v>
      </c>
    </row>
    <row r="4007" spans="1:22" ht="45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>
        <f t="shared" si="496"/>
        <v>1.34</v>
      </c>
      <c r="P4007">
        <f t="shared" si="499"/>
        <v>47.857142857142854</v>
      </c>
      <c r="Q4007" t="str">
        <f t="shared" si="497"/>
        <v>technology</v>
      </c>
      <c r="R4007" t="str">
        <f t="shared" si="498"/>
        <v>web</v>
      </c>
      <c r="S4007" s="9">
        <f t="shared" si="500"/>
        <v>42425.803425925929</v>
      </c>
      <c r="T4007" s="9">
        <f t="shared" si="501"/>
        <v>42485.761759259265</v>
      </c>
      <c r="U4007">
        <f t="shared" si="502"/>
        <v>2016</v>
      </c>
      <c r="V4007" s="9" t="str">
        <f t="shared" si="503"/>
        <v>Feb</v>
      </c>
    </row>
    <row r="4008" spans="1:22" ht="45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>
        <f t="shared" si="496"/>
        <v>0.25</v>
      </c>
      <c r="P4008">
        <f t="shared" si="499"/>
        <v>50</v>
      </c>
      <c r="Q4008" t="str">
        <f t="shared" si="497"/>
        <v>technology</v>
      </c>
      <c r="R4008" t="str">
        <f t="shared" si="498"/>
        <v>web</v>
      </c>
      <c r="S4008" s="9">
        <f t="shared" si="500"/>
        <v>42063.555150462962</v>
      </c>
      <c r="T4008" s="9">
        <f t="shared" si="501"/>
        <v>42108.513483796298</v>
      </c>
      <c r="U4008">
        <f t="shared" si="502"/>
        <v>2015</v>
      </c>
      <c r="V4008" s="9" t="str">
        <f t="shared" si="503"/>
        <v>Feb</v>
      </c>
    </row>
    <row r="4009" spans="1:22" ht="45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>
        <f t="shared" si="496"/>
        <v>0</v>
      </c>
      <c r="P4009">
        <f t="shared" si="499"/>
        <v>0</v>
      </c>
      <c r="Q4009" t="str">
        <f t="shared" si="497"/>
        <v>technology</v>
      </c>
      <c r="R4009" t="str">
        <f t="shared" si="498"/>
        <v>web</v>
      </c>
      <c r="S4009" s="9">
        <f t="shared" si="500"/>
        <v>42380.645960648151</v>
      </c>
      <c r="T4009" s="9">
        <f t="shared" si="501"/>
        <v>42410.645960648151</v>
      </c>
      <c r="U4009">
        <f t="shared" si="502"/>
        <v>2016</v>
      </c>
      <c r="V4009" s="9" t="str">
        <f t="shared" si="503"/>
        <v>Jan</v>
      </c>
    </row>
    <row r="4010" spans="1:22" ht="45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>
        <f t="shared" si="496"/>
        <v>0.32800000000000001</v>
      </c>
      <c r="P4010">
        <f t="shared" si="499"/>
        <v>20.5</v>
      </c>
      <c r="Q4010" t="str">
        <f t="shared" si="497"/>
        <v>technology</v>
      </c>
      <c r="R4010" t="str">
        <f t="shared" si="498"/>
        <v>web</v>
      </c>
      <c r="S4010" s="9">
        <f t="shared" si="500"/>
        <v>41961.022465277776</v>
      </c>
      <c r="T4010" s="9">
        <f t="shared" si="501"/>
        <v>41991.022465277776</v>
      </c>
      <c r="U4010">
        <f t="shared" si="502"/>
        <v>2014</v>
      </c>
      <c r="V4010" s="9" t="str">
        <f t="shared" si="503"/>
        <v>Nov</v>
      </c>
    </row>
    <row r="4011" spans="1:22" ht="45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>
        <f t="shared" si="496"/>
        <v>0</v>
      </c>
      <c r="P4011">
        <f t="shared" si="499"/>
        <v>0</v>
      </c>
      <c r="Q4011" t="str">
        <f t="shared" si="497"/>
        <v>technology</v>
      </c>
      <c r="R4011" t="str">
        <f t="shared" si="498"/>
        <v>web</v>
      </c>
      <c r="S4011" s="9">
        <f t="shared" si="500"/>
        <v>42150.611064814817</v>
      </c>
      <c r="T4011" s="9">
        <f t="shared" si="501"/>
        <v>42180.611064814817</v>
      </c>
      <c r="U4011">
        <f t="shared" si="502"/>
        <v>2015</v>
      </c>
      <c r="V4011" s="9" t="str">
        <f t="shared" si="503"/>
        <v>May</v>
      </c>
    </row>
    <row r="4012" spans="1:22" ht="45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>
        <f t="shared" si="496"/>
        <v>3.2727272727272729</v>
      </c>
      <c r="P4012">
        <f t="shared" si="499"/>
        <v>30</v>
      </c>
      <c r="Q4012" t="str">
        <f t="shared" si="497"/>
        <v>technology</v>
      </c>
      <c r="R4012" t="str">
        <f t="shared" si="498"/>
        <v>web</v>
      </c>
      <c r="S4012" s="9">
        <f t="shared" si="500"/>
        <v>42087.902442129627</v>
      </c>
      <c r="T4012" s="9">
        <f t="shared" si="501"/>
        <v>42117.902442129627</v>
      </c>
      <c r="U4012">
        <f t="shared" si="502"/>
        <v>2015</v>
      </c>
      <c r="V4012" s="9" t="str">
        <f t="shared" si="503"/>
        <v>Mar</v>
      </c>
    </row>
    <row r="4013" spans="1:22" ht="30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>
        <f t="shared" si="496"/>
        <v>5.8823529411764705E-3</v>
      </c>
      <c r="P4013">
        <f t="shared" si="499"/>
        <v>50</v>
      </c>
      <c r="Q4013" t="str">
        <f t="shared" si="497"/>
        <v>technology</v>
      </c>
      <c r="R4013" t="str">
        <f t="shared" si="498"/>
        <v>web</v>
      </c>
      <c r="S4013" s="9">
        <f t="shared" si="500"/>
        <v>42215.495648148149</v>
      </c>
      <c r="T4013" s="9">
        <f t="shared" si="501"/>
        <v>42245.495648148149</v>
      </c>
      <c r="U4013">
        <f t="shared" si="502"/>
        <v>2015</v>
      </c>
      <c r="V4013" s="9" t="str">
        <f t="shared" si="503"/>
        <v>Jul</v>
      </c>
    </row>
    <row r="4014" spans="1:22" ht="45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>
        <f t="shared" si="496"/>
        <v>4.5454545454545456E-2</v>
      </c>
      <c r="P4014">
        <f t="shared" si="499"/>
        <v>10</v>
      </c>
      <c r="Q4014" t="str">
        <f t="shared" si="497"/>
        <v>technology</v>
      </c>
      <c r="R4014" t="str">
        <f t="shared" si="498"/>
        <v>web</v>
      </c>
      <c r="S4014" s="9">
        <f t="shared" si="500"/>
        <v>42017.676620370374</v>
      </c>
      <c r="T4014" s="9">
        <f t="shared" si="501"/>
        <v>42047.676620370374</v>
      </c>
      <c r="U4014">
        <f t="shared" si="502"/>
        <v>2015</v>
      </c>
      <c r="V4014" s="9" t="str">
        <f t="shared" si="503"/>
        <v>Jan</v>
      </c>
    </row>
    <row r="4015" spans="1:22" ht="45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>
        <f t="shared" si="496"/>
        <v>0</v>
      </c>
      <c r="P4015">
        <f t="shared" si="499"/>
        <v>0</v>
      </c>
      <c r="Q4015" t="str">
        <f t="shared" si="497"/>
        <v>technology</v>
      </c>
      <c r="R4015" t="str">
        <f t="shared" si="498"/>
        <v>web</v>
      </c>
      <c r="S4015" s="9">
        <f t="shared" si="500"/>
        <v>42592.669409722228</v>
      </c>
      <c r="T4015" s="9">
        <f t="shared" si="501"/>
        <v>42622.669409722228</v>
      </c>
      <c r="U4015">
        <f t="shared" si="502"/>
        <v>2016</v>
      </c>
      <c r="V4015" s="9" t="str">
        <f t="shared" si="503"/>
        <v>Aug</v>
      </c>
    </row>
    <row r="4016" spans="1:22" ht="45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>
        <f t="shared" si="496"/>
        <v>10.877666666666666</v>
      </c>
      <c r="P4016">
        <f t="shared" si="499"/>
        <v>81.582499999999996</v>
      </c>
      <c r="Q4016" t="str">
        <f t="shared" si="497"/>
        <v>technology</v>
      </c>
      <c r="R4016" t="str">
        <f t="shared" si="498"/>
        <v>web</v>
      </c>
      <c r="S4016" s="9">
        <f t="shared" si="500"/>
        <v>42318.75886574074</v>
      </c>
      <c r="T4016" s="9">
        <f t="shared" si="501"/>
        <v>42348.75886574074</v>
      </c>
      <c r="U4016">
        <f t="shared" si="502"/>
        <v>2015</v>
      </c>
      <c r="V4016" s="9" t="str">
        <f t="shared" si="503"/>
        <v>Nov</v>
      </c>
    </row>
    <row r="4017" spans="1:22" ht="45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>
        <f t="shared" si="496"/>
        <v>0</v>
      </c>
      <c r="P4017">
        <f t="shared" si="499"/>
        <v>0</v>
      </c>
      <c r="Q4017" t="str">
        <f t="shared" si="497"/>
        <v>technology</v>
      </c>
      <c r="R4017" t="str">
        <f t="shared" si="498"/>
        <v>web</v>
      </c>
      <c r="S4017" s="9">
        <f t="shared" si="500"/>
        <v>42669.703506944446</v>
      </c>
      <c r="T4017" s="9">
        <f t="shared" si="501"/>
        <v>42699.745173611118</v>
      </c>
      <c r="U4017">
        <f t="shared" si="502"/>
        <v>2016</v>
      </c>
      <c r="V4017" s="9" t="str">
        <f t="shared" si="503"/>
        <v>Oct</v>
      </c>
    </row>
    <row r="4018" spans="1:22" ht="30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>
        <f t="shared" si="496"/>
        <v>0</v>
      </c>
      <c r="P4018">
        <f t="shared" si="499"/>
        <v>0</v>
      </c>
      <c r="Q4018" t="str">
        <f t="shared" si="497"/>
        <v>technology</v>
      </c>
      <c r="R4018" t="str">
        <f t="shared" si="498"/>
        <v>web</v>
      </c>
      <c r="S4018" s="9">
        <f t="shared" si="500"/>
        <v>42212.846412037041</v>
      </c>
      <c r="T4018" s="9">
        <f t="shared" si="501"/>
        <v>42241.846412037041</v>
      </c>
      <c r="U4018">
        <f t="shared" si="502"/>
        <v>2015</v>
      </c>
      <c r="V4018" s="9" t="str">
        <f t="shared" si="503"/>
        <v>Jul</v>
      </c>
    </row>
    <row r="4019" spans="1:22" ht="30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>
        <f t="shared" si="496"/>
        <v>0</v>
      </c>
      <c r="P4019">
        <f t="shared" si="499"/>
        <v>0</v>
      </c>
      <c r="Q4019" t="str">
        <f t="shared" si="497"/>
        <v>technology</v>
      </c>
      <c r="R4019" t="str">
        <f t="shared" si="498"/>
        <v>web</v>
      </c>
      <c r="S4019" s="9">
        <f t="shared" si="500"/>
        <v>42236.849722222229</v>
      </c>
      <c r="T4019" s="9">
        <f t="shared" si="501"/>
        <v>42281.849722222229</v>
      </c>
      <c r="U4019">
        <f t="shared" si="502"/>
        <v>2015</v>
      </c>
      <c r="V4019" s="9" t="str">
        <f t="shared" si="503"/>
        <v>Aug</v>
      </c>
    </row>
    <row r="4020" spans="1:22" ht="45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>
        <f t="shared" si="496"/>
        <v>0.36666666666666664</v>
      </c>
      <c r="P4020">
        <f t="shared" si="499"/>
        <v>18.333333333333332</v>
      </c>
      <c r="Q4020" t="str">
        <f t="shared" si="497"/>
        <v>technology</v>
      </c>
      <c r="R4020" t="str">
        <f t="shared" si="498"/>
        <v>web</v>
      </c>
      <c r="S4020" s="9">
        <f t="shared" si="500"/>
        <v>42248.626643518517</v>
      </c>
      <c r="T4020" s="9">
        <f t="shared" si="501"/>
        <v>42278.626643518517</v>
      </c>
      <c r="U4020">
        <f t="shared" si="502"/>
        <v>2015</v>
      </c>
      <c r="V4020" s="9" t="str">
        <f t="shared" si="503"/>
        <v>Sep</v>
      </c>
    </row>
    <row r="4021" spans="1:22" ht="30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>
        <f t="shared" si="496"/>
        <v>1.8193398957730169</v>
      </c>
      <c r="P4021">
        <f t="shared" si="499"/>
        <v>224.42857142857142</v>
      </c>
      <c r="Q4021" t="str">
        <f t="shared" si="497"/>
        <v>technology</v>
      </c>
      <c r="R4021" t="str">
        <f t="shared" si="498"/>
        <v>web</v>
      </c>
      <c r="S4021" s="9">
        <f t="shared" si="500"/>
        <v>42074.769074074073</v>
      </c>
      <c r="T4021" s="9">
        <f t="shared" si="501"/>
        <v>42104.769074074073</v>
      </c>
      <c r="U4021">
        <f t="shared" si="502"/>
        <v>2015</v>
      </c>
      <c r="V4021" s="9" t="str">
        <f t="shared" si="503"/>
        <v>Mar</v>
      </c>
    </row>
    <row r="4022" spans="1:22" ht="45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>
        <f t="shared" si="496"/>
        <v>2.5</v>
      </c>
      <c r="P4022">
        <f t="shared" si="499"/>
        <v>37.5</v>
      </c>
      <c r="Q4022" t="str">
        <f t="shared" si="497"/>
        <v>technology</v>
      </c>
      <c r="R4022" t="str">
        <f t="shared" si="498"/>
        <v>web</v>
      </c>
      <c r="S4022" s="9">
        <f t="shared" si="500"/>
        <v>42195.020868055559</v>
      </c>
      <c r="T4022" s="9">
        <f t="shared" si="501"/>
        <v>42220.020868055559</v>
      </c>
      <c r="U4022">
        <f t="shared" si="502"/>
        <v>2015</v>
      </c>
      <c r="V4022" s="9" t="str">
        <f t="shared" si="503"/>
        <v>Jul</v>
      </c>
    </row>
    <row r="4023" spans="1:22" ht="45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>
        <f t="shared" si="496"/>
        <v>4.3499999999999996</v>
      </c>
      <c r="P4023">
        <f t="shared" si="499"/>
        <v>145</v>
      </c>
      <c r="Q4023" t="str">
        <f t="shared" si="497"/>
        <v>technology</v>
      </c>
      <c r="R4023" t="str">
        <f t="shared" si="498"/>
        <v>web</v>
      </c>
      <c r="S4023" s="9">
        <f t="shared" si="500"/>
        <v>42026.890127314815</v>
      </c>
      <c r="T4023" s="9">
        <f t="shared" si="501"/>
        <v>42056.890127314815</v>
      </c>
      <c r="U4023">
        <f t="shared" si="502"/>
        <v>2015</v>
      </c>
      <c r="V4023" s="9" t="str">
        <f t="shared" si="503"/>
        <v>Jan</v>
      </c>
    </row>
    <row r="4024" spans="1:22" ht="45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>
        <f t="shared" si="496"/>
        <v>0.8</v>
      </c>
      <c r="P4024">
        <f t="shared" si="499"/>
        <v>1</v>
      </c>
      <c r="Q4024" t="str">
        <f t="shared" si="497"/>
        <v>technology</v>
      </c>
      <c r="R4024" t="str">
        <f t="shared" si="498"/>
        <v>web</v>
      </c>
      <c r="S4024" s="9">
        <f t="shared" si="500"/>
        <v>41926.900960648149</v>
      </c>
      <c r="T4024" s="9">
        <f t="shared" si="501"/>
        <v>41956.94262731482</v>
      </c>
      <c r="U4024">
        <f t="shared" si="502"/>
        <v>2014</v>
      </c>
      <c r="V4024" s="9" t="str">
        <f t="shared" si="503"/>
        <v>Oct</v>
      </c>
    </row>
    <row r="4025" spans="1:22" ht="45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>
        <f t="shared" si="496"/>
        <v>1.2123076923076923</v>
      </c>
      <c r="P4025">
        <f t="shared" si="499"/>
        <v>112.57142857142857</v>
      </c>
      <c r="Q4025" t="str">
        <f t="shared" si="497"/>
        <v>technology</v>
      </c>
      <c r="R4025" t="str">
        <f t="shared" si="498"/>
        <v>web</v>
      </c>
      <c r="S4025" s="9">
        <f t="shared" si="500"/>
        <v>42191.535092592596</v>
      </c>
      <c r="T4025" s="9">
        <f t="shared" si="501"/>
        <v>42221.535092592596</v>
      </c>
      <c r="U4025">
        <f t="shared" si="502"/>
        <v>2015</v>
      </c>
      <c r="V4025" s="9" t="str">
        <f t="shared" si="503"/>
        <v>Jul</v>
      </c>
    </row>
    <row r="4026" spans="1:22" ht="45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>
        <f t="shared" si="496"/>
        <v>0</v>
      </c>
      <c r="P4026">
        <f t="shared" si="499"/>
        <v>0</v>
      </c>
      <c r="Q4026" t="str">
        <f t="shared" si="497"/>
        <v>technology</v>
      </c>
      <c r="R4026" t="str">
        <f t="shared" si="498"/>
        <v>web</v>
      </c>
      <c r="S4026" s="9">
        <f t="shared" si="500"/>
        <v>41954.671574074076</v>
      </c>
      <c r="T4026" s="9">
        <f t="shared" si="501"/>
        <v>42014.671574074076</v>
      </c>
      <c r="U4026">
        <f t="shared" si="502"/>
        <v>2014</v>
      </c>
      <c r="V4026" s="9" t="str">
        <f t="shared" si="503"/>
        <v>Nov</v>
      </c>
    </row>
    <row r="4027" spans="1:22" ht="45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>
        <f t="shared" si="496"/>
        <v>0.68399999999999994</v>
      </c>
      <c r="P4027">
        <f t="shared" si="499"/>
        <v>342</v>
      </c>
      <c r="Q4027" t="str">
        <f t="shared" si="497"/>
        <v>technology</v>
      </c>
      <c r="R4027" t="str">
        <f t="shared" si="498"/>
        <v>web</v>
      </c>
      <c r="S4027" s="9">
        <f t="shared" si="500"/>
        <v>42528.459953703707</v>
      </c>
      <c r="T4027" s="9">
        <f t="shared" si="501"/>
        <v>42573.459953703707</v>
      </c>
      <c r="U4027">
        <f t="shared" si="502"/>
        <v>2016</v>
      </c>
      <c r="V4027" s="9" t="str">
        <f t="shared" si="503"/>
        <v>Jun</v>
      </c>
    </row>
    <row r="4028" spans="1:22" ht="45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>
        <f t="shared" si="496"/>
        <v>1.2513513513513512</v>
      </c>
      <c r="P4028">
        <f t="shared" si="499"/>
        <v>57.875</v>
      </c>
      <c r="Q4028" t="str">
        <f t="shared" si="497"/>
        <v>technology</v>
      </c>
      <c r="R4028" t="str">
        <f t="shared" si="498"/>
        <v>web</v>
      </c>
      <c r="S4028" s="9">
        <f t="shared" si="500"/>
        <v>41989.687025462968</v>
      </c>
      <c r="T4028" s="9">
        <f t="shared" si="501"/>
        <v>42019.645138888889</v>
      </c>
      <c r="U4028">
        <f t="shared" si="502"/>
        <v>2014</v>
      </c>
      <c r="V4028" s="9" t="str">
        <f t="shared" si="503"/>
        <v>Dec</v>
      </c>
    </row>
    <row r="4029" spans="1:22" ht="45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>
        <f t="shared" si="496"/>
        <v>0.1875</v>
      </c>
      <c r="P4029">
        <f t="shared" si="499"/>
        <v>30</v>
      </c>
      <c r="Q4029" t="str">
        <f t="shared" si="497"/>
        <v>technology</v>
      </c>
      <c r="R4029" t="str">
        <f t="shared" si="498"/>
        <v>web</v>
      </c>
      <c r="S4029" s="9">
        <f t="shared" si="500"/>
        <v>42179.486712962964</v>
      </c>
      <c r="T4029" s="9">
        <f t="shared" si="501"/>
        <v>42210.749305555561</v>
      </c>
      <c r="U4029">
        <f t="shared" si="502"/>
        <v>2015</v>
      </c>
      <c r="V4029" s="9" t="str">
        <f t="shared" si="503"/>
        <v>Jun</v>
      </c>
    </row>
    <row r="4030" spans="1:22" ht="45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>
        <f t="shared" si="496"/>
        <v>0</v>
      </c>
      <c r="P4030">
        <f t="shared" si="499"/>
        <v>0</v>
      </c>
      <c r="Q4030" t="str">
        <f t="shared" si="497"/>
        <v>technology</v>
      </c>
      <c r="R4030" t="str">
        <f t="shared" si="498"/>
        <v>web</v>
      </c>
      <c r="S4030" s="9">
        <f t="shared" si="500"/>
        <v>41968.095648148148</v>
      </c>
      <c r="T4030" s="9">
        <f t="shared" si="501"/>
        <v>42008.095648148148</v>
      </c>
      <c r="U4030">
        <f t="shared" si="502"/>
        <v>2014</v>
      </c>
      <c r="V4030" s="9" t="str">
        <f t="shared" si="503"/>
        <v>Nov</v>
      </c>
    </row>
    <row r="4031" spans="1:22" ht="30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>
        <f t="shared" si="496"/>
        <v>0.125</v>
      </c>
      <c r="P4031">
        <f t="shared" si="499"/>
        <v>25</v>
      </c>
      <c r="Q4031" t="str">
        <f t="shared" si="497"/>
        <v>technology</v>
      </c>
      <c r="R4031" t="str">
        <f t="shared" si="498"/>
        <v>web</v>
      </c>
      <c r="S4031" s="9">
        <f t="shared" si="500"/>
        <v>42064.627824074072</v>
      </c>
      <c r="T4031" s="9">
        <f t="shared" si="501"/>
        <v>42094.586157407415</v>
      </c>
      <c r="U4031">
        <f t="shared" si="502"/>
        <v>2015</v>
      </c>
      <c r="V4031" s="9" t="str">
        <f t="shared" si="503"/>
        <v>Mar</v>
      </c>
    </row>
    <row r="4032" spans="1:22" ht="45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>
        <f t="shared" si="496"/>
        <v>0</v>
      </c>
      <c r="P4032">
        <f t="shared" si="499"/>
        <v>0</v>
      </c>
      <c r="Q4032" t="str">
        <f t="shared" si="497"/>
        <v>technology</v>
      </c>
      <c r="R4032" t="str">
        <f t="shared" si="498"/>
        <v>web</v>
      </c>
      <c r="S4032" s="9">
        <f t="shared" si="500"/>
        <v>42275.953969907408</v>
      </c>
      <c r="T4032" s="9">
        <f t="shared" si="501"/>
        <v>42305.953969907408</v>
      </c>
      <c r="U4032">
        <f t="shared" si="502"/>
        <v>2015</v>
      </c>
      <c r="V4032" s="9" t="str">
        <f t="shared" si="503"/>
        <v>Sep</v>
      </c>
    </row>
    <row r="4033" spans="1:22" ht="45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>
        <f t="shared" si="496"/>
        <v>0.05</v>
      </c>
      <c r="P4033">
        <f t="shared" si="499"/>
        <v>50</v>
      </c>
      <c r="Q4033" t="str">
        <f t="shared" si="497"/>
        <v>technology</v>
      </c>
      <c r="R4033" t="str">
        <f t="shared" si="498"/>
        <v>web</v>
      </c>
      <c r="S4033" s="9">
        <f t="shared" si="500"/>
        <v>42194.481678240743</v>
      </c>
      <c r="T4033" s="9">
        <f t="shared" si="501"/>
        <v>42224.481678240743</v>
      </c>
      <c r="U4033">
        <f t="shared" si="502"/>
        <v>2015</v>
      </c>
      <c r="V4033" s="9" t="str">
        <f t="shared" si="503"/>
        <v>Jul</v>
      </c>
    </row>
    <row r="4034" spans="1:22" ht="45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>
        <f t="shared" ref="O4034:O4097" si="504">(E4034/D4034)*100</f>
        <v>0.06</v>
      </c>
      <c r="P4034">
        <f t="shared" si="499"/>
        <v>1.5</v>
      </c>
      <c r="Q4034" t="str">
        <f t="shared" ref="Q4034:Q4097" si="505">LEFT(N4034,SEARCH("/",N4034,1)-1)</f>
        <v>technology</v>
      </c>
      <c r="R4034" t="str">
        <f t="shared" ref="R4034:R4097" si="506">RIGHT(N4034,LEN(N4034)-SEARCH("/",N4034,1))</f>
        <v>web</v>
      </c>
      <c r="S4034" s="9">
        <f t="shared" si="500"/>
        <v>42031.195520833331</v>
      </c>
      <c r="T4034" s="9">
        <f t="shared" si="501"/>
        <v>42061.195520833331</v>
      </c>
      <c r="U4034">
        <f t="shared" si="502"/>
        <v>2015</v>
      </c>
      <c r="V4034" s="9" t="str">
        <f t="shared" si="503"/>
        <v>Jan</v>
      </c>
    </row>
    <row r="4035" spans="1:22" ht="45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>
        <f t="shared" si="504"/>
        <v>0</v>
      </c>
      <c r="P4035">
        <f t="shared" ref="P4035:P4098" si="507">IFERROR(E4035/L4035, 0)</f>
        <v>0</v>
      </c>
      <c r="Q4035" t="str">
        <f t="shared" si="505"/>
        <v>technology</v>
      </c>
      <c r="R4035" t="str">
        <f t="shared" si="506"/>
        <v>web</v>
      </c>
      <c r="S4035" s="9">
        <f t="shared" ref="S4035:S4098" si="508">((J4035/86400)+25569+(-4/24))</f>
        <v>42716.954710648155</v>
      </c>
      <c r="T4035" s="9">
        <f t="shared" ref="T4035:T4098" si="509">((I4035/86400)+25569+(-4/24))</f>
        <v>42745.206250000003</v>
      </c>
      <c r="U4035">
        <f t="shared" ref="U4035:U4098" si="510">YEAR(S4035)</f>
        <v>2016</v>
      </c>
      <c r="V4035" s="9" t="str">
        <f t="shared" ref="V4035:V4098" si="511">TEXT(S4035, "mmm")</f>
        <v>Dec</v>
      </c>
    </row>
    <row r="4036" spans="1:22" ht="45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>
        <f t="shared" si="504"/>
        <v>0.2</v>
      </c>
      <c r="P4036">
        <f t="shared" si="507"/>
        <v>10</v>
      </c>
      <c r="Q4036" t="str">
        <f t="shared" si="505"/>
        <v>technology</v>
      </c>
      <c r="R4036" t="str">
        <f t="shared" si="506"/>
        <v>web</v>
      </c>
      <c r="S4036" s="9">
        <f t="shared" si="508"/>
        <v>42262.682384259264</v>
      </c>
      <c r="T4036" s="9">
        <f t="shared" si="509"/>
        <v>42292.682384259264</v>
      </c>
      <c r="U4036">
        <f t="shared" si="510"/>
        <v>2015</v>
      </c>
      <c r="V4036" s="9" t="str">
        <f t="shared" si="511"/>
        <v>Sep</v>
      </c>
    </row>
    <row r="4037" spans="1:22" ht="45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>
        <f t="shared" si="504"/>
        <v>0</v>
      </c>
      <c r="P4037">
        <f t="shared" si="507"/>
        <v>0</v>
      </c>
      <c r="Q4037" t="str">
        <f t="shared" si="505"/>
        <v>technology</v>
      </c>
      <c r="R4037" t="str">
        <f t="shared" si="506"/>
        <v>web</v>
      </c>
      <c r="S4037" s="9">
        <f t="shared" si="508"/>
        <v>41976.718240740745</v>
      </c>
      <c r="T4037" s="9">
        <f t="shared" si="509"/>
        <v>42006.718240740745</v>
      </c>
      <c r="U4037">
        <f t="shared" si="510"/>
        <v>2014</v>
      </c>
      <c r="V4037" s="9" t="str">
        <f t="shared" si="511"/>
        <v>Dec</v>
      </c>
    </row>
    <row r="4038" spans="1:22" ht="45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>
        <f t="shared" si="504"/>
        <v>0</v>
      </c>
      <c r="P4038">
        <f t="shared" si="507"/>
        <v>0</v>
      </c>
      <c r="Q4038" t="str">
        <f t="shared" si="505"/>
        <v>technology</v>
      </c>
      <c r="R4038" t="str">
        <f t="shared" si="506"/>
        <v>web</v>
      </c>
      <c r="S4038" s="9">
        <f t="shared" si="508"/>
        <v>42157.749814814822</v>
      </c>
      <c r="T4038" s="9">
        <f t="shared" si="509"/>
        <v>42187.749814814822</v>
      </c>
      <c r="U4038">
        <f t="shared" si="510"/>
        <v>2015</v>
      </c>
      <c r="V4038" s="9" t="str">
        <f t="shared" si="511"/>
        <v>Jun</v>
      </c>
    </row>
    <row r="4039" spans="1:22" ht="45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>
        <f t="shared" si="504"/>
        <v>0</v>
      </c>
      <c r="P4039">
        <f t="shared" si="507"/>
        <v>0</v>
      </c>
      <c r="Q4039" t="str">
        <f t="shared" si="505"/>
        <v>technology</v>
      </c>
      <c r="R4039" t="str">
        <f t="shared" si="506"/>
        <v>web</v>
      </c>
      <c r="S4039" s="9">
        <f t="shared" si="508"/>
        <v>41956.686412037037</v>
      </c>
      <c r="T4039" s="9">
        <f t="shared" si="509"/>
        <v>41991.686412037037</v>
      </c>
      <c r="U4039">
        <f t="shared" si="510"/>
        <v>2014</v>
      </c>
      <c r="V4039" s="9" t="str">
        <f t="shared" si="511"/>
        <v>Nov</v>
      </c>
    </row>
    <row r="4040" spans="1:22" ht="45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>
        <f t="shared" si="504"/>
        <v>0</v>
      </c>
      <c r="P4040">
        <f t="shared" si="507"/>
        <v>0</v>
      </c>
      <c r="Q4040" t="str">
        <f t="shared" si="505"/>
        <v>technology</v>
      </c>
      <c r="R4040" t="str">
        <f t="shared" si="506"/>
        <v>web</v>
      </c>
      <c r="S4040" s="9">
        <f t="shared" si="508"/>
        <v>42444.101435185185</v>
      </c>
      <c r="T4040" s="9">
        <f t="shared" si="509"/>
        <v>42474.101435185185</v>
      </c>
      <c r="U4040">
        <f t="shared" si="510"/>
        <v>2016</v>
      </c>
      <c r="V4040" s="9" t="str">
        <f t="shared" si="511"/>
        <v>Mar</v>
      </c>
    </row>
    <row r="4041" spans="1:22" ht="45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>
        <f t="shared" si="504"/>
        <v>0</v>
      </c>
      <c r="P4041">
        <f t="shared" si="507"/>
        <v>0</v>
      </c>
      <c r="Q4041" t="str">
        <f t="shared" si="505"/>
        <v>food</v>
      </c>
      <c r="R4041" t="str">
        <f t="shared" si="506"/>
        <v>food trucks</v>
      </c>
      <c r="S4041" s="9">
        <f t="shared" si="508"/>
        <v>42260.36214120371</v>
      </c>
      <c r="T4041" s="9">
        <f t="shared" si="509"/>
        <v>42290.36214120371</v>
      </c>
      <c r="U4041">
        <f t="shared" si="510"/>
        <v>2015</v>
      </c>
      <c r="V4041" s="9" t="str">
        <f t="shared" si="511"/>
        <v>Sep</v>
      </c>
    </row>
    <row r="4042" spans="1:22" ht="45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>
        <f t="shared" si="504"/>
        <v>0.75</v>
      </c>
      <c r="P4042">
        <f t="shared" si="507"/>
        <v>25</v>
      </c>
      <c r="Q4042" t="str">
        <f t="shared" si="505"/>
        <v>food</v>
      </c>
      <c r="R4042" t="str">
        <f t="shared" si="506"/>
        <v>food trucks</v>
      </c>
      <c r="S4042" s="9">
        <f t="shared" si="508"/>
        <v>42594.358090277783</v>
      </c>
      <c r="T4042" s="9">
        <f t="shared" si="509"/>
        <v>42654.358090277783</v>
      </c>
      <c r="U4042">
        <f t="shared" si="510"/>
        <v>2016</v>
      </c>
      <c r="V4042" s="9" t="str">
        <f t="shared" si="511"/>
        <v>Aug</v>
      </c>
    </row>
    <row r="4043" spans="1:22" ht="30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>
        <f t="shared" si="504"/>
        <v>0</v>
      </c>
      <c r="P4043">
        <f t="shared" si="507"/>
        <v>0</v>
      </c>
      <c r="Q4043" t="str">
        <f t="shared" si="505"/>
        <v>food</v>
      </c>
      <c r="R4043" t="str">
        <f t="shared" si="506"/>
        <v>food trucks</v>
      </c>
      <c r="S4043" s="9">
        <f t="shared" si="508"/>
        <v>42154.972812500004</v>
      </c>
      <c r="T4043" s="9">
        <f t="shared" si="509"/>
        <v>42214.972812500004</v>
      </c>
      <c r="U4043">
        <f t="shared" si="510"/>
        <v>2015</v>
      </c>
      <c r="V4043" s="9" t="str">
        <f t="shared" si="511"/>
        <v>May</v>
      </c>
    </row>
    <row r="4044" spans="1:22" ht="45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>
        <f t="shared" si="504"/>
        <v>0</v>
      </c>
      <c r="P4044">
        <f t="shared" si="507"/>
        <v>0</v>
      </c>
      <c r="Q4044" t="str">
        <f t="shared" si="505"/>
        <v>food</v>
      </c>
      <c r="R4044" t="str">
        <f t="shared" si="506"/>
        <v>food trucks</v>
      </c>
      <c r="S4044" s="9">
        <f t="shared" si="508"/>
        <v>41821.873831018522</v>
      </c>
      <c r="T4044" s="9">
        <f t="shared" si="509"/>
        <v>41851.873831018522</v>
      </c>
      <c r="U4044">
        <f t="shared" si="510"/>
        <v>2014</v>
      </c>
      <c r="V4044" s="9" t="str">
        <f t="shared" si="511"/>
        <v>Jul</v>
      </c>
    </row>
    <row r="4045" spans="1:22" ht="45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>
        <f t="shared" si="504"/>
        <v>1</v>
      </c>
      <c r="P4045">
        <f t="shared" si="507"/>
        <v>100</v>
      </c>
      <c r="Q4045" t="str">
        <f t="shared" si="505"/>
        <v>food</v>
      </c>
      <c r="R4045" t="str">
        <f t="shared" si="506"/>
        <v>food trucks</v>
      </c>
      <c r="S4045" s="9">
        <f t="shared" si="508"/>
        <v>42440.483668981484</v>
      </c>
      <c r="T4045" s="9">
        <f t="shared" si="509"/>
        <v>42499.701388888891</v>
      </c>
      <c r="U4045">
        <f t="shared" si="510"/>
        <v>2016</v>
      </c>
      <c r="V4045" s="9" t="str">
        <f t="shared" si="511"/>
        <v>Mar</v>
      </c>
    </row>
    <row r="4046" spans="1:22" ht="45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>
        <f t="shared" si="504"/>
        <v>0</v>
      </c>
      <c r="P4046">
        <f t="shared" si="507"/>
        <v>0</v>
      </c>
      <c r="Q4046" t="str">
        <f t="shared" si="505"/>
        <v>food</v>
      </c>
      <c r="R4046" t="str">
        <f t="shared" si="506"/>
        <v>food trucks</v>
      </c>
      <c r="S4046" s="9">
        <f t="shared" si="508"/>
        <v>41842.814212962963</v>
      </c>
      <c r="T4046" s="9">
        <f t="shared" si="509"/>
        <v>41872.814212962963</v>
      </c>
      <c r="U4046">
        <f t="shared" si="510"/>
        <v>2014</v>
      </c>
      <c r="V4046" s="9" t="str">
        <f t="shared" si="511"/>
        <v>Jul</v>
      </c>
    </row>
    <row r="4047" spans="1:22" ht="45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>
        <f t="shared" si="504"/>
        <v>0.26666666666666666</v>
      </c>
      <c r="P4047">
        <f t="shared" si="507"/>
        <v>60</v>
      </c>
      <c r="Q4047" t="str">
        <f t="shared" si="505"/>
        <v>food</v>
      </c>
      <c r="R4047" t="str">
        <f t="shared" si="506"/>
        <v>food trucks</v>
      </c>
      <c r="S4047" s="9">
        <f t="shared" si="508"/>
        <v>42087.712245370371</v>
      </c>
      <c r="T4047" s="9">
        <f t="shared" si="509"/>
        <v>42117.712245370371</v>
      </c>
      <c r="U4047">
        <f t="shared" si="510"/>
        <v>2015</v>
      </c>
      <c r="V4047" s="9" t="str">
        <f t="shared" si="511"/>
        <v>Mar</v>
      </c>
    </row>
    <row r="4048" spans="1:22" ht="45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>
        <f t="shared" si="504"/>
        <v>0.5</v>
      </c>
      <c r="P4048">
        <f t="shared" si="507"/>
        <v>50</v>
      </c>
      <c r="Q4048" t="str">
        <f t="shared" si="505"/>
        <v>food</v>
      </c>
      <c r="R4048" t="str">
        <f t="shared" si="506"/>
        <v>food trucks</v>
      </c>
      <c r="S4048" s="9">
        <f t="shared" si="508"/>
        <v>42584.499930555561</v>
      </c>
      <c r="T4048" s="9">
        <f t="shared" si="509"/>
        <v>42614.499930555561</v>
      </c>
      <c r="U4048">
        <f t="shared" si="510"/>
        <v>2016</v>
      </c>
      <c r="V4048" s="9" t="str">
        <f t="shared" si="511"/>
        <v>Aug</v>
      </c>
    </row>
    <row r="4049" spans="1:22" ht="45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>
        <f t="shared" si="504"/>
        <v>2.2307692307692308</v>
      </c>
      <c r="P4049">
        <f t="shared" si="507"/>
        <v>72.5</v>
      </c>
      <c r="Q4049" t="str">
        <f t="shared" si="505"/>
        <v>food</v>
      </c>
      <c r="R4049" t="str">
        <f t="shared" si="506"/>
        <v>food trucks</v>
      </c>
      <c r="S4049" s="9">
        <f t="shared" si="508"/>
        <v>42233.938796296301</v>
      </c>
      <c r="T4049" s="9">
        <f t="shared" si="509"/>
        <v>42263.938796296301</v>
      </c>
      <c r="U4049">
        <f t="shared" si="510"/>
        <v>2015</v>
      </c>
      <c r="V4049" s="9" t="str">
        <f t="shared" si="511"/>
        <v>Aug</v>
      </c>
    </row>
    <row r="4050" spans="1:22" ht="45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>
        <f t="shared" si="504"/>
        <v>0.84285714285714297</v>
      </c>
      <c r="P4050">
        <f t="shared" si="507"/>
        <v>29.5</v>
      </c>
      <c r="Q4050" t="str">
        <f t="shared" si="505"/>
        <v>food</v>
      </c>
      <c r="R4050" t="str">
        <f t="shared" si="506"/>
        <v>food trucks</v>
      </c>
      <c r="S4050" s="9">
        <f t="shared" si="508"/>
        <v>42744.736516203709</v>
      </c>
      <c r="T4050" s="9">
        <f t="shared" si="509"/>
        <v>42774.736516203709</v>
      </c>
      <c r="U4050">
        <f t="shared" si="510"/>
        <v>2017</v>
      </c>
      <c r="V4050" s="9" t="str">
        <f t="shared" si="511"/>
        <v>Jan</v>
      </c>
    </row>
    <row r="4051" spans="1:22" ht="45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>
        <f t="shared" si="504"/>
        <v>0.25</v>
      </c>
      <c r="P4051">
        <f t="shared" si="507"/>
        <v>62.5</v>
      </c>
      <c r="Q4051" t="str">
        <f t="shared" si="505"/>
        <v>food</v>
      </c>
      <c r="R4051" t="str">
        <f t="shared" si="506"/>
        <v>food trucks</v>
      </c>
      <c r="S4051" s="9">
        <f t="shared" si="508"/>
        <v>42449.17501157408</v>
      </c>
      <c r="T4051" s="9">
        <f t="shared" si="509"/>
        <v>42509.17501157408</v>
      </c>
      <c r="U4051">
        <f t="shared" si="510"/>
        <v>2016</v>
      </c>
      <c r="V4051" s="9" t="str">
        <f t="shared" si="511"/>
        <v>Mar</v>
      </c>
    </row>
    <row r="4052" spans="1:22" ht="45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>
        <f t="shared" si="504"/>
        <v>0</v>
      </c>
      <c r="P4052">
        <f t="shared" si="507"/>
        <v>0</v>
      </c>
      <c r="Q4052" t="str">
        <f t="shared" si="505"/>
        <v>food</v>
      </c>
      <c r="R4052" t="str">
        <f t="shared" si="506"/>
        <v>food trucks</v>
      </c>
      <c r="S4052" s="9">
        <f t="shared" si="508"/>
        <v>42076.952743055554</v>
      </c>
      <c r="T4052" s="9">
        <f t="shared" si="509"/>
        <v>42106.952743055554</v>
      </c>
      <c r="U4052">
        <f t="shared" si="510"/>
        <v>2015</v>
      </c>
      <c r="V4052" s="9" t="str">
        <f t="shared" si="511"/>
        <v>Mar</v>
      </c>
    </row>
    <row r="4053" spans="1:22" ht="45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>
        <f t="shared" si="504"/>
        <v>0</v>
      </c>
      <c r="P4053">
        <f t="shared" si="507"/>
        <v>0</v>
      </c>
      <c r="Q4053" t="str">
        <f t="shared" si="505"/>
        <v>food</v>
      </c>
      <c r="R4053" t="str">
        <f t="shared" si="506"/>
        <v>food trucks</v>
      </c>
      <c r="S4053" s="9">
        <f t="shared" si="508"/>
        <v>41829.425335648149</v>
      </c>
      <c r="T4053" s="9">
        <f t="shared" si="509"/>
        <v>41874.425335648149</v>
      </c>
      <c r="U4053">
        <f t="shared" si="510"/>
        <v>2014</v>
      </c>
      <c r="V4053" s="9" t="str">
        <f t="shared" si="511"/>
        <v>Jul</v>
      </c>
    </row>
    <row r="4054" spans="1:22" ht="45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>
        <f t="shared" si="504"/>
        <v>0</v>
      </c>
      <c r="P4054">
        <f t="shared" si="507"/>
        <v>0</v>
      </c>
      <c r="Q4054" t="str">
        <f t="shared" si="505"/>
        <v>food</v>
      </c>
      <c r="R4054" t="str">
        <f t="shared" si="506"/>
        <v>food trucks</v>
      </c>
      <c r="S4054" s="9">
        <f t="shared" si="508"/>
        <v>42487.659085648149</v>
      </c>
      <c r="T4054" s="9">
        <f t="shared" si="509"/>
        <v>42508.659085648149</v>
      </c>
      <c r="U4054">
        <f t="shared" si="510"/>
        <v>2016</v>
      </c>
      <c r="V4054" s="9" t="str">
        <f t="shared" si="511"/>
        <v>Apr</v>
      </c>
    </row>
    <row r="4055" spans="1:22" ht="45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>
        <f t="shared" si="504"/>
        <v>0</v>
      </c>
      <c r="P4055">
        <f t="shared" si="507"/>
        <v>0</v>
      </c>
      <c r="Q4055" t="str">
        <f t="shared" si="505"/>
        <v>food</v>
      </c>
      <c r="R4055" t="str">
        <f t="shared" si="506"/>
        <v>food trucks</v>
      </c>
      <c r="S4055" s="9">
        <f t="shared" si="508"/>
        <v>41985.942060185189</v>
      </c>
      <c r="T4055" s="9">
        <f t="shared" si="509"/>
        <v>42015.942060185189</v>
      </c>
      <c r="U4055">
        <f t="shared" si="510"/>
        <v>2014</v>
      </c>
      <c r="V4055" s="9" t="str">
        <f t="shared" si="511"/>
        <v>Dec</v>
      </c>
    </row>
    <row r="4056" spans="1:22" ht="30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>
        <f t="shared" si="504"/>
        <v>0</v>
      </c>
      <c r="P4056">
        <f t="shared" si="507"/>
        <v>0</v>
      </c>
      <c r="Q4056" t="str">
        <f t="shared" si="505"/>
        <v>food</v>
      </c>
      <c r="R4056" t="str">
        <f t="shared" si="506"/>
        <v>food trucks</v>
      </c>
      <c r="S4056" s="9">
        <f t="shared" si="508"/>
        <v>42059.843136574076</v>
      </c>
      <c r="T4056" s="9">
        <f t="shared" si="509"/>
        <v>42104.801469907405</v>
      </c>
      <c r="U4056">
        <f t="shared" si="510"/>
        <v>2015</v>
      </c>
      <c r="V4056" s="9" t="str">
        <f t="shared" si="511"/>
        <v>Feb</v>
      </c>
    </row>
    <row r="4057" spans="1:22" ht="45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>
        <f t="shared" si="504"/>
        <v>0</v>
      </c>
      <c r="P4057">
        <f t="shared" si="507"/>
        <v>0</v>
      </c>
      <c r="Q4057" t="str">
        <f t="shared" si="505"/>
        <v>food</v>
      </c>
      <c r="R4057" t="str">
        <f t="shared" si="506"/>
        <v>food trucks</v>
      </c>
      <c r="S4057" s="9">
        <f t="shared" si="508"/>
        <v>41830.653900462967</v>
      </c>
      <c r="T4057" s="9">
        <f t="shared" si="509"/>
        <v>41855.653900462967</v>
      </c>
      <c r="U4057">
        <f t="shared" si="510"/>
        <v>2014</v>
      </c>
      <c r="V4057" s="9" t="str">
        <f t="shared" si="511"/>
        <v>Jul</v>
      </c>
    </row>
    <row r="4058" spans="1:22" ht="45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>
        <f t="shared" si="504"/>
        <v>0</v>
      </c>
      <c r="P4058">
        <f t="shared" si="507"/>
        <v>0</v>
      </c>
      <c r="Q4058" t="str">
        <f t="shared" si="505"/>
        <v>food</v>
      </c>
      <c r="R4058" t="str">
        <f t="shared" si="506"/>
        <v>food trucks</v>
      </c>
      <c r="S4058" s="9">
        <f t="shared" si="508"/>
        <v>42237.856238425928</v>
      </c>
      <c r="T4058" s="9">
        <f t="shared" si="509"/>
        <v>42286.541666666664</v>
      </c>
      <c r="U4058">
        <f t="shared" si="510"/>
        <v>2015</v>
      </c>
      <c r="V4058" s="9" t="str">
        <f t="shared" si="511"/>
        <v>Aug</v>
      </c>
    </row>
    <row r="4059" spans="1:22" ht="45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>
        <f t="shared" si="504"/>
        <v>0.13849999999999998</v>
      </c>
      <c r="P4059">
        <f t="shared" si="507"/>
        <v>23.083333333333332</v>
      </c>
      <c r="Q4059" t="str">
        <f t="shared" si="505"/>
        <v>food</v>
      </c>
      <c r="R4059" t="str">
        <f t="shared" si="506"/>
        <v>food trucks</v>
      </c>
      <c r="S4059" s="9">
        <f t="shared" si="508"/>
        <v>41837.663229166668</v>
      </c>
      <c r="T4059" s="9">
        <f t="shared" si="509"/>
        <v>41897.663229166668</v>
      </c>
      <c r="U4059">
        <f t="shared" si="510"/>
        <v>2014</v>
      </c>
      <c r="V4059" s="9" t="str">
        <f t="shared" si="511"/>
        <v>Jul</v>
      </c>
    </row>
    <row r="4060" spans="1:22" ht="45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>
        <f t="shared" si="504"/>
        <v>0.6</v>
      </c>
      <c r="P4060">
        <f t="shared" si="507"/>
        <v>25.5</v>
      </c>
      <c r="Q4060" t="str">
        <f t="shared" si="505"/>
        <v>food</v>
      </c>
      <c r="R4060" t="str">
        <f t="shared" si="506"/>
        <v>food trucks</v>
      </c>
      <c r="S4060" s="9">
        <f t="shared" si="508"/>
        <v>42110.159756944449</v>
      </c>
      <c r="T4060" s="9">
        <f t="shared" si="509"/>
        <v>42139.958333333336</v>
      </c>
      <c r="U4060">
        <f t="shared" si="510"/>
        <v>2015</v>
      </c>
      <c r="V4060" s="9" t="str">
        <f t="shared" si="511"/>
        <v>Apr</v>
      </c>
    </row>
    <row r="4061" spans="1:22" ht="45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>
        <f t="shared" si="504"/>
        <v>33.559730999999999</v>
      </c>
      <c r="P4061">
        <f t="shared" si="507"/>
        <v>223.58248500999335</v>
      </c>
      <c r="Q4061" t="str">
        <f t="shared" si="505"/>
        <v>technology</v>
      </c>
      <c r="R4061" t="str">
        <f t="shared" si="506"/>
        <v>space exploration</v>
      </c>
      <c r="S4061" s="9">
        <f t="shared" si="508"/>
        <v>42689.415682870378</v>
      </c>
      <c r="T4061" s="9">
        <f t="shared" si="509"/>
        <v>42725.165972222225</v>
      </c>
      <c r="U4061">
        <f t="shared" si="510"/>
        <v>2016</v>
      </c>
      <c r="V4061" s="9" t="str">
        <f t="shared" si="511"/>
        <v>Nov</v>
      </c>
    </row>
    <row r="4062" spans="1:22" ht="45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>
        <f t="shared" si="504"/>
        <v>2.0529999999999999</v>
      </c>
      <c r="P4062">
        <f t="shared" si="507"/>
        <v>39.480769230769234</v>
      </c>
      <c r="Q4062" t="str">
        <f t="shared" si="505"/>
        <v>technology</v>
      </c>
      <c r="R4062" t="str">
        <f t="shared" si="506"/>
        <v>space exploration</v>
      </c>
      <c r="S4062" s="9">
        <f t="shared" si="508"/>
        <v>42774.6254050926</v>
      </c>
      <c r="T4062" s="9">
        <f t="shared" si="509"/>
        <v>42804.6254050926</v>
      </c>
      <c r="U4062">
        <f t="shared" si="510"/>
        <v>2017</v>
      </c>
      <c r="V4062" s="9" t="str">
        <f t="shared" si="511"/>
        <v>Feb</v>
      </c>
    </row>
    <row r="4063" spans="1:22" ht="45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>
        <f t="shared" si="504"/>
        <v>10.5</v>
      </c>
      <c r="P4063">
        <f t="shared" si="507"/>
        <v>91.304347826086953</v>
      </c>
      <c r="Q4063" t="str">
        <f t="shared" si="505"/>
        <v>technology</v>
      </c>
      <c r="R4063" t="str">
        <f t="shared" si="506"/>
        <v>space exploration</v>
      </c>
      <c r="S4063" s="9">
        <f t="shared" si="508"/>
        <v>41921.67596064815</v>
      </c>
      <c r="T4063" s="9">
        <f t="shared" si="509"/>
        <v>41951.717627314814</v>
      </c>
      <c r="U4063">
        <f t="shared" si="510"/>
        <v>2014</v>
      </c>
      <c r="V4063" s="9" t="str">
        <f t="shared" si="511"/>
        <v>Oct</v>
      </c>
    </row>
    <row r="4064" spans="1:22" ht="45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>
        <f t="shared" si="504"/>
        <v>8.4172840000000004</v>
      </c>
      <c r="P4064">
        <f t="shared" si="507"/>
        <v>78.666205607476627</v>
      </c>
      <c r="Q4064" t="str">
        <f t="shared" si="505"/>
        <v>technology</v>
      </c>
      <c r="R4064" t="str">
        <f t="shared" si="506"/>
        <v>space exploration</v>
      </c>
      <c r="S4064" s="9">
        <f t="shared" si="508"/>
        <v>42226.146631944452</v>
      </c>
      <c r="T4064" s="9">
        <f t="shared" si="509"/>
        <v>42256.146631944452</v>
      </c>
      <c r="U4064">
        <f t="shared" si="510"/>
        <v>2015</v>
      </c>
      <c r="V4064" s="9" t="str">
        <f t="shared" si="511"/>
        <v>Aug</v>
      </c>
    </row>
    <row r="4065" spans="1:22" ht="45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>
        <f t="shared" si="504"/>
        <v>1.44</v>
      </c>
      <c r="P4065">
        <f t="shared" si="507"/>
        <v>12</v>
      </c>
      <c r="Q4065" t="str">
        <f t="shared" si="505"/>
        <v>technology</v>
      </c>
      <c r="R4065" t="str">
        <f t="shared" si="506"/>
        <v>space exploration</v>
      </c>
      <c r="S4065" s="9">
        <f t="shared" si="508"/>
        <v>42200.095127314817</v>
      </c>
      <c r="T4065" s="9">
        <f t="shared" si="509"/>
        <v>42230.095127314817</v>
      </c>
      <c r="U4065">
        <f t="shared" si="510"/>
        <v>2015</v>
      </c>
      <c r="V4065" s="9" t="str">
        <f t="shared" si="511"/>
        <v>Jul</v>
      </c>
    </row>
    <row r="4066" spans="1:22" ht="45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>
        <f t="shared" si="504"/>
        <v>0.88333333333333341</v>
      </c>
      <c r="P4066">
        <f t="shared" si="507"/>
        <v>17.666666666666668</v>
      </c>
      <c r="Q4066" t="str">
        <f t="shared" si="505"/>
        <v>technology</v>
      </c>
      <c r="R4066" t="str">
        <f t="shared" si="506"/>
        <v>space exploration</v>
      </c>
      <c r="S4066" s="9">
        <f t="shared" si="508"/>
        <v>42408.548148148147</v>
      </c>
      <c r="T4066" s="9">
        <f t="shared" si="509"/>
        <v>42438.548148148147</v>
      </c>
      <c r="U4066">
        <f t="shared" si="510"/>
        <v>2016</v>
      </c>
      <c r="V4066" s="9" t="str">
        <f t="shared" si="511"/>
        <v>Feb</v>
      </c>
    </row>
    <row r="4067" spans="1:22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>
        <f t="shared" si="504"/>
        <v>9.920000000000001E-2</v>
      </c>
      <c r="P4067">
        <f t="shared" si="507"/>
        <v>41.333333333333336</v>
      </c>
      <c r="Q4067" t="str">
        <f t="shared" si="505"/>
        <v>technology</v>
      </c>
      <c r="R4067" t="str">
        <f t="shared" si="506"/>
        <v>space exploration</v>
      </c>
      <c r="S4067" s="9">
        <f t="shared" si="508"/>
        <v>42341.830335648156</v>
      </c>
      <c r="T4067" s="9">
        <f t="shared" si="509"/>
        <v>42401.830335648156</v>
      </c>
      <c r="U4067">
        <f t="shared" si="510"/>
        <v>2015</v>
      </c>
      <c r="V4067" s="9" t="str">
        <f t="shared" si="511"/>
        <v>Dec</v>
      </c>
    </row>
    <row r="4068" spans="1:22" ht="45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>
        <f t="shared" si="504"/>
        <v>0.59666666666666668</v>
      </c>
      <c r="P4068">
        <f t="shared" si="507"/>
        <v>71.599999999999994</v>
      </c>
      <c r="Q4068" t="str">
        <f t="shared" si="505"/>
        <v>technology</v>
      </c>
      <c r="R4068" t="str">
        <f t="shared" si="506"/>
        <v>space exploration</v>
      </c>
      <c r="S4068" s="9">
        <f t="shared" si="508"/>
        <v>42695.457673611112</v>
      </c>
      <c r="T4068" s="9">
        <f t="shared" si="509"/>
        <v>42725.457673611112</v>
      </c>
      <c r="U4068">
        <f t="shared" si="510"/>
        <v>2016</v>
      </c>
      <c r="V4068" s="9" t="str">
        <f t="shared" si="511"/>
        <v>Nov</v>
      </c>
    </row>
    <row r="4069" spans="1:22" ht="45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>
        <f t="shared" si="504"/>
        <v>1.8689285714285715</v>
      </c>
      <c r="P4069">
        <f t="shared" si="507"/>
        <v>307.8235294117647</v>
      </c>
      <c r="Q4069" t="str">
        <f t="shared" si="505"/>
        <v>technology</v>
      </c>
      <c r="R4069" t="str">
        <f t="shared" si="506"/>
        <v>space exploration</v>
      </c>
      <c r="S4069" s="9">
        <f t="shared" si="508"/>
        <v>42327.63899305556</v>
      </c>
      <c r="T4069" s="9">
        <f t="shared" si="509"/>
        <v>42355.63899305556</v>
      </c>
      <c r="U4069">
        <f t="shared" si="510"/>
        <v>2015</v>
      </c>
      <c r="V4069" s="9" t="str">
        <f t="shared" si="511"/>
        <v>Nov</v>
      </c>
    </row>
    <row r="4070" spans="1:22" ht="45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>
        <f t="shared" si="504"/>
        <v>0.88500000000000001</v>
      </c>
      <c r="P4070">
        <f t="shared" si="507"/>
        <v>80.454545454545453</v>
      </c>
      <c r="Q4070" t="str">
        <f t="shared" si="505"/>
        <v>technology</v>
      </c>
      <c r="R4070" t="str">
        <f t="shared" si="506"/>
        <v>space exploration</v>
      </c>
      <c r="S4070" s="9">
        <f t="shared" si="508"/>
        <v>41952.992187500007</v>
      </c>
      <c r="T4070" s="9">
        <f t="shared" si="509"/>
        <v>41982.992187500007</v>
      </c>
      <c r="U4070">
        <f t="shared" si="510"/>
        <v>2014</v>
      </c>
      <c r="V4070" s="9" t="str">
        <f t="shared" si="511"/>
        <v>Nov</v>
      </c>
    </row>
    <row r="4071" spans="1:22" ht="45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>
        <f t="shared" si="504"/>
        <v>11.52156862745098</v>
      </c>
      <c r="P4071">
        <f t="shared" si="507"/>
        <v>83.942857142857136</v>
      </c>
      <c r="Q4071" t="str">
        <f t="shared" si="505"/>
        <v>technology</v>
      </c>
      <c r="R4071" t="str">
        <f t="shared" si="506"/>
        <v>space exploration</v>
      </c>
      <c r="S4071" s="9">
        <f t="shared" si="508"/>
        <v>41771.485266203708</v>
      </c>
      <c r="T4071" s="9">
        <f t="shared" si="509"/>
        <v>41803</v>
      </c>
      <c r="U4071">
        <f t="shared" si="510"/>
        <v>2014</v>
      </c>
      <c r="V4071" s="9" t="str">
        <f t="shared" si="511"/>
        <v>May</v>
      </c>
    </row>
    <row r="4072" spans="1:22" ht="45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>
        <f t="shared" si="504"/>
        <v>5.1000000000000004E-2</v>
      </c>
      <c r="P4072">
        <f t="shared" si="507"/>
        <v>8.5</v>
      </c>
      <c r="Q4072" t="str">
        <f t="shared" si="505"/>
        <v>technology</v>
      </c>
      <c r="R4072" t="str">
        <f t="shared" si="506"/>
        <v>space exploration</v>
      </c>
      <c r="S4072" s="9">
        <f t="shared" si="508"/>
        <v>42055.434328703705</v>
      </c>
      <c r="T4072" s="9">
        <f t="shared" si="509"/>
        <v>42115.39266203704</v>
      </c>
      <c r="U4072">
        <f t="shared" si="510"/>
        <v>2015</v>
      </c>
      <c r="V4072" s="9" t="str">
        <f t="shared" si="511"/>
        <v>Feb</v>
      </c>
    </row>
    <row r="4073" spans="1:22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>
        <f t="shared" si="504"/>
        <v>21.033333333333335</v>
      </c>
      <c r="P4073">
        <f t="shared" si="507"/>
        <v>73.372093023255815</v>
      </c>
      <c r="Q4073" t="str">
        <f t="shared" si="505"/>
        <v>technology</v>
      </c>
      <c r="R4073" t="str">
        <f t="shared" si="506"/>
        <v>space exploration</v>
      </c>
      <c r="S4073" s="9">
        <f t="shared" si="508"/>
        <v>42381.699618055558</v>
      </c>
      <c r="T4073" s="9">
        <f t="shared" si="509"/>
        <v>42409.666666666664</v>
      </c>
      <c r="U4073">
        <f t="shared" si="510"/>
        <v>2016</v>
      </c>
      <c r="V4073" s="9" t="str">
        <f t="shared" si="511"/>
        <v>Jan</v>
      </c>
    </row>
    <row r="4074" spans="1:22" ht="30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>
        <f t="shared" si="504"/>
        <v>11.436666666666667</v>
      </c>
      <c r="P4074">
        <f t="shared" si="507"/>
        <v>112.86184210526316</v>
      </c>
      <c r="Q4074" t="str">
        <f t="shared" si="505"/>
        <v>technology</v>
      </c>
      <c r="R4074" t="str">
        <f t="shared" si="506"/>
        <v>space exploration</v>
      </c>
      <c r="S4074" s="9">
        <f t="shared" si="508"/>
        <v>42767.52185185186</v>
      </c>
      <c r="T4074" s="9">
        <f t="shared" si="509"/>
        <v>42806.625000000007</v>
      </c>
      <c r="U4074">
        <f t="shared" si="510"/>
        <v>2017</v>
      </c>
      <c r="V4074" s="9" t="str">
        <f t="shared" si="511"/>
        <v>Feb</v>
      </c>
    </row>
    <row r="4075" spans="1:22" ht="45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>
        <f t="shared" si="504"/>
        <v>18.737933333333334</v>
      </c>
      <c r="P4075">
        <f t="shared" si="507"/>
        <v>95.277627118644077</v>
      </c>
      <c r="Q4075" t="str">
        <f t="shared" si="505"/>
        <v>technology</v>
      </c>
      <c r="R4075" t="str">
        <f t="shared" si="506"/>
        <v>space exploration</v>
      </c>
      <c r="S4075" s="9">
        <f t="shared" si="508"/>
        <v>42551.762187500004</v>
      </c>
      <c r="T4075" s="9">
        <f t="shared" si="509"/>
        <v>42584.895833333336</v>
      </c>
      <c r="U4075">
        <f t="shared" si="510"/>
        <v>2016</v>
      </c>
      <c r="V4075" s="9" t="str">
        <f t="shared" si="511"/>
        <v>Jun</v>
      </c>
    </row>
    <row r="4076" spans="1:22" ht="45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>
        <f t="shared" si="504"/>
        <v>9.285714285714286E-2</v>
      </c>
      <c r="P4076">
        <f t="shared" si="507"/>
        <v>22.75</v>
      </c>
      <c r="Q4076" t="str">
        <f t="shared" si="505"/>
        <v>technology</v>
      </c>
      <c r="R4076" t="str">
        <f t="shared" si="506"/>
        <v>space exploration</v>
      </c>
      <c r="S4076" s="9">
        <f t="shared" si="508"/>
        <v>42551.717523148145</v>
      </c>
      <c r="T4076" s="9">
        <f t="shared" si="509"/>
        <v>42581.717523148145</v>
      </c>
      <c r="U4076">
        <f t="shared" si="510"/>
        <v>2016</v>
      </c>
      <c r="V4076" s="9" t="str">
        <f t="shared" si="511"/>
        <v>Jun</v>
      </c>
    </row>
    <row r="4077" spans="1:22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>
        <f t="shared" si="504"/>
        <v>2.7204081632653061</v>
      </c>
      <c r="P4077">
        <f t="shared" si="507"/>
        <v>133.30000000000001</v>
      </c>
      <c r="Q4077" t="str">
        <f t="shared" si="505"/>
        <v>technology</v>
      </c>
      <c r="R4077" t="str">
        <f t="shared" si="506"/>
        <v>space exploration</v>
      </c>
      <c r="S4077" s="9">
        <f t="shared" si="508"/>
        <v>42081.90289351852</v>
      </c>
      <c r="T4077" s="9">
        <f t="shared" si="509"/>
        <v>42111.90289351852</v>
      </c>
      <c r="U4077">
        <f t="shared" si="510"/>
        <v>2015</v>
      </c>
      <c r="V4077" s="9" t="str">
        <f t="shared" si="511"/>
        <v>Mar</v>
      </c>
    </row>
    <row r="4078" spans="1:22" ht="45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>
        <f t="shared" si="504"/>
        <v>9.5000000000000001E-2</v>
      </c>
      <c r="P4078">
        <f t="shared" si="507"/>
        <v>3.8</v>
      </c>
      <c r="Q4078" t="str">
        <f t="shared" si="505"/>
        <v>technology</v>
      </c>
      <c r="R4078" t="str">
        <f t="shared" si="506"/>
        <v>space exploration</v>
      </c>
      <c r="S4078" s="9">
        <f t="shared" si="508"/>
        <v>42272.54650462963</v>
      </c>
      <c r="T4078" s="9">
        <f t="shared" si="509"/>
        <v>42332.588171296295</v>
      </c>
      <c r="U4078">
        <f t="shared" si="510"/>
        <v>2015</v>
      </c>
      <c r="V4078" s="9" t="str">
        <f t="shared" si="511"/>
        <v>Sep</v>
      </c>
    </row>
    <row r="4079" spans="1:22" ht="60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>
        <f t="shared" si="504"/>
        <v>2.1919999999999997</v>
      </c>
      <c r="P4079">
        <f t="shared" si="507"/>
        <v>18.896551724137932</v>
      </c>
      <c r="Q4079" t="str">
        <f t="shared" si="505"/>
        <v>theater</v>
      </c>
      <c r="R4079" t="str">
        <f t="shared" si="506"/>
        <v>spaces</v>
      </c>
      <c r="S4079" s="9">
        <f t="shared" si="508"/>
        <v>41872.636261574073</v>
      </c>
      <c r="T4079" s="9">
        <f t="shared" si="509"/>
        <v>41917.636261574073</v>
      </c>
      <c r="U4079">
        <f t="shared" si="510"/>
        <v>2014</v>
      </c>
      <c r="V4079" s="9" t="str">
        <f t="shared" si="511"/>
        <v>Aug</v>
      </c>
    </row>
    <row r="4080" spans="1:22" ht="45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>
        <f t="shared" si="504"/>
        <v>8.0250000000000004</v>
      </c>
      <c r="P4080">
        <f t="shared" si="507"/>
        <v>200.625</v>
      </c>
      <c r="Q4080" t="str">
        <f t="shared" si="505"/>
        <v>theater</v>
      </c>
      <c r="R4080" t="str">
        <f t="shared" si="506"/>
        <v>spaces</v>
      </c>
      <c r="S4080" s="9">
        <f t="shared" si="508"/>
        <v>42628.523599537039</v>
      </c>
      <c r="T4080" s="9">
        <f t="shared" si="509"/>
        <v>42660.000000000007</v>
      </c>
      <c r="U4080">
        <f t="shared" si="510"/>
        <v>2016</v>
      </c>
      <c r="V4080" s="9" t="str">
        <f t="shared" si="511"/>
        <v>Sep</v>
      </c>
    </row>
    <row r="4081" spans="1:22" ht="45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>
        <f t="shared" si="504"/>
        <v>0.15125</v>
      </c>
      <c r="P4081">
        <f t="shared" si="507"/>
        <v>201.66666666666666</v>
      </c>
      <c r="Q4081" t="str">
        <f t="shared" si="505"/>
        <v>theater</v>
      </c>
      <c r="R4081" t="str">
        <f t="shared" si="506"/>
        <v>spaces</v>
      </c>
      <c r="S4081" s="9">
        <f t="shared" si="508"/>
        <v>42255.625243055554</v>
      </c>
      <c r="T4081" s="9">
        <f t="shared" si="509"/>
        <v>42285.625243055554</v>
      </c>
      <c r="U4081">
        <f t="shared" si="510"/>
        <v>2015</v>
      </c>
      <c r="V4081" s="9" t="str">
        <f t="shared" si="511"/>
        <v>Sep</v>
      </c>
    </row>
    <row r="4082" spans="1:22" ht="45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>
        <f t="shared" si="504"/>
        <v>0</v>
      </c>
      <c r="P4082">
        <f t="shared" si="507"/>
        <v>0</v>
      </c>
      <c r="Q4082" t="str">
        <f t="shared" si="505"/>
        <v>theater</v>
      </c>
      <c r="R4082" t="str">
        <f t="shared" si="506"/>
        <v>spaces</v>
      </c>
      <c r="S4082" s="9">
        <f t="shared" si="508"/>
        <v>42790.416701388887</v>
      </c>
      <c r="T4082" s="9">
        <f t="shared" si="509"/>
        <v>42810.375034722223</v>
      </c>
      <c r="U4082">
        <f t="shared" si="510"/>
        <v>2017</v>
      </c>
      <c r="V4082" s="9" t="str">
        <f t="shared" si="511"/>
        <v>Feb</v>
      </c>
    </row>
    <row r="4083" spans="1:22" ht="30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>
        <f t="shared" si="504"/>
        <v>59.583333333333336</v>
      </c>
      <c r="P4083">
        <f t="shared" si="507"/>
        <v>65</v>
      </c>
      <c r="Q4083" t="str">
        <f t="shared" si="505"/>
        <v>theater</v>
      </c>
      <c r="R4083" t="str">
        <f t="shared" si="506"/>
        <v>spaces</v>
      </c>
      <c r="S4083" s="9">
        <f t="shared" si="508"/>
        <v>42141.574641203704</v>
      </c>
      <c r="T4083" s="9">
        <f t="shared" si="509"/>
        <v>42171.574641203704</v>
      </c>
      <c r="U4083">
        <f t="shared" si="510"/>
        <v>2015</v>
      </c>
      <c r="V4083" s="9" t="str">
        <f t="shared" si="511"/>
        <v>May</v>
      </c>
    </row>
    <row r="4084" spans="1:22" ht="45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>
        <f t="shared" si="504"/>
        <v>16.734177215189874</v>
      </c>
      <c r="P4084">
        <f t="shared" si="507"/>
        <v>66.099999999999994</v>
      </c>
      <c r="Q4084" t="str">
        <f t="shared" si="505"/>
        <v>theater</v>
      </c>
      <c r="R4084" t="str">
        <f t="shared" si="506"/>
        <v>spaces</v>
      </c>
      <c r="S4084" s="9">
        <f t="shared" si="508"/>
        <v>42464.792245370372</v>
      </c>
      <c r="T4084" s="9">
        <f t="shared" si="509"/>
        <v>42494.792245370372</v>
      </c>
      <c r="U4084">
        <f t="shared" si="510"/>
        <v>2016</v>
      </c>
      <c r="V4084" s="9" t="str">
        <f t="shared" si="511"/>
        <v>Apr</v>
      </c>
    </row>
    <row r="4085" spans="1:22" ht="45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>
        <f t="shared" si="504"/>
        <v>1.8666666666666669</v>
      </c>
      <c r="P4085">
        <f t="shared" si="507"/>
        <v>93.333333333333329</v>
      </c>
      <c r="Q4085" t="str">
        <f t="shared" si="505"/>
        <v>theater</v>
      </c>
      <c r="R4085" t="str">
        <f t="shared" si="506"/>
        <v>spaces</v>
      </c>
      <c r="S4085" s="9">
        <f t="shared" si="508"/>
        <v>42030.844583333332</v>
      </c>
      <c r="T4085" s="9">
        <f t="shared" si="509"/>
        <v>42090.802916666667</v>
      </c>
      <c r="U4085">
        <f t="shared" si="510"/>
        <v>2015</v>
      </c>
      <c r="V4085" s="9" t="str">
        <f t="shared" si="511"/>
        <v>Jan</v>
      </c>
    </row>
    <row r="4086" spans="1:22" ht="45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>
        <f t="shared" si="504"/>
        <v>0</v>
      </c>
      <c r="P4086">
        <f t="shared" si="507"/>
        <v>0</v>
      </c>
      <c r="Q4086" t="str">
        <f t="shared" si="505"/>
        <v>theater</v>
      </c>
      <c r="R4086" t="str">
        <f t="shared" si="506"/>
        <v>spaces</v>
      </c>
      <c r="S4086" s="9">
        <f t="shared" si="508"/>
        <v>42438.61246527778</v>
      </c>
      <c r="T4086" s="9">
        <f t="shared" si="509"/>
        <v>42498.570798611116</v>
      </c>
      <c r="U4086">
        <f t="shared" si="510"/>
        <v>2016</v>
      </c>
      <c r="V4086" s="9" t="str">
        <f t="shared" si="511"/>
        <v>Mar</v>
      </c>
    </row>
    <row r="4087" spans="1:22" ht="45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>
        <f t="shared" si="504"/>
        <v>0</v>
      </c>
      <c r="P4087">
        <f t="shared" si="507"/>
        <v>0</v>
      </c>
      <c r="Q4087" t="str">
        <f t="shared" si="505"/>
        <v>theater</v>
      </c>
      <c r="R4087" t="str">
        <f t="shared" si="506"/>
        <v>spaces</v>
      </c>
      <c r="S4087" s="9">
        <f t="shared" si="508"/>
        <v>42497.841724537044</v>
      </c>
      <c r="T4087" s="9">
        <f t="shared" si="509"/>
        <v>42527.841724537044</v>
      </c>
      <c r="U4087">
        <f t="shared" si="510"/>
        <v>2016</v>
      </c>
      <c r="V4087" s="9" t="str">
        <f t="shared" si="511"/>
        <v>May</v>
      </c>
    </row>
    <row r="4088" spans="1:22" ht="45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>
        <f t="shared" si="504"/>
        <v>0</v>
      </c>
      <c r="P4088">
        <f t="shared" si="507"/>
        <v>0</v>
      </c>
      <c r="Q4088" t="str">
        <f t="shared" si="505"/>
        <v>theater</v>
      </c>
      <c r="R4088" t="str">
        <f t="shared" si="506"/>
        <v>spaces</v>
      </c>
      <c r="S4088" s="9">
        <f t="shared" si="508"/>
        <v>41863.590543981481</v>
      </c>
      <c r="T4088" s="9">
        <f t="shared" si="509"/>
        <v>41893.590543981481</v>
      </c>
      <c r="U4088">
        <f t="shared" si="510"/>
        <v>2014</v>
      </c>
      <c r="V4088" s="9" t="str">
        <f t="shared" si="511"/>
        <v>Aug</v>
      </c>
    </row>
    <row r="4089" spans="1:22" ht="30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>
        <f t="shared" si="504"/>
        <v>0.66666666666666674</v>
      </c>
      <c r="P4089">
        <f t="shared" si="507"/>
        <v>10</v>
      </c>
      <c r="Q4089" t="str">
        <f t="shared" si="505"/>
        <v>theater</v>
      </c>
      <c r="R4089" t="str">
        <f t="shared" si="506"/>
        <v>spaces</v>
      </c>
      <c r="S4089" s="9">
        <f t="shared" si="508"/>
        <v>41848.513136574074</v>
      </c>
      <c r="T4089" s="9">
        <f t="shared" si="509"/>
        <v>41908.513136574074</v>
      </c>
      <c r="U4089">
        <f t="shared" si="510"/>
        <v>2014</v>
      </c>
      <c r="V4089" s="9" t="str">
        <f t="shared" si="511"/>
        <v>Jul</v>
      </c>
    </row>
    <row r="4090" spans="1:22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>
        <f t="shared" si="504"/>
        <v>58.291457286432156</v>
      </c>
      <c r="P4090">
        <f t="shared" si="507"/>
        <v>58</v>
      </c>
      <c r="Q4090" t="str">
        <f t="shared" si="505"/>
        <v>theater</v>
      </c>
      <c r="R4090" t="str">
        <f t="shared" si="506"/>
        <v>spaces</v>
      </c>
      <c r="S4090" s="9">
        <f t="shared" si="508"/>
        <v>42678.765416666669</v>
      </c>
      <c r="T4090" s="9">
        <f t="shared" si="509"/>
        <v>42683.80708333334</v>
      </c>
      <c r="U4090">
        <f t="shared" si="510"/>
        <v>2016</v>
      </c>
      <c r="V4090" s="9" t="str">
        <f t="shared" si="511"/>
        <v>Nov</v>
      </c>
    </row>
    <row r="4091" spans="1:22" ht="45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>
        <f t="shared" si="504"/>
        <v>68.153599999999997</v>
      </c>
      <c r="P4091">
        <f t="shared" si="507"/>
        <v>244.80459770114942</v>
      </c>
      <c r="Q4091" t="str">
        <f t="shared" si="505"/>
        <v>theater</v>
      </c>
      <c r="R4091" t="str">
        <f t="shared" si="506"/>
        <v>spaces</v>
      </c>
      <c r="S4091" s="9">
        <f t="shared" si="508"/>
        <v>42530.826365740744</v>
      </c>
      <c r="T4091" s="9">
        <f t="shared" si="509"/>
        <v>42560.826365740744</v>
      </c>
      <c r="U4091">
        <f t="shared" si="510"/>
        <v>2016</v>
      </c>
      <c r="V4091" s="9" t="str">
        <f t="shared" si="511"/>
        <v>Jun</v>
      </c>
    </row>
    <row r="4092" spans="1:22" ht="30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>
        <f t="shared" si="504"/>
        <v>3.2499999999999999E-3</v>
      </c>
      <c r="P4092">
        <f t="shared" si="507"/>
        <v>6.5</v>
      </c>
      <c r="Q4092" t="str">
        <f t="shared" si="505"/>
        <v>theater</v>
      </c>
      <c r="R4092" t="str">
        <f t="shared" si="506"/>
        <v>spaces</v>
      </c>
      <c r="S4092" s="9">
        <f t="shared" si="508"/>
        <v>41977.613437500004</v>
      </c>
      <c r="T4092" s="9">
        <f t="shared" si="509"/>
        <v>42037.613437500004</v>
      </c>
      <c r="U4092">
        <f t="shared" si="510"/>
        <v>2014</v>
      </c>
      <c r="V4092" s="9" t="str">
        <f t="shared" si="511"/>
        <v>Dec</v>
      </c>
    </row>
    <row r="4093" spans="1:22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>
        <f t="shared" si="504"/>
        <v>0</v>
      </c>
      <c r="P4093">
        <f t="shared" si="507"/>
        <v>0</v>
      </c>
      <c r="Q4093" t="str">
        <f t="shared" si="505"/>
        <v>theater</v>
      </c>
      <c r="R4093" t="str">
        <f t="shared" si="506"/>
        <v>spaces</v>
      </c>
      <c r="S4093" s="9">
        <f t="shared" si="508"/>
        <v>42346.040185185186</v>
      </c>
      <c r="T4093" s="9">
        <f t="shared" si="509"/>
        <v>42376.040185185186</v>
      </c>
      <c r="U4093">
        <f t="shared" si="510"/>
        <v>2015</v>
      </c>
      <c r="V4093" s="9" t="str">
        <f t="shared" si="511"/>
        <v>Dec</v>
      </c>
    </row>
    <row r="4094" spans="1:22" ht="75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>
        <f t="shared" si="504"/>
        <v>4.16</v>
      </c>
      <c r="P4094">
        <f t="shared" si="507"/>
        <v>61.176470588235297</v>
      </c>
      <c r="Q4094" t="str">
        <f t="shared" si="505"/>
        <v>theater</v>
      </c>
      <c r="R4094" t="str">
        <f t="shared" si="506"/>
        <v>spaces</v>
      </c>
      <c r="S4094" s="9">
        <f t="shared" si="508"/>
        <v>42426.851412037038</v>
      </c>
      <c r="T4094" s="9">
        <f t="shared" si="509"/>
        <v>42456.809745370374</v>
      </c>
      <c r="U4094">
        <f t="shared" si="510"/>
        <v>2016</v>
      </c>
      <c r="V4094" s="9" t="str">
        <f t="shared" si="511"/>
        <v>Feb</v>
      </c>
    </row>
    <row r="4095" spans="1:22" ht="45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>
        <f t="shared" si="504"/>
        <v>0</v>
      </c>
      <c r="P4095">
        <f t="shared" si="507"/>
        <v>0</v>
      </c>
      <c r="Q4095" t="str">
        <f t="shared" si="505"/>
        <v>theater</v>
      </c>
      <c r="R4095" t="str">
        <f t="shared" si="506"/>
        <v>spaces</v>
      </c>
      <c r="S4095" s="9">
        <f t="shared" si="508"/>
        <v>42034.690150462964</v>
      </c>
      <c r="T4095" s="9">
        <f t="shared" si="509"/>
        <v>42064.690150462964</v>
      </c>
      <c r="U4095">
        <f t="shared" si="510"/>
        <v>2015</v>
      </c>
      <c r="V4095" s="9" t="str">
        <f t="shared" si="511"/>
        <v>Jan</v>
      </c>
    </row>
    <row r="4096" spans="1:22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>
        <f t="shared" si="504"/>
        <v>0.2</v>
      </c>
      <c r="P4096">
        <f t="shared" si="507"/>
        <v>10</v>
      </c>
      <c r="Q4096" t="str">
        <f t="shared" si="505"/>
        <v>theater</v>
      </c>
      <c r="R4096" t="str">
        <f t="shared" si="506"/>
        <v>musical</v>
      </c>
      <c r="S4096" s="9">
        <f t="shared" si="508"/>
        <v>41865.493113425931</v>
      </c>
      <c r="T4096" s="9">
        <f t="shared" si="509"/>
        <v>41890.493113425931</v>
      </c>
      <c r="U4096">
        <f t="shared" si="510"/>
        <v>2014</v>
      </c>
      <c r="V4096" s="9" t="str">
        <f t="shared" si="511"/>
        <v>Aug</v>
      </c>
    </row>
    <row r="4097" spans="1:22" ht="30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>
        <f t="shared" si="504"/>
        <v>3.4474868431088401</v>
      </c>
      <c r="P4097">
        <f t="shared" si="507"/>
        <v>30.133333333333333</v>
      </c>
      <c r="Q4097" t="str">
        <f t="shared" si="505"/>
        <v>theater</v>
      </c>
      <c r="R4097" t="str">
        <f t="shared" si="506"/>
        <v>musical</v>
      </c>
      <c r="S4097" s="9">
        <f t="shared" si="508"/>
        <v>42047.55777777778</v>
      </c>
      <c r="T4097" s="9">
        <f t="shared" si="509"/>
        <v>42076.96597222222</v>
      </c>
      <c r="U4097">
        <f t="shared" si="510"/>
        <v>2015</v>
      </c>
      <c r="V4097" s="9" t="str">
        <f t="shared" si="511"/>
        <v>Feb</v>
      </c>
    </row>
    <row r="4098" spans="1:22" ht="45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>
        <f t="shared" ref="O4098:O4115" si="512">(E4098/D4098)*100</f>
        <v>15</v>
      </c>
      <c r="P4098">
        <f t="shared" si="507"/>
        <v>150</v>
      </c>
      <c r="Q4098" t="str">
        <f t="shared" ref="Q4098:Q4115" si="513">LEFT(N4098,SEARCH("/",N4098,1)-1)</f>
        <v>theater</v>
      </c>
      <c r="R4098" t="str">
        <f t="shared" ref="R4098:R4115" si="514">RIGHT(N4098,LEN(N4098)-SEARCH("/",N4098,1))</f>
        <v>musical</v>
      </c>
      <c r="S4098" s="9">
        <f t="shared" si="508"/>
        <v>41793.005532407413</v>
      </c>
      <c r="T4098" s="9">
        <f t="shared" si="509"/>
        <v>41823.005532407413</v>
      </c>
      <c r="U4098">
        <f t="shared" si="510"/>
        <v>2014</v>
      </c>
      <c r="V4098" s="9" t="str">
        <f t="shared" si="511"/>
        <v>Jun</v>
      </c>
    </row>
    <row r="4099" spans="1:22" ht="30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>
        <f t="shared" si="512"/>
        <v>2.666666666666667</v>
      </c>
      <c r="P4099">
        <f t="shared" ref="P4099:P4115" si="515">IFERROR(E4099/L4099, 0)</f>
        <v>13.333333333333334</v>
      </c>
      <c r="Q4099" t="str">
        <f t="shared" si="513"/>
        <v>theater</v>
      </c>
      <c r="R4099" t="str">
        <f t="shared" si="514"/>
        <v>musical</v>
      </c>
      <c r="S4099" s="9">
        <f t="shared" ref="S4099:S4115" si="516">((J4099/86400)+25569+(-4/24))</f>
        <v>42763.614004629628</v>
      </c>
      <c r="T4099" s="9">
        <f t="shared" ref="T4099:T4115" si="517">((I4099/86400)+25569+(-4/24))</f>
        <v>42823.572337962971</v>
      </c>
      <c r="U4099">
        <f t="shared" ref="U4099:U4115" si="518">YEAR(S4099)</f>
        <v>2017</v>
      </c>
      <c r="V4099" s="9" t="str">
        <f t="shared" ref="V4099:V4115" si="519">TEXT(S4099, "mmm")</f>
        <v>Jan</v>
      </c>
    </row>
    <row r="4100" spans="1:22" ht="45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>
        <f t="shared" si="512"/>
        <v>0</v>
      </c>
      <c r="P4100">
        <f t="shared" si="515"/>
        <v>0</v>
      </c>
      <c r="Q4100" t="str">
        <f t="shared" si="513"/>
        <v>theater</v>
      </c>
      <c r="R4100" t="str">
        <f t="shared" si="514"/>
        <v>musical</v>
      </c>
      <c r="S4100" s="9">
        <f t="shared" si="516"/>
        <v>42179.979120370372</v>
      </c>
      <c r="T4100" s="9">
        <f t="shared" si="517"/>
        <v>42229.979120370372</v>
      </c>
      <c r="U4100">
        <f t="shared" si="518"/>
        <v>2015</v>
      </c>
      <c r="V4100" s="9" t="str">
        <f t="shared" si="519"/>
        <v>Jun</v>
      </c>
    </row>
    <row r="4101" spans="1:22" ht="45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>
        <f t="shared" si="512"/>
        <v>0</v>
      </c>
      <c r="P4101">
        <f t="shared" si="515"/>
        <v>0</v>
      </c>
      <c r="Q4101" t="str">
        <f t="shared" si="513"/>
        <v>theater</v>
      </c>
      <c r="R4101" t="str">
        <f t="shared" si="514"/>
        <v>musical</v>
      </c>
      <c r="S4101" s="9">
        <f t="shared" si="516"/>
        <v>42255.529340277782</v>
      </c>
      <c r="T4101" s="9">
        <f t="shared" si="517"/>
        <v>42285.529340277782</v>
      </c>
      <c r="U4101">
        <f t="shared" si="518"/>
        <v>2015</v>
      </c>
      <c r="V4101" s="9" t="str">
        <f t="shared" si="519"/>
        <v>Sep</v>
      </c>
    </row>
    <row r="4102" spans="1:22" ht="45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>
        <f t="shared" si="512"/>
        <v>0</v>
      </c>
      <c r="P4102">
        <f t="shared" si="515"/>
        <v>0</v>
      </c>
      <c r="Q4102" t="str">
        <f t="shared" si="513"/>
        <v>theater</v>
      </c>
      <c r="R4102" t="str">
        <f t="shared" si="514"/>
        <v>musical</v>
      </c>
      <c r="S4102" s="9">
        <f t="shared" si="516"/>
        <v>42006.849791666667</v>
      </c>
      <c r="T4102" s="9">
        <f t="shared" si="517"/>
        <v>42027.875000000007</v>
      </c>
      <c r="U4102">
        <f t="shared" si="518"/>
        <v>2015</v>
      </c>
      <c r="V4102" s="9" t="str">
        <f t="shared" si="519"/>
        <v>Jan</v>
      </c>
    </row>
    <row r="4103" spans="1:22" ht="45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>
        <f t="shared" si="512"/>
        <v>0</v>
      </c>
      <c r="P4103">
        <f t="shared" si="515"/>
        <v>0</v>
      </c>
      <c r="Q4103" t="str">
        <f t="shared" si="513"/>
        <v>theater</v>
      </c>
      <c r="R4103" t="str">
        <f t="shared" si="514"/>
        <v>musical</v>
      </c>
      <c r="S4103" s="9">
        <f t="shared" si="516"/>
        <v>42615.180150462962</v>
      </c>
      <c r="T4103" s="9">
        <f t="shared" si="517"/>
        <v>42616.250000000007</v>
      </c>
      <c r="U4103">
        <f t="shared" si="518"/>
        <v>2016</v>
      </c>
      <c r="V4103" s="9" t="str">
        <f t="shared" si="519"/>
        <v>Sep</v>
      </c>
    </row>
    <row r="4104" spans="1:22" ht="45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>
        <f t="shared" si="512"/>
        <v>52.794871794871788</v>
      </c>
      <c r="P4104">
        <f t="shared" si="515"/>
        <v>44.760869565217391</v>
      </c>
      <c r="Q4104" t="str">
        <f t="shared" si="513"/>
        <v>theater</v>
      </c>
      <c r="R4104" t="str">
        <f t="shared" si="514"/>
        <v>musical</v>
      </c>
      <c r="S4104" s="9">
        <f t="shared" si="516"/>
        <v>42372.457500000004</v>
      </c>
      <c r="T4104" s="9">
        <f t="shared" si="517"/>
        <v>42402.457500000004</v>
      </c>
      <c r="U4104">
        <f t="shared" si="518"/>
        <v>2016</v>
      </c>
      <c r="V4104" s="9" t="str">
        <f t="shared" si="519"/>
        <v>Jan</v>
      </c>
    </row>
    <row r="4105" spans="1:22" ht="45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>
        <f t="shared" si="512"/>
        <v>4.9639999999999995</v>
      </c>
      <c r="P4105">
        <f t="shared" si="515"/>
        <v>88.642857142857139</v>
      </c>
      <c r="Q4105" t="str">
        <f t="shared" si="513"/>
        <v>theater</v>
      </c>
      <c r="R4105" t="str">
        <f t="shared" si="514"/>
        <v>musical</v>
      </c>
      <c r="S4105" s="9">
        <f t="shared" si="516"/>
        <v>42682.511018518526</v>
      </c>
      <c r="T4105" s="9">
        <f t="shared" si="517"/>
        <v>42712.511018518526</v>
      </c>
      <c r="U4105">
        <f t="shared" si="518"/>
        <v>2016</v>
      </c>
      <c r="V4105" s="9" t="str">
        <f t="shared" si="519"/>
        <v>Nov</v>
      </c>
    </row>
    <row r="4106" spans="1:22" ht="45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>
        <f t="shared" si="512"/>
        <v>5.5555555555555552E-2</v>
      </c>
      <c r="P4106">
        <f t="shared" si="515"/>
        <v>10</v>
      </c>
      <c r="Q4106" t="str">
        <f t="shared" si="513"/>
        <v>theater</v>
      </c>
      <c r="R4106" t="str">
        <f t="shared" si="514"/>
        <v>musical</v>
      </c>
      <c r="S4106" s="9">
        <f t="shared" si="516"/>
        <v>42154.65215277778</v>
      </c>
      <c r="T4106" s="9">
        <f t="shared" si="517"/>
        <v>42184.999305555561</v>
      </c>
      <c r="U4106">
        <f t="shared" si="518"/>
        <v>2015</v>
      </c>
      <c r="V4106" s="9" t="str">
        <f t="shared" si="519"/>
        <v>May</v>
      </c>
    </row>
    <row r="4107" spans="1:22" ht="45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>
        <f t="shared" si="512"/>
        <v>0</v>
      </c>
      <c r="P4107">
        <f t="shared" si="515"/>
        <v>0</v>
      </c>
      <c r="Q4107" t="str">
        <f t="shared" si="513"/>
        <v>theater</v>
      </c>
      <c r="R4107" t="str">
        <f t="shared" si="514"/>
        <v>musical</v>
      </c>
      <c r="S4107" s="9">
        <f t="shared" si="516"/>
        <v>41999.694398148153</v>
      </c>
      <c r="T4107" s="9">
        <f t="shared" si="517"/>
        <v>42029.694398148153</v>
      </c>
      <c r="U4107">
        <f t="shared" si="518"/>
        <v>2014</v>
      </c>
      <c r="V4107" s="9" t="str">
        <f t="shared" si="519"/>
        <v>Dec</v>
      </c>
    </row>
    <row r="4108" spans="1:22" ht="45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>
        <f t="shared" si="512"/>
        <v>13.066666666666665</v>
      </c>
      <c r="P4108">
        <f t="shared" si="515"/>
        <v>57.647058823529413</v>
      </c>
      <c r="Q4108" t="str">
        <f t="shared" si="513"/>
        <v>theater</v>
      </c>
      <c r="R4108" t="str">
        <f t="shared" si="514"/>
        <v>musical</v>
      </c>
      <c r="S4108" s="9">
        <f t="shared" si="516"/>
        <v>41815.648379629631</v>
      </c>
      <c r="T4108" s="9">
        <f t="shared" si="517"/>
        <v>41850.791666666672</v>
      </c>
      <c r="U4108">
        <f t="shared" si="518"/>
        <v>2014</v>
      </c>
      <c r="V4108" s="9" t="str">
        <f t="shared" si="519"/>
        <v>Jun</v>
      </c>
    </row>
    <row r="4109" spans="1:22" ht="30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>
        <f t="shared" si="512"/>
        <v>5</v>
      </c>
      <c r="P4109">
        <f t="shared" si="515"/>
        <v>25</v>
      </c>
      <c r="Q4109" t="str">
        <f t="shared" si="513"/>
        <v>theater</v>
      </c>
      <c r="R4109" t="str">
        <f t="shared" si="514"/>
        <v>musical</v>
      </c>
      <c r="S4109" s="9">
        <f t="shared" si="516"/>
        <v>42755.851840277777</v>
      </c>
      <c r="T4109" s="9">
        <f t="shared" si="517"/>
        <v>42785.851840277777</v>
      </c>
      <c r="U4109">
        <f t="shared" si="518"/>
        <v>2017</v>
      </c>
      <c r="V4109" s="9" t="str">
        <f t="shared" si="519"/>
        <v>Jan</v>
      </c>
    </row>
    <row r="4110" spans="1:22" ht="45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>
        <f t="shared" si="512"/>
        <v>0</v>
      </c>
      <c r="P4110">
        <f t="shared" si="515"/>
        <v>0</v>
      </c>
      <c r="Q4110" t="str">
        <f t="shared" si="513"/>
        <v>theater</v>
      </c>
      <c r="R4110" t="str">
        <f t="shared" si="514"/>
        <v>musical</v>
      </c>
      <c r="S4110" s="9">
        <f t="shared" si="516"/>
        <v>42373.816782407412</v>
      </c>
      <c r="T4110" s="9">
        <f t="shared" si="517"/>
        <v>42400.793750000004</v>
      </c>
      <c r="U4110">
        <f t="shared" si="518"/>
        <v>2016</v>
      </c>
      <c r="V4110" s="9" t="str">
        <f t="shared" si="519"/>
        <v>Jan</v>
      </c>
    </row>
    <row r="4111" spans="1:22" ht="45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>
        <f t="shared" si="512"/>
        <v>0</v>
      </c>
      <c r="P4111">
        <f t="shared" si="515"/>
        <v>0</v>
      </c>
      <c r="Q4111" t="str">
        <f t="shared" si="513"/>
        <v>theater</v>
      </c>
      <c r="R4111" t="str">
        <f t="shared" si="514"/>
        <v>musical</v>
      </c>
      <c r="S4111" s="9">
        <f t="shared" si="516"/>
        <v>41854.435983796298</v>
      </c>
      <c r="T4111" s="9">
        <f t="shared" si="517"/>
        <v>41884.435983796298</v>
      </c>
      <c r="U4111">
        <f t="shared" si="518"/>
        <v>2014</v>
      </c>
      <c r="V4111" s="9" t="str">
        <f t="shared" si="519"/>
        <v>Aug</v>
      </c>
    </row>
    <row r="4112" spans="1:22" ht="30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>
        <f t="shared" si="512"/>
        <v>0</v>
      </c>
      <c r="P4112">
        <f t="shared" si="515"/>
        <v>0</v>
      </c>
      <c r="Q4112" t="str">
        <f t="shared" si="513"/>
        <v>theater</v>
      </c>
      <c r="R4112" t="str">
        <f t="shared" si="514"/>
        <v>musical</v>
      </c>
      <c r="S4112" s="9">
        <f t="shared" si="516"/>
        <v>42065.624907407408</v>
      </c>
      <c r="T4112" s="9">
        <f t="shared" si="517"/>
        <v>42090.583240740743</v>
      </c>
      <c r="U4112">
        <f t="shared" si="518"/>
        <v>2015</v>
      </c>
      <c r="V4112" s="9" t="str">
        <f t="shared" si="519"/>
        <v>Mar</v>
      </c>
    </row>
    <row r="4113" spans="1:22" ht="45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>
        <f t="shared" si="512"/>
        <v>0</v>
      </c>
      <c r="P4113">
        <f t="shared" si="515"/>
        <v>0</v>
      </c>
      <c r="Q4113" t="str">
        <f t="shared" si="513"/>
        <v>theater</v>
      </c>
      <c r="R4113" t="str">
        <f t="shared" si="514"/>
        <v>musical</v>
      </c>
      <c r="S4113" s="9">
        <f t="shared" si="516"/>
        <v>42469.784618055557</v>
      </c>
      <c r="T4113" s="9">
        <f t="shared" si="517"/>
        <v>42499.784618055557</v>
      </c>
      <c r="U4113">
        <f t="shared" si="518"/>
        <v>2016</v>
      </c>
      <c r="V4113" s="9" t="str">
        <f t="shared" si="519"/>
        <v>Apr</v>
      </c>
    </row>
    <row r="4114" spans="1:22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>
        <f t="shared" si="512"/>
        <v>0</v>
      </c>
      <c r="P4114">
        <f t="shared" si="515"/>
        <v>0</v>
      </c>
      <c r="Q4114" t="str">
        <f t="shared" si="513"/>
        <v>theater</v>
      </c>
      <c r="R4114" t="str">
        <f t="shared" si="514"/>
        <v>musical</v>
      </c>
      <c r="S4114" s="9">
        <f t="shared" si="516"/>
        <v>41954.061365740745</v>
      </c>
      <c r="T4114" s="9">
        <f t="shared" si="517"/>
        <v>41984.061365740745</v>
      </c>
      <c r="U4114">
        <f t="shared" si="518"/>
        <v>2014</v>
      </c>
      <c r="V4114" s="9" t="str">
        <f t="shared" si="519"/>
        <v>Nov</v>
      </c>
    </row>
    <row r="4115" spans="1:22" ht="45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>
        <f t="shared" si="512"/>
        <v>1.7500000000000002</v>
      </c>
      <c r="P4115">
        <f t="shared" si="515"/>
        <v>17.5</v>
      </c>
      <c r="Q4115" t="str">
        <f t="shared" si="513"/>
        <v>theater</v>
      </c>
      <c r="R4115" t="str">
        <f t="shared" si="514"/>
        <v>musical</v>
      </c>
      <c r="S4115" s="9">
        <f t="shared" si="516"/>
        <v>42079.691307870373</v>
      </c>
      <c r="T4115" s="9">
        <f t="shared" si="517"/>
        <v>42125.750000000007</v>
      </c>
      <c r="U4115">
        <f t="shared" si="518"/>
        <v>2015</v>
      </c>
      <c r="V4115" s="9" t="str">
        <f t="shared" si="519"/>
        <v>Mar</v>
      </c>
    </row>
  </sheetData>
  <sortState ref="A2:R4115">
    <sortCondition descending="1" ref="F1"/>
  </sortState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2600"/>
        <color rgb="FF00FA00"/>
        <color rgb="FF0432FF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C18" zoomScale="130" zoomScaleNormal="130" workbookViewId="0">
      <selection activeCell="D29" sqref="D29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8.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COUNTIFS(DATA!F2:F4115, "=successful", DATA!D2:D4115, "&lt;1000")</f>
        <v>322</v>
      </c>
      <c r="C2">
        <f>COUNTIFS(DATA!F2:F4115, "=failed", DATA!D2:D4115, "&lt;1000")</f>
        <v>113</v>
      </c>
      <c r="D2">
        <f>COUNTIFS(DATA!F2:F4115, "=canceled", DATA!D2:D4115, "&lt;1000")</f>
        <v>18</v>
      </c>
      <c r="E2">
        <f>B2+C2+D2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2">
      <c r="A3" t="s">
        <v>8390</v>
      </c>
      <c r="B3">
        <f>COUNTIFS(DATA!F2:F4115, "=successful", DATA!D2:D4115, "&gt;=1000", DATA!D2:D4115, "&lt;=4999" )</f>
        <v>932</v>
      </c>
      <c r="C3">
        <f>COUNTIFS(DATA!F2:F4115, "=failed", DATA!D2:D4115, "&gt;=1000", DATA!D2:D4115, "&lt;=4999" )</f>
        <v>420</v>
      </c>
      <c r="D3">
        <f>COUNTIFS(DATA!F2:F4115, "=canceled", DATA!D2:D4115, "&gt;=1000", DATA!D2:D4115, "&lt;=4999" )</f>
        <v>60</v>
      </c>
      <c r="E3">
        <f t="shared" ref="E3:E13" si="0">B3+C3+D3</f>
        <v>1412</v>
      </c>
      <c r="F3" s="10">
        <f t="shared" ref="F3:F13" si="1">(B3/E3)</f>
        <v>0.66005665722379603</v>
      </c>
      <c r="G3" s="10">
        <f t="shared" ref="G3:G13" si="2">(C3/E3)</f>
        <v>0.29745042492917845</v>
      </c>
      <c r="H3" s="10">
        <f t="shared" ref="H3:H13" si="3">(D3/E3)</f>
        <v>4.2492917847025496E-2</v>
      </c>
    </row>
    <row r="4" spans="1:8" x14ac:dyDescent="0.2">
      <c r="A4" t="s">
        <v>8391</v>
      </c>
      <c r="B4">
        <f>COUNTIFS(DATA!F2:F4115, "=successful", DATA!D2:D4115, "&gt;=5000", DATA!D2:D4115, "&lt;=9999" )</f>
        <v>381</v>
      </c>
      <c r="C4">
        <f>COUNTIFS(DATA!F2:F4115, "=successful", DATA!D2:D4115, "&gt;=5000", DATA!D2:D4115, "&lt;=9999" )</f>
        <v>381</v>
      </c>
      <c r="D4">
        <f>COUNTIFS(DATA!F2:F4115, "=canceled", DATA!D2:D4115, "&gt;=5000", DATA!D2:D4115, "&lt;=9999" )</f>
        <v>52</v>
      </c>
      <c r="E4">
        <f t="shared" si="0"/>
        <v>814</v>
      </c>
      <c r="F4" s="10">
        <f t="shared" si="1"/>
        <v>0.46805896805896807</v>
      </c>
      <c r="G4" s="10">
        <f t="shared" si="2"/>
        <v>0.46805896805896807</v>
      </c>
      <c r="H4" s="10">
        <f t="shared" si="3"/>
        <v>6.3882063882063883E-2</v>
      </c>
    </row>
    <row r="5" spans="1:8" x14ac:dyDescent="0.2">
      <c r="A5" t="s">
        <v>8392</v>
      </c>
      <c r="B5">
        <f>COUNTIFS(DATA!F2:F4115, "=successful", DATA!D2:D4115, "&gt;=10000", DATA!D2:D4115, "&lt;=14999" )</f>
        <v>168</v>
      </c>
      <c r="C5">
        <f>COUNTIFS(DATA!F2:F4115, "=failed", DATA!D2:D4115, "&gt;=10000", DATA!D2:D4115, "&lt;=14999" )</f>
        <v>144</v>
      </c>
      <c r="D5">
        <f>COUNTIFS(DATA!F2:F4115, "=canceled", DATA!D2:D4115, "&gt;=10000", DATA!D2:D4115, "&lt;=14999" 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8393</v>
      </c>
      <c r="B6">
        <f>COUNTIFS(DATA!F2:F4115, "=successful", DATA!D2:D4115, "&gt;=15000", DATA!D2:D4115, "&lt;=19999" )</f>
        <v>94</v>
      </c>
      <c r="C6">
        <f>COUNTIFS(DATA!F2:F4115, "=failed", DATA!D2:D4115, "&gt;=15000", DATA!D2:D4115, "&lt;=19999" )</f>
        <v>90</v>
      </c>
      <c r="D6">
        <f>COUNTIFS(DATA!F2:F4115, "=canceled", DATA!D2:D4115, "&gt;=15000", DATA!D2:D4115, "&lt;=19999" 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8394</v>
      </c>
      <c r="B7">
        <f>COUNTIFS(DATA!F2:F4115, "=successful", DATA!D2:D4115, "&gt;=20000", DATA!D2:D4115, "&lt;=24999" )</f>
        <v>62</v>
      </c>
      <c r="C7">
        <f>COUNTIFS(DATA!F2:F4115, "=failed", DATA!D2:D4115, "&gt;=20000", DATA!D2:D4115, "&lt;=24999" )</f>
        <v>72</v>
      </c>
      <c r="D7">
        <f>COUNTIFS(DATA!F2:F4115, "=canceled", DATA!D2:D4115, "&gt;=20000", DATA!D2:D4115, "&lt;=24999" 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8395</v>
      </c>
      <c r="B8">
        <f>COUNTIFS(DATA!F2:F4115, "=successful", DATA!D2:D4115, "&gt;=25000", DATA!D2:D4115, "&lt;=29999" )</f>
        <v>55</v>
      </c>
      <c r="C8">
        <f>COUNTIFS(DATA!F2:F4115, "=failed", DATA!D2:D4115, "&gt;=25000", DATA!D2:D4115, "&lt;=29999" )</f>
        <v>64</v>
      </c>
      <c r="D8">
        <f>COUNTIFS(DATA!F2:F4115, "=canceled", DATA!D2:D4115, "&gt;=25000", DATA!D2:D4115, "&lt;=29999" 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8396</v>
      </c>
      <c r="B9">
        <f>COUNTIFS(DATA!F2:F4115, "=successful", DATA!D2:D4115, "&gt;=30000", DATA!D2:D4115, "&lt;=34999" )</f>
        <v>32</v>
      </c>
      <c r="C9">
        <f>COUNTIFS(DATA!F2:F4115, "=failed", DATA!D2:D4115, "&gt;=30000", DATA!D2:D4115, "&lt;=34999" )</f>
        <v>37</v>
      </c>
      <c r="D9">
        <f>COUNTIFS(DATA!F2:F4115, "=canceled", DATA!D2:D4115, "&gt;=30000", DATA!D2:D4115, "&lt;=34999" 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8397</v>
      </c>
      <c r="B10">
        <f>COUNTIFS(DATA!F2:F4115, "=successful", DATA!D2:D4115, "&gt;=35000", DATA!D2:D4115, "&lt;=39999" )</f>
        <v>26</v>
      </c>
      <c r="C10">
        <f>COUNTIFS(DATA!F2:F4115, "=failed", DATA!D2:D4115, "&gt;=35000", DATA!D2:D4115, "&lt;=39999" )</f>
        <v>22</v>
      </c>
      <c r="D10">
        <f>COUNTIFS(DATA!F2:F4115, "=canceled", DATA!D2:D4115, "&gt;=35000", DATA!D2:D4115, "&lt;=39999" 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8398</v>
      </c>
      <c r="B11">
        <f>COUNTIFS(DATA!F2:F4115, "=successful", DATA!D2:D4115, "&gt;=40000", DATA!D2:D4115, "&lt;=44999" )</f>
        <v>21</v>
      </c>
      <c r="C11">
        <f>COUNTIFS(DATA!F2:F4115, "=failed", DATA!D2:D4115, "&gt;=40000", DATA!D2:D4115, "&lt;=44999" )</f>
        <v>16</v>
      </c>
      <c r="D11">
        <f>COUNTIFS(DATA!F2:F4115, "=canceled", DATA!D2:D4115, "&gt;=40000", DATA!D2:D4115, "&lt;=44999" 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8399</v>
      </c>
      <c r="B12">
        <f>COUNTIFS(DATA!F2:F4115, "=successful", DATA!D2:D4115, "&gt;=45000", DATA!D2:D4115, "&lt;=49999" )</f>
        <v>6</v>
      </c>
      <c r="C12">
        <f>COUNTIFS(DATA!F2:F4115, "=failed", DATA!D2:D4115, "&gt;=45000", DATA!D2:D4115, "&lt;=49999" )</f>
        <v>11</v>
      </c>
      <c r="D12">
        <f>COUNTIFS(DATA!F2:F4115, "=canceled", DATA!D2:D4115, "&gt;=45000", DATA!D2:D4115, "&lt;=49999" 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8400</v>
      </c>
      <c r="B13">
        <f>COUNTIFS(DATA!F2:F4115, "=successful", DATA!D2:D4115, "&gt;=50000")</f>
        <v>86</v>
      </c>
      <c r="C13">
        <f>COUNTIFS(DATA!F2:F4115, "=failed", DATA!D2:D4115, "&gt;=50000")</f>
        <v>258</v>
      </c>
      <c r="D13">
        <f>COUNTIFS(DATA!F2:F4115, "=canceled", DATA!D2:D4115,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ignoredErrors>
    <ignoredError sqref="C2:C3 C8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State to Month</vt:lpstr>
      <vt:lpstr>DATA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2018-07-21T05:27:27Z</dcterms:modified>
</cp:coreProperties>
</file>