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bertelsmann-my.sharepoint.com/personal/hauke_pfeiffer_arvato_com/Documents/Microsoft Teams-Chatdateien/"/>
    </mc:Choice>
  </mc:AlternateContent>
  <xr:revisionPtr revIDLastSave="0" documentId="8_{8A71A2D1-74DC-476C-9308-606899AB2F45}" xr6:coauthVersionLast="45" xr6:coauthVersionMax="45" xr10:uidLastSave="{00000000-0000-0000-0000-000000000000}"/>
  <bookViews>
    <workbookView xWindow="-28920" yWindow="-4560" windowWidth="29040" windowHeight="15840" tabRatio="744" activeTab="3" xr2:uid="{00000000-000D-0000-FFFF-FFFF00000000}"/>
  </bookViews>
  <sheets>
    <sheet name="Registration-Contacts" sheetId="17" r:id="rId1"/>
    <sheet name="Step1-Business Codes" sheetId="20" r:id="rId2"/>
    <sheet name="Step2-General Data" sheetId="16" r:id="rId3"/>
    <sheet name="Step3-Payment" sheetId="18" r:id="rId4"/>
    <sheet name="configuration" sheetId="19" r:id="rId5"/>
    <sheet name="Step4-Bank setup" sheetId="21" r:id="rId6"/>
    <sheet name="Step5-Communication" sheetId="24" r:id="rId7"/>
    <sheet name="Step6-Notifications" sheetId="23" r:id="rId8"/>
    <sheet name="Step7-Month-end reporting" sheetId="25" r:id="rId9"/>
    <sheet name="Step9-PowerBI-User" sheetId="27" r:id="rId10"/>
    <sheet name="Step8-MyAqount User" sheetId="28" r:id="rId11"/>
    <sheet name="Step10-2nd Level Jira" sheetId="29" r:id="rId12"/>
    <sheet name="Subscription products" sheetId="31" r:id="rId13"/>
    <sheet name="Charges" sheetId="32" r:id="rId14"/>
    <sheet name="Tabelle1" sheetId="15" state="hidden" r:id="rId15"/>
  </sheets>
  <definedNames>
    <definedName name="Bank">Banks[]</definedName>
    <definedName name="Buy_now_pay_later">BNPL[Buy now pay later]</definedName>
    <definedName name="Charge_Mode">ChargeMode[]</definedName>
    <definedName name="Charge_Type">ChargeType[]</definedName>
    <definedName name="Collection_Agency">Collection_Agencies[]</definedName>
    <definedName name="_xlnm.Print_Area" localSheetId="13">Charges!$A$2:$O$18</definedName>
    <definedName name="Payment_method">Payment_Methods[Payment method]</definedName>
    <definedName name="PSP">PSPs[]</definedName>
    <definedName name="Risk_Service_Providers">Risk_Service_Provider[]</definedName>
    <definedName name="Status_Drodown">Tabelle1!$A$1:$A$4</definedName>
    <definedName name="User_Role_MyAqount">User_Roles[]</definedName>
    <definedName name="Wallet_Payment">Wallet[Wallet]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19" l="1"/>
  <c r="C199" i="19"/>
  <c r="C200" i="19"/>
  <c r="C197" i="19"/>
  <c r="C198" i="19"/>
  <c r="C195" i="19"/>
  <c r="C196" i="19"/>
  <c r="C191" i="19"/>
  <c r="C192" i="19"/>
  <c r="C193" i="19"/>
  <c r="C194" i="19"/>
  <c r="G9" i="18"/>
  <c r="H9" i="18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24" i="18"/>
  <c r="H24" i="18"/>
  <c r="G25" i="18"/>
  <c r="H25" i="18"/>
  <c r="G26" i="18"/>
  <c r="H26" i="18"/>
  <c r="G27" i="18"/>
  <c r="H27" i="18"/>
  <c r="G28" i="18"/>
  <c r="H28" i="18"/>
  <c r="G29" i="18"/>
  <c r="H29" i="18"/>
  <c r="G30" i="18"/>
  <c r="H30" i="18"/>
  <c r="G31" i="18"/>
  <c r="H31" i="18"/>
  <c r="G32" i="18"/>
  <c r="H32" i="18"/>
  <c r="G33" i="18"/>
  <c r="H33" i="18"/>
  <c r="G34" i="18"/>
  <c r="H34" i="18"/>
  <c r="G35" i="18"/>
  <c r="H35" i="18"/>
  <c r="G36" i="18"/>
  <c r="H36" i="18"/>
  <c r="G37" i="18"/>
  <c r="H37" i="18"/>
  <c r="G38" i="18"/>
  <c r="H38" i="18"/>
  <c r="G39" i="18"/>
  <c r="H39" i="18"/>
  <c r="G40" i="18"/>
  <c r="H40" i="18"/>
  <c r="G41" i="18"/>
  <c r="H41" i="18"/>
  <c r="G42" i="18"/>
  <c r="H42" i="18"/>
  <c r="G43" i="18"/>
  <c r="H43" i="18"/>
  <c r="G44" i="18"/>
  <c r="H44" i="18"/>
  <c r="G45" i="18"/>
  <c r="H45" i="18"/>
  <c r="G46" i="18"/>
  <c r="H46" i="18"/>
  <c r="G47" i="18"/>
  <c r="H47" i="18"/>
  <c r="G48" i="18"/>
  <c r="H48" i="18"/>
  <c r="G49" i="18"/>
  <c r="H49" i="18"/>
  <c r="G50" i="18"/>
  <c r="H50" i="18"/>
  <c r="G51" i="18"/>
  <c r="H51" i="18"/>
  <c r="G52" i="18"/>
  <c r="H52" i="18"/>
  <c r="G53" i="18"/>
  <c r="H53" i="18"/>
  <c r="G54" i="18"/>
  <c r="H54" i="18"/>
  <c r="G55" i="18"/>
  <c r="H55" i="18"/>
  <c r="G56" i="18"/>
  <c r="H56" i="18"/>
  <c r="G57" i="18"/>
  <c r="H57" i="18"/>
  <c r="G58" i="18"/>
  <c r="H58" i="18"/>
  <c r="G59" i="18"/>
  <c r="H59" i="18"/>
  <c r="G60" i="18"/>
  <c r="H60" i="18"/>
  <c r="G61" i="18"/>
  <c r="H61" i="18"/>
  <c r="G62" i="18"/>
  <c r="H62" i="18"/>
  <c r="G63" i="18"/>
  <c r="H63" i="18"/>
  <c r="G64" i="18"/>
  <c r="H64" i="18"/>
  <c r="G65" i="18"/>
  <c r="H65" i="18"/>
  <c r="G66" i="18"/>
  <c r="H66" i="18"/>
  <c r="G67" i="18"/>
  <c r="H67" i="18"/>
  <c r="G68" i="18"/>
  <c r="H68" i="18"/>
  <c r="G69" i="18"/>
  <c r="H69" i="18"/>
  <c r="G70" i="18"/>
  <c r="H70" i="18"/>
  <c r="G71" i="18"/>
  <c r="H71" i="18"/>
  <c r="G72" i="18"/>
  <c r="H72" i="18"/>
  <c r="G73" i="18"/>
  <c r="H73" i="18"/>
  <c r="G74" i="18"/>
  <c r="H74" i="18"/>
  <c r="G75" i="18"/>
  <c r="H75" i="18"/>
  <c r="G76" i="18"/>
  <c r="H76" i="18"/>
  <c r="G77" i="18"/>
  <c r="H77" i="18"/>
  <c r="G78" i="18"/>
  <c r="H78" i="18"/>
  <c r="G79" i="18"/>
  <c r="H79" i="18"/>
  <c r="G80" i="18"/>
  <c r="H80" i="18"/>
  <c r="G81" i="18"/>
  <c r="H81" i="18"/>
  <c r="G82" i="18"/>
  <c r="H82" i="18"/>
  <c r="G83" i="18"/>
  <c r="H83" i="18"/>
  <c r="G84" i="18"/>
  <c r="H84" i="18"/>
  <c r="G85" i="18"/>
  <c r="H85" i="18"/>
  <c r="G86" i="18"/>
  <c r="H86" i="18"/>
  <c r="G87" i="18"/>
  <c r="H87" i="18"/>
  <c r="G88" i="18"/>
  <c r="H88" i="18"/>
  <c r="G89" i="18"/>
  <c r="H89" i="18"/>
  <c r="G90" i="18"/>
  <c r="H90" i="18"/>
  <c r="G91" i="18"/>
  <c r="H91" i="18"/>
  <c r="G92" i="18"/>
  <c r="H92" i="18"/>
  <c r="G93" i="18"/>
  <c r="H93" i="18"/>
  <c r="G94" i="18"/>
  <c r="H94" i="18"/>
  <c r="G95" i="18"/>
  <c r="H95" i="18"/>
  <c r="G96" i="18"/>
  <c r="H96" i="18"/>
  <c r="G97" i="18"/>
  <c r="H97" i="18"/>
  <c r="G98" i="18"/>
  <c r="H98" i="18"/>
  <c r="G99" i="18"/>
  <c r="H99" i="18"/>
  <c r="G100" i="18"/>
  <c r="H100" i="18"/>
  <c r="G101" i="18"/>
  <c r="H101" i="18"/>
  <c r="G102" i="18"/>
  <c r="H102" i="18"/>
  <c r="G103" i="18"/>
  <c r="H103" i="18"/>
  <c r="G104" i="18"/>
  <c r="H104" i="18"/>
  <c r="G105" i="18"/>
  <c r="H105" i="18"/>
  <c r="G106" i="18"/>
  <c r="H106" i="18"/>
  <c r="G107" i="18"/>
  <c r="H107" i="18"/>
  <c r="G108" i="18"/>
  <c r="H108" i="18"/>
  <c r="G109" i="18"/>
  <c r="H109" i="18"/>
  <c r="G110" i="18"/>
  <c r="H110" i="18"/>
  <c r="G111" i="18"/>
  <c r="H111" i="18"/>
  <c r="G112" i="18"/>
  <c r="H112" i="18"/>
  <c r="G113" i="18"/>
  <c r="H113" i="18"/>
  <c r="G114" i="18"/>
  <c r="H114" i="18"/>
  <c r="G115" i="18"/>
  <c r="H115" i="18"/>
  <c r="G116" i="18"/>
  <c r="H116" i="18"/>
  <c r="G117" i="18"/>
  <c r="H117" i="18"/>
  <c r="G118" i="18"/>
  <c r="H118" i="18"/>
  <c r="G119" i="18"/>
  <c r="H119" i="18"/>
  <c r="G120" i="18"/>
  <c r="H120" i="18"/>
  <c r="G121" i="18"/>
  <c r="H121" i="18"/>
  <c r="G122" i="18"/>
  <c r="H122" i="18"/>
  <c r="G123" i="18"/>
  <c r="H123" i="18"/>
  <c r="G124" i="18"/>
  <c r="H124" i="18"/>
  <c r="G125" i="18"/>
  <c r="H125" i="18"/>
  <c r="G126" i="18"/>
  <c r="H126" i="18"/>
  <c r="G127" i="18"/>
  <c r="H127" i="18"/>
  <c r="G128" i="18"/>
  <c r="H128" i="18"/>
  <c r="G129" i="18"/>
  <c r="H129" i="18"/>
  <c r="G130" i="18"/>
  <c r="H130" i="18"/>
  <c r="G131" i="18"/>
  <c r="H131" i="18"/>
  <c r="G132" i="18"/>
  <c r="H132" i="18"/>
  <c r="G133" i="18"/>
  <c r="H133" i="18"/>
  <c r="G134" i="18"/>
  <c r="H134" i="18"/>
  <c r="G135" i="18"/>
  <c r="H135" i="18"/>
  <c r="G136" i="18"/>
  <c r="H136" i="18"/>
  <c r="G137" i="18"/>
  <c r="H137" i="18"/>
  <c r="G138" i="18"/>
  <c r="H138" i="18"/>
  <c r="G139" i="18"/>
  <c r="H139" i="18"/>
  <c r="G140" i="18"/>
  <c r="H140" i="18"/>
  <c r="G141" i="18"/>
  <c r="H141" i="18"/>
  <c r="G142" i="18"/>
  <c r="H142" i="18"/>
  <c r="G143" i="18"/>
  <c r="H143" i="18"/>
  <c r="G144" i="18"/>
  <c r="H144" i="18"/>
  <c r="G145" i="18"/>
  <c r="H145" i="18"/>
  <c r="G146" i="18"/>
  <c r="H146" i="18"/>
  <c r="G147" i="18"/>
  <c r="H147" i="18"/>
  <c r="G148" i="18"/>
  <c r="H148" i="18"/>
  <c r="G149" i="18"/>
  <c r="H149" i="18"/>
  <c r="G150" i="18"/>
  <c r="H150" i="18"/>
  <c r="G151" i="18"/>
  <c r="H151" i="18"/>
  <c r="G152" i="18"/>
  <c r="H152" i="18"/>
  <c r="G153" i="18"/>
  <c r="H153" i="18"/>
  <c r="G154" i="18"/>
  <c r="H154" i="18"/>
  <c r="G155" i="18"/>
  <c r="H155" i="18"/>
  <c r="G156" i="18"/>
  <c r="H156" i="18"/>
  <c r="G157" i="18"/>
  <c r="H157" i="18"/>
  <c r="G158" i="18"/>
  <c r="H158" i="18"/>
  <c r="G159" i="18"/>
  <c r="H159" i="18"/>
  <c r="G160" i="18"/>
  <c r="H160" i="18"/>
  <c r="G161" i="18"/>
  <c r="H161" i="18"/>
  <c r="G162" i="18"/>
  <c r="H162" i="18"/>
  <c r="G163" i="18"/>
  <c r="H163" i="18"/>
  <c r="G164" i="18"/>
  <c r="H164" i="18"/>
  <c r="G165" i="18"/>
  <c r="H165" i="18"/>
  <c r="G166" i="18"/>
  <c r="H166" i="18"/>
  <c r="G167" i="18"/>
  <c r="H167" i="18"/>
  <c r="G168" i="18"/>
  <c r="H168" i="18"/>
  <c r="G169" i="18"/>
  <c r="H169" i="18"/>
  <c r="G170" i="18"/>
  <c r="H170" i="18"/>
  <c r="G171" i="18"/>
  <c r="H171" i="18"/>
  <c r="G172" i="18"/>
  <c r="H172" i="18"/>
  <c r="G173" i="18"/>
  <c r="H173" i="18"/>
  <c r="G174" i="18"/>
  <c r="H174" i="18"/>
  <c r="G175" i="18"/>
  <c r="H175" i="18"/>
  <c r="G176" i="18"/>
  <c r="H176" i="18"/>
  <c r="G177" i="18"/>
  <c r="H177" i="18"/>
  <c r="G178" i="18"/>
  <c r="H178" i="18"/>
  <c r="G179" i="18"/>
  <c r="H179" i="18"/>
  <c r="G180" i="18"/>
  <c r="H180" i="18"/>
  <c r="G181" i="18"/>
  <c r="H181" i="18"/>
  <c r="G182" i="18"/>
  <c r="H182" i="18"/>
  <c r="G183" i="18"/>
  <c r="H183" i="18"/>
  <c r="G184" i="18"/>
  <c r="H184" i="18"/>
  <c r="G185" i="18"/>
  <c r="H185" i="18"/>
  <c r="G186" i="18"/>
  <c r="H186" i="18"/>
  <c r="G187" i="18"/>
  <c r="H187" i="18"/>
  <c r="G188" i="18"/>
  <c r="H188" i="18"/>
  <c r="G189" i="18"/>
  <c r="H189" i="18"/>
  <c r="G190" i="18"/>
  <c r="H190" i="18"/>
  <c r="G191" i="18"/>
  <c r="H191" i="18"/>
  <c r="G192" i="18"/>
  <c r="H192" i="18"/>
  <c r="G193" i="18"/>
  <c r="H193" i="18"/>
  <c r="G194" i="18"/>
  <c r="H194" i="18"/>
  <c r="G195" i="18"/>
  <c r="H195" i="18"/>
  <c r="G196" i="18"/>
  <c r="H196" i="18"/>
  <c r="G197" i="18"/>
  <c r="H197" i="18"/>
  <c r="G198" i="18"/>
  <c r="H198" i="18"/>
  <c r="G199" i="18"/>
  <c r="H199" i="18"/>
  <c r="G200" i="18"/>
  <c r="H200" i="18"/>
  <c r="G201" i="18"/>
  <c r="H201" i="18"/>
  <c r="G202" i="18"/>
  <c r="H202" i="18"/>
  <c r="G203" i="18"/>
  <c r="H203" i="18"/>
  <c r="G204" i="18"/>
  <c r="H204" i="18"/>
  <c r="G205" i="18"/>
  <c r="H205" i="18"/>
  <c r="G206" i="18"/>
  <c r="H206" i="18"/>
  <c r="G207" i="18"/>
  <c r="H207" i="18"/>
  <c r="G208" i="18"/>
  <c r="H208" i="18"/>
  <c r="G209" i="18"/>
  <c r="H209" i="18"/>
  <c r="G210" i="18"/>
  <c r="H210" i="18"/>
  <c r="G211" i="18"/>
  <c r="H211" i="18"/>
  <c r="G212" i="18"/>
  <c r="H212" i="18"/>
  <c r="G213" i="18"/>
  <c r="H213" i="18"/>
  <c r="G214" i="18"/>
  <c r="H214" i="18"/>
  <c r="G215" i="18"/>
  <c r="H215" i="18"/>
  <c r="G216" i="18"/>
  <c r="H216" i="18"/>
  <c r="G217" i="18"/>
  <c r="H217" i="18"/>
  <c r="G218" i="18"/>
  <c r="H218" i="18"/>
  <c r="G219" i="18"/>
  <c r="H219" i="18"/>
  <c r="G220" i="18"/>
  <c r="H220" i="18"/>
  <c r="G221" i="18"/>
  <c r="H221" i="18"/>
  <c r="G222" i="18"/>
  <c r="H222" i="18"/>
  <c r="G223" i="18"/>
  <c r="H223" i="18"/>
  <c r="G224" i="18"/>
  <c r="H224" i="18"/>
  <c r="G225" i="18"/>
  <c r="H225" i="18"/>
  <c r="G226" i="18"/>
  <c r="H226" i="18"/>
  <c r="G227" i="18"/>
  <c r="H227" i="18"/>
  <c r="G228" i="18"/>
  <c r="H228" i="18"/>
  <c r="G229" i="18"/>
  <c r="H229" i="18"/>
  <c r="G230" i="18"/>
  <c r="H230" i="18"/>
  <c r="G231" i="18"/>
  <c r="H231" i="18"/>
  <c r="G232" i="18"/>
  <c r="H232" i="18"/>
  <c r="G233" i="18"/>
  <c r="H233" i="18"/>
  <c r="G234" i="18"/>
  <c r="H234" i="18"/>
  <c r="G235" i="18"/>
  <c r="H235" i="18"/>
  <c r="G236" i="18"/>
  <c r="H236" i="18"/>
  <c r="G237" i="18"/>
  <c r="H237" i="18"/>
  <c r="G238" i="18"/>
  <c r="H238" i="18"/>
  <c r="G239" i="18"/>
  <c r="H239" i="18"/>
  <c r="G240" i="18"/>
  <c r="H240" i="18"/>
  <c r="G241" i="18"/>
  <c r="H241" i="18"/>
  <c r="G242" i="18"/>
  <c r="H242" i="18"/>
  <c r="G243" i="18"/>
  <c r="H243" i="18"/>
  <c r="G244" i="18"/>
  <c r="H244" i="18"/>
  <c r="G245" i="18"/>
  <c r="H245" i="18"/>
  <c r="G246" i="18"/>
  <c r="H246" i="18"/>
  <c r="G247" i="18"/>
  <c r="H247" i="18"/>
  <c r="G248" i="18"/>
  <c r="H248" i="18"/>
  <c r="G249" i="18"/>
  <c r="H249" i="18"/>
  <c r="G250" i="18"/>
  <c r="H250" i="18"/>
  <c r="G251" i="18"/>
  <c r="H251" i="18"/>
  <c r="G252" i="18"/>
  <c r="H252" i="18"/>
  <c r="G253" i="18"/>
  <c r="H253" i="18"/>
  <c r="G254" i="18"/>
  <c r="H254" i="18"/>
  <c r="G255" i="18"/>
  <c r="H255" i="18"/>
  <c r="G256" i="18"/>
  <c r="H256" i="18"/>
  <c r="G257" i="18"/>
  <c r="H257" i="18"/>
  <c r="G258" i="18"/>
  <c r="H258" i="18"/>
  <c r="G259" i="18"/>
  <c r="H259" i="18"/>
  <c r="G260" i="18"/>
  <c r="H260" i="18"/>
  <c r="G261" i="18"/>
  <c r="H261" i="18"/>
  <c r="G262" i="18"/>
  <c r="H262" i="18"/>
  <c r="G263" i="18"/>
  <c r="H263" i="18"/>
  <c r="G264" i="18"/>
  <c r="H264" i="18"/>
  <c r="G265" i="18"/>
  <c r="H265" i="18"/>
  <c r="G266" i="18"/>
  <c r="H266" i="18"/>
  <c r="G267" i="18"/>
  <c r="H267" i="18"/>
  <c r="G268" i="18"/>
  <c r="H268" i="18"/>
  <c r="G269" i="18"/>
  <c r="H269" i="18"/>
  <c r="G270" i="18"/>
  <c r="H270" i="18"/>
  <c r="G271" i="18"/>
  <c r="H271" i="18"/>
  <c r="G272" i="18"/>
  <c r="H272" i="18"/>
  <c r="G273" i="18"/>
  <c r="H273" i="18"/>
  <c r="G274" i="18"/>
  <c r="H274" i="18"/>
  <c r="G275" i="18"/>
  <c r="H275" i="18"/>
  <c r="G276" i="18"/>
  <c r="H276" i="18"/>
  <c r="G277" i="18"/>
  <c r="H277" i="18"/>
  <c r="G278" i="18"/>
  <c r="H278" i="18"/>
  <c r="G279" i="18"/>
  <c r="H279" i="18"/>
  <c r="G280" i="18"/>
  <c r="H280" i="18"/>
  <c r="G281" i="18"/>
  <c r="H281" i="18"/>
  <c r="B5" i="18"/>
  <c r="C5" i="18"/>
  <c r="B6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182" i="19"/>
  <c r="C183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56" i="19"/>
  <c r="C157" i="19"/>
  <c r="C158" i="19"/>
  <c r="C159" i="19"/>
  <c r="C160" i="19"/>
  <c r="C161" i="19"/>
  <c r="C154" i="19"/>
  <c r="C140" i="19"/>
  <c r="C141" i="19"/>
  <c r="C142" i="19"/>
  <c r="C143" i="19"/>
  <c r="C144" i="19"/>
  <c r="C145" i="19"/>
  <c r="C146" i="19"/>
  <c r="C147" i="19"/>
  <c r="C148" i="19"/>
  <c r="C149" i="19"/>
  <c r="C150" i="19"/>
  <c r="C137" i="19"/>
  <c r="C138" i="19"/>
  <c r="C135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02" i="19"/>
  <c r="C103" i="19"/>
  <c r="C104" i="19"/>
  <c r="C105" i="19"/>
  <c r="C106" i="19"/>
  <c r="C107" i="19"/>
  <c r="C108" i="19"/>
  <c r="C109" i="19"/>
  <c r="C110" i="19"/>
  <c r="C111" i="19"/>
  <c r="C136" i="19"/>
  <c r="C139" i="19"/>
  <c r="C151" i="19"/>
  <c r="C152" i="19"/>
  <c r="C153" i="19"/>
  <c r="C155" i="19"/>
  <c r="C162" i="19"/>
  <c r="C163" i="19"/>
  <c r="C164" i="19"/>
  <c r="C165" i="19"/>
  <c r="C178" i="19"/>
  <c r="C179" i="19"/>
  <c r="C180" i="19"/>
  <c r="C181" i="19"/>
  <c r="C184" i="19"/>
  <c r="C185" i="19"/>
  <c r="C186" i="19"/>
  <c r="C187" i="19"/>
  <c r="C188" i="19"/>
  <c r="C189" i="19"/>
  <c r="C190" i="19"/>
  <c r="C4" i="18"/>
  <c r="B4" i="18"/>
  <c r="A4" i="18" l="1"/>
  <c r="H6" i="18"/>
  <c r="G6" i="18"/>
  <c r="H5" i="18"/>
  <c r="G5" i="18"/>
  <c r="H8" i="18"/>
  <c r="G8" i="18"/>
  <c r="H7" i="18"/>
  <c r="G7" i="18"/>
  <c r="H4" i="18"/>
  <c r="G4" i="18"/>
  <c r="A6" i="18"/>
  <c r="A5" i="18"/>
  <c r="M2" i="31"/>
  <c r="AK2" i="31"/>
  <c r="AJ2" i="31"/>
  <c r="AI2" i="31"/>
  <c r="AH2" i="31"/>
  <c r="AG2" i="31"/>
  <c r="AF2" i="31"/>
  <c r="AE2" i="31"/>
  <c r="AD2" i="31"/>
  <c r="AC2" i="31"/>
  <c r="AB2" i="31"/>
  <c r="AA2" i="31"/>
  <c r="Z2" i="31"/>
  <c r="Y2" i="31"/>
  <c r="X2" i="31"/>
  <c r="W2" i="31"/>
  <c r="V2" i="31"/>
  <c r="U2" i="31"/>
  <c r="T2" i="31"/>
  <c r="S2" i="31"/>
  <c r="R2" i="31"/>
  <c r="Q2" i="31"/>
  <c r="P2" i="31"/>
  <c r="O2" i="31"/>
  <c r="N2" i="31"/>
  <c r="D9" i="18" l="1"/>
  <c r="B9" i="18" l="1"/>
  <c r="A9" i="1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J1" i="28"/>
  <c r="I1" i="28"/>
  <c r="H1" i="28"/>
  <c r="G1" i="28"/>
  <c r="F1" i="28"/>
  <c r="E1" i="28"/>
  <c r="D1" i="28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AM1" i="24"/>
  <c r="AL1" i="24"/>
  <c r="AK1" i="24"/>
  <c r="AJ1" i="24"/>
  <c r="AI1" i="24"/>
  <c r="AH1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AN1" i="21" l="1"/>
  <c r="AM1" i="21"/>
  <c r="AL1" i="21"/>
  <c r="AK1" i="21"/>
  <c r="AJ1" i="21"/>
  <c r="AI1" i="21"/>
  <c r="AH1" i="21"/>
  <c r="AG1" i="21"/>
  <c r="AF1" i="21"/>
  <c r="AE1" i="21"/>
  <c r="AD1" i="21"/>
  <c r="AC1" i="21"/>
  <c r="AB1" i="21"/>
  <c r="AA1" i="21"/>
  <c r="Z1" i="21"/>
  <c r="Y1" i="21"/>
  <c r="X1" i="21"/>
  <c r="W1" i="21"/>
  <c r="V1" i="21"/>
  <c r="U1" i="21"/>
  <c r="T1" i="21"/>
  <c r="S1" i="21"/>
  <c r="R1" i="21"/>
  <c r="Q1" i="21"/>
  <c r="P1" i="21"/>
  <c r="O1" i="21"/>
  <c r="N1" i="21"/>
  <c r="M1" i="21"/>
  <c r="L1" i="21"/>
  <c r="K1" i="21"/>
  <c r="J1" i="21"/>
  <c r="I1" i="21"/>
  <c r="H1" i="21"/>
  <c r="G1" i="21"/>
  <c r="F1" i="21"/>
  <c r="AM1" i="23"/>
  <c r="AL1" i="23"/>
  <c r="AK1" i="23"/>
  <c r="AJ1" i="23"/>
  <c r="AI1" i="23"/>
  <c r="AH1" i="23"/>
  <c r="AG1" i="23"/>
  <c r="AF1" i="23"/>
  <c r="AE1" i="23"/>
  <c r="AD1" i="23"/>
  <c r="AC1" i="23"/>
  <c r="AB1" i="23"/>
  <c r="AA1" i="23"/>
  <c r="Z1" i="23"/>
  <c r="Y1" i="23"/>
  <c r="X1" i="23"/>
  <c r="W1" i="23"/>
  <c r="V1" i="23"/>
  <c r="U1" i="23"/>
  <c r="T1" i="23"/>
  <c r="S1" i="23"/>
  <c r="R1" i="23"/>
  <c r="Q1" i="23"/>
  <c r="P1" i="23"/>
  <c r="O1" i="23"/>
  <c r="N1" i="23"/>
  <c r="M1" i="23"/>
  <c r="L1" i="23"/>
  <c r="K1" i="23"/>
  <c r="J1" i="23"/>
  <c r="I1" i="23"/>
  <c r="H1" i="23"/>
  <c r="G1" i="23"/>
  <c r="F1" i="23"/>
  <c r="E1" i="23"/>
  <c r="K1" i="18" l="1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J1" i="18"/>
  <c r="F1" i="16"/>
  <c r="F6" i="16" s="1"/>
  <c r="G1" i="16"/>
  <c r="G6" i="16" s="1"/>
  <c r="H1" i="16"/>
  <c r="I1" i="16"/>
  <c r="J1" i="16"/>
  <c r="K1" i="16"/>
  <c r="K6" i="16" s="1"/>
  <c r="L1" i="16"/>
  <c r="L6" i="16" s="1"/>
  <c r="M1" i="16"/>
  <c r="M6" i="16" s="1"/>
  <c r="N1" i="16"/>
  <c r="N6" i="16" s="1"/>
  <c r="O1" i="16"/>
  <c r="O6" i="16" s="1"/>
  <c r="P1" i="16"/>
  <c r="P6" i="16" s="1"/>
  <c r="Q1" i="16"/>
  <c r="Q6" i="16" s="1"/>
  <c r="R1" i="16"/>
  <c r="R6" i="16" s="1"/>
  <c r="S1" i="16"/>
  <c r="S6" i="16" s="1"/>
  <c r="T1" i="16"/>
  <c r="T6" i="16" s="1"/>
  <c r="U1" i="16"/>
  <c r="U6" i="16" s="1"/>
  <c r="V1" i="16"/>
  <c r="V6" i="16" s="1"/>
  <c r="W1" i="16"/>
  <c r="W6" i="16" s="1"/>
  <c r="X1" i="16"/>
  <c r="X6" i="16" s="1"/>
  <c r="Y1" i="16"/>
  <c r="Y6" i="16" s="1"/>
  <c r="Z1" i="16"/>
  <c r="Z6" i="16" s="1"/>
  <c r="AA1" i="16"/>
  <c r="AA6" i="16" s="1"/>
  <c r="AB1" i="16"/>
  <c r="AB6" i="16" s="1"/>
  <c r="AC1" i="16"/>
  <c r="AC6" i="16" s="1"/>
  <c r="AD1" i="16"/>
  <c r="AD6" i="16" s="1"/>
  <c r="AE1" i="16"/>
  <c r="AE6" i="16" s="1"/>
  <c r="AF1" i="16"/>
  <c r="AF6" i="16" s="1"/>
  <c r="AG1" i="16"/>
  <c r="AG6" i="16" s="1"/>
  <c r="AH1" i="16"/>
  <c r="AH6" i="16" s="1"/>
  <c r="AI1" i="16"/>
  <c r="AI6" i="16" s="1"/>
  <c r="AJ1" i="16"/>
  <c r="AJ6" i="16" s="1"/>
  <c r="AK1" i="16"/>
  <c r="AK6" i="16" s="1"/>
  <c r="AL1" i="16"/>
  <c r="AL6" i="16" s="1"/>
  <c r="AM1" i="16"/>
  <c r="AM6" i="16" s="1"/>
  <c r="E1" i="16"/>
  <c r="D10" i="18" l="1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A278" i="18" l="1"/>
  <c r="B278" i="18"/>
  <c r="A246" i="18"/>
  <c r="B246" i="18"/>
  <c r="A190" i="18"/>
  <c r="B190" i="18"/>
  <c r="A134" i="18"/>
  <c r="B134" i="18"/>
  <c r="A94" i="18"/>
  <c r="B94" i="18"/>
  <c r="A62" i="18"/>
  <c r="B62" i="18"/>
  <c r="B261" i="18"/>
  <c r="A261" i="18"/>
  <c r="B205" i="18"/>
  <c r="A205" i="18"/>
  <c r="B117" i="18"/>
  <c r="A117" i="18"/>
  <c r="A244" i="18"/>
  <c r="B244" i="18"/>
  <c r="A196" i="18"/>
  <c r="B196" i="18"/>
  <c r="A148" i="18"/>
  <c r="B148" i="18"/>
  <c r="A76" i="18"/>
  <c r="B76" i="18"/>
  <c r="A279" i="18"/>
  <c r="B279" i="18"/>
  <c r="A271" i="18"/>
  <c r="B271" i="18"/>
  <c r="A263" i="18"/>
  <c r="B263" i="18"/>
  <c r="A255" i="18"/>
  <c r="B255" i="18"/>
  <c r="A247" i="18"/>
  <c r="B247" i="18"/>
  <c r="A239" i="18"/>
  <c r="B239" i="18"/>
  <c r="A231" i="18"/>
  <c r="B231" i="18"/>
  <c r="A223" i="18"/>
  <c r="B223" i="18"/>
  <c r="A215" i="18"/>
  <c r="B215" i="18"/>
  <c r="A207" i="18"/>
  <c r="B207" i="18"/>
  <c r="A199" i="18"/>
  <c r="B199" i="18"/>
  <c r="A191" i="18"/>
  <c r="B191" i="18"/>
  <c r="A183" i="18"/>
  <c r="B183" i="18"/>
  <c r="A175" i="18"/>
  <c r="B175" i="18"/>
  <c r="A167" i="18"/>
  <c r="B167" i="18"/>
  <c r="A159" i="18"/>
  <c r="B159" i="18"/>
  <c r="A151" i="18"/>
  <c r="B151" i="18"/>
  <c r="A143" i="18"/>
  <c r="B143" i="18"/>
  <c r="A135" i="18"/>
  <c r="B135" i="18"/>
  <c r="A127" i="18"/>
  <c r="B127" i="18"/>
  <c r="A119" i="18"/>
  <c r="B119" i="18"/>
  <c r="A111" i="18"/>
  <c r="B111" i="18"/>
  <c r="A103" i="18"/>
  <c r="B103" i="18"/>
  <c r="A95" i="18"/>
  <c r="B95" i="18"/>
  <c r="A87" i="18"/>
  <c r="B87" i="18"/>
  <c r="A79" i="18"/>
  <c r="B79" i="18"/>
  <c r="A71" i="18"/>
  <c r="B71" i="18"/>
  <c r="A63" i="18"/>
  <c r="B63" i="18"/>
  <c r="A55" i="18"/>
  <c r="B55" i="18"/>
  <c r="A47" i="18"/>
  <c r="B47" i="18"/>
  <c r="A39" i="18"/>
  <c r="B39" i="18"/>
  <c r="A31" i="18"/>
  <c r="B31" i="18"/>
  <c r="A23" i="18"/>
  <c r="B23" i="18"/>
  <c r="A15" i="18"/>
  <c r="B15" i="18"/>
  <c r="A270" i="18"/>
  <c r="B270" i="18"/>
  <c r="A230" i="18"/>
  <c r="B230" i="18"/>
  <c r="A182" i="18"/>
  <c r="B182" i="18"/>
  <c r="A126" i="18"/>
  <c r="B126" i="18"/>
  <c r="A78" i="18"/>
  <c r="B78" i="18"/>
  <c r="A38" i="18"/>
  <c r="B38" i="18"/>
  <c r="B269" i="18"/>
  <c r="A269" i="18"/>
  <c r="A221" i="18"/>
  <c r="B221" i="18"/>
  <c r="B173" i="18"/>
  <c r="A173" i="18"/>
  <c r="B165" i="18"/>
  <c r="A165" i="18"/>
  <c r="B141" i="18"/>
  <c r="A141" i="18"/>
  <c r="B101" i="18"/>
  <c r="A101" i="18"/>
  <c r="B93" i="18"/>
  <c r="A93" i="18"/>
  <c r="B85" i="18"/>
  <c r="A85" i="18"/>
  <c r="B77" i="18"/>
  <c r="A77" i="18"/>
  <c r="B69" i="18"/>
  <c r="A69" i="18"/>
  <c r="B61" i="18"/>
  <c r="A61" i="18"/>
  <c r="B53" i="18"/>
  <c r="A53" i="18"/>
  <c r="B45" i="18"/>
  <c r="A45" i="18"/>
  <c r="B37" i="18"/>
  <c r="A37" i="18"/>
  <c r="B29" i="18"/>
  <c r="A29" i="18"/>
  <c r="B21" i="18"/>
  <c r="A21" i="18"/>
  <c r="B13" i="18"/>
  <c r="A13" i="18"/>
  <c r="A254" i="18"/>
  <c r="B254" i="18"/>
  <c r="A198" i="18"/>
  <c r="B198" i="18"/>
  <c r="A142" i="18"/>
  <c r="B142" i="18"/>
  <c r="A86" i="18"/>
  <c r="B86" i="18"/>
  <c r="A54" i="18"/>
  <c r="B54" i="18"/>
  <c r="A213" i="18"/>
  <c r="B213" i="18"/>
  <c r="B109" i="18"/>
  <c r="A109" i="18"/>
  <c r="A236" i="18"/>
  <c r="B236" i="18"/>
  <c r="A188" i="18"/>
  <c r="B188" i="18"/>
  <c r="A132" i="18"/>
  <c r="B132" i="18"/>
  <c r="A84" i="18"/>
  <c r="B84" i="18"/>
  <c r="A52" i="18"/>
  <c r="B52" i="18"/>
  <c r="A28" i="18"/>
  <c r="B28" i="18"/>
  <c r="A20" i="18"/>
  <c r="B20" i="18"/>
  <c r="A12" i="18"/>
  <c r="B12" i="18"/>
  <c r="A206" i="18"/>
  <c r="B206" i="18"/>
  <c r="A166" i="18"/>
  <c r="B166" i="18"/>
  <c r="A110" i="18"/>
  <c r="B110" i="18"/>
  <c r="A22" i="18"/>
  <c r="B22" i="18"/>
  <c r="B253" i="18"/>
  <c r="A253" i="18"/>
  <c r="B189" i="18"/>
  <c r="A189" i="18"/>
  <c r="B149" i="18"/>
  <c r="A149" i="18"/>
  <c r="A268" i="18"/>
  <c r="B268" i="18"/>
  <c r="A220" i="18"/>
  <c r="B220" i="18"/>
  <c r="A172" i="18"/>
  <c r="B172" i="18"/>
  <c r="A140" i="18"/>
  <c r="B140" i="18"/>
  <c r="A100" i="18"/>
  <c r="B100" i="18"/>
  <c r="A44" i="18"/>
  <c r="B44" i="18"/>
  <c r="A275" i="18"/>
  <c r="B275" i="18"/>
  <c r="A267" i="18"/>
  <c r="B267" i="18"/>
  <c r="A251" i="18"/>
  <c r="B251" i="18"/>
  <c r="A235" i="18"/>
  <c r="B235" i="18"/>
  <c r="A227" i="18"/>
  <c r="B227" i="18"/>
  <c r="A219" i="18"/>
  <c r="B219" i="18"/>
  <c r="A211" i="18"/>
  <c r="B211" i="18"/>
  <c r="A203" i="18"/>
  <c r="B203" i="18"/>
  <c r="A195" i="18"/>
  <c r="B195" i="18"/>
  <c r="A187" i="18"/>
  <c r="B187" i="18"/>
  <c r="A179" i="18"/>
  <c r="B179" i="18"/>
  <c r="A171" i="18"/>
  <c r="B171" i="18"/>
  <c r="A163" i="18"/>
  <c r="B163" i="18"/>
  <c r="A155" i="18"/>
  <c r="B155" i="18"/>
  <c r="A147" i="18"/>
  <c r="B147" i="18"/>
  <c r="A139" i="18"/>
  <c r="B139" i="18"/>
  <c r="A131" i="18"/>
  <c r="B131" i="18"/>
  <c r="A123" i="18"/>
  <c r="B123" i="18"/>
  <c r="A115" i="18"/>
  <c r="B115" i="18"/>
  <c r="A107" i="18"/>
  <c r="B107" i="18"/>
  <c r="A99" i="18"/>
  <c r="B99" i="18"/>
  <c r="A91" i="18"/>
  <c r="B91" i="18"/>
  <c r="A83" i="18"/>
  <c r="B83" i="18"/>
  <c r="A75" i="18"/>
  <c r="B75" i="18"/>
  <c r="A67" i="18"/>
  <c r="B67" i="18"/>
  <c r="A59" i="18"/>
  <c r="B59" i="18"/>
  <c r="A51" i="18"/>
  <c r="B51" i="18"/>
  <c r="A43" i="18"/>
  <c r="B43" i="18"/>
  <c r="A35" i="18"/>
  <c r="B35" i="18"/>
  <c r="A27" i="18"/>
  <c r="B27" i="18"/>
  <c r="A19" i="18"/>
  <c r="B19" i="18"/>
  <c r="A11" i="18"/>
  <c r="B11" i="18"/>
  <c r="A262" i="18"/>
  <c r="B262" i="18"/>
  <c r="A238" i="18"/>
  <c r="B238" i="18"/>
  <c r="A174" i="18"/>
  <c r="B174" i="18"/>
  <c r="A118" i="18"/>
  <c r="B118" i="18"/>
  <c r="A70" i="18"/>
  <c r="B70" i="18"/>
  <c r="A14" i="18"/>
  <c r="B14" i="18"/>
  <c r="A237" i="18"/>
  <c r="B237" i="18"/>
  <c r="B181" i="18"/>
  <c r="A181" i="18"/>
  <c r="B133" i="18"/>
  <c r="A133" i="18"/>
  <c r="A252" i="18"/>
  <c r="B252" i="18"/>
  <c r="A204" i="18"/>
  <c r="B204" i="18"/>
  <c r="A156" i="18"/>
  <c r="B156" i="18"/>
  <c r="A108" i="18"/>
  <c r="B108" i="18"/>
  <c r="A36" i="18"/>
  <c r="B36" i="18"/>
  <c r="A259" i="18"/>
  <c r="B259" i="18"/>
  <c r="A243" i="18"/>
  <c r="B243" i="18"/>
  <c r="A274" i="18"/>
  <c r="B274" i="18"/>
  <c r="A266" i="18"/>
  <c r="B266" i="18"/>
  <c r="A258" i="18"/>
  <c r="B258" i="18"/>
  <c r="A250" i="18"/>
  <c r="B250" i="18"/>
  <c r="A242" i="18"/>
  <c r="B242" i="18"/>
  <c r="A234" i="18"/>
  <c r="B234" i="18"/>
  <c r="A226" i="18"/>
  <c r="B226" i="18"/>
  <c r="A218" i="18"/>
  <c r="B218" i="18"/>
  <c r="A210" i="18"/>
  <c r="B210" i="18"/>
  <c r="A202" i="18"/>
  <c r="B202" i="18"/>
  <c r="A194" i="18"/>
  <c r="B194" i="18"/>
  <c r="A186" i="18"/>
  <c r="B186" i="18"/>
  <c r="A178" i="18"/>
  <c r="B178" i="18"/>
  <c r="A170" i="18"/>
  <c r="B170" i="18"/>
  <c r="A162" i="18"/>
  <c r="B162" i="18"/>
  <c r="A154" i="18"/>
  <c r="B154" i="18"/>
  <c r="A146" i="18"/>
  <c r="B146" i="18"/>
  <c r="A138" i="18"/>
  <c r="B138" i="18"/>
  <c r="A130" i="18"/>
  <c r="B130" i="18"/>
  <c r="A122" i="18"/>
  <c r="B122" i="18"/>
  <c r="A114" i="18"/>
  <c r="B114" i="18"/>
  <c r="A106" i="18"/>
  <c r="B106" i="18"/>
  <c r="A98" i="18"/>
  <c r="B98" i="18"/>
  <c r="A90" i="18"/>
  <c r="B90" i="18"/>
  <c r="A82" i="18"/>
  <c r="B82" i="18"/>
  <c r="A74" i="18"/>
  <c r="B74" i="18"/>
  <c r="A66" i="18"/>
  <c r="B66" i="18"/>
  <c r="A58" i="18"/>
  <c r="B58" i="18"/>
  <c r="A50" i="18"/>
  <c r="B50" i="18"/>
  <c r="A42" i="18"/>
  <c r="B42" i="18"/>
  <c r="A34" i="18"/>
  <c r="B34" i="18"/>
  <c r="A26" i="18"/>
  <c r="B26" i="18"/>
  <c r="A18" i="18"/>
  <c r="B18" i="18"/>
  <c r="A10" i="18"/>
  <c r="B10" i="18"/>
  <c r="A214" i="18"/>
  <c r="B214" i="18"/>
  <c r="A158" i="18"/>
  <c r="B158" i="18"/>
  <c r="A102" i="18"/>
  <c r="B102" i="18"/>
  <c r="A30" i="18"/>
  <c r="B30" i="18"/>
  <c r="B245" i="18"/>
  <c r="A245" i="18"/>
  <c r="B197" i="18"/>
  <c r="A197" i="18"/>
  <c r="B125" i="18"/>
  <c r="A125" i="18"/>
  <c r="A260" i="18"/>
  <c r="B260" i="18"/>
  <c r="A212" i="18"/>
  <c r="B212" i="18"/>
  <c r="A164" i="18"/>
  <c r="B164" i="18"/>
  <c r="A116" i="18"/>
  <c r="B116" i="18"/>
  <c r="A92" i="18"/>
  <c r="B92" i="18"/>
  <c r="A60" i="18"/>
  <c r="B60" i="18"/>
  <c r="A273" i="18"/>
  <c r="B273" i="18"/>
  <c r="A257" i="18"/>
  <c r="B257" i="18"/>
  <c r="A249" i="18"/>
  <c r="B249" i="18"/>
  <c r="A233" i="18"/>
  <c r="B233" i="18"/>
  <c r="A225" i="18"/>
  <c r="B225" i="18"/>
  <c r="A217" i="18"/>
  <c r="B217" i="18"/>
  <c r="A209" i="18"/>
  <c r="B209" i="18"/>
  <c r="B201" i="18"/>
  <c r="A201" i="18"/>
  <c r="B193" i="18"/>
  <c r="A193" i="18"/>
  <c r="B185" i="18"/>
  <c r="A185" i="18"/>
  <c r="B177" i="18"/>
  <c r="A177" i="18"/>
  <c r="B169" i="18"/>
  <c r="A169" i="18"/>
  <c r="B161" i="18"/>
  <c r="A161" i="18"/>
  <c r="B153" i="18"/>
  <c r="A153" i="18"/>
  <c r="B145" i="18"/>
  <c r="A145" i="18"/>
  <c r="B137" i="18"/>
  <c r="A137" i="18"/>
  <c r="B129" i="18"/>
  <c r="A129" i="18"/>
  <c r="B121" i="18"/>
  <c r="A121" i="18"/>
  <c r="B113" i="18"/>
  <c r="A113" i="18"/>
  <c r="B105" i="18"/>
  <c r="A105" i="18"/>
  <c r="B97" i="18"/>
  <c r="A97" i="18"/>
  <c r="B89" i="18"/>
  <c r="A89" i="18"/>
  <c r="B81" i="18"/>
  <c r="A81" i="18"/>
  <c r="B73" i="18"/>
  <c r="A73" i="18"/>
  <c r="B65" i="18"/>
  <c r="A65" i="18"/>
  <c r="B57" i="18"/>
  <c r="A57" i="18"/>
  <c r="B49" i="18"/>
  <c r="A49" i="18"/>
  <c r="B41" i="18"/>
  <c r="A41" i="18"/>
  <c r="B33" i="18"/>
  <c r="A33" i="18"/>
  <c r="B25" i="18"/>
  <c r="A25" i="18"/>
  <c r="B17" i="18"/>
  <c r="A17" i="18"/>
  <c r="A8" i="18"/>
  <c r="B8" i="18"/>
  <c r="A222" i="18"/>
  <c r="B222" i="18"/>
  <c r="A150" i="18"/>
  <c r="B150" i="18"/>
  <c r="A46" i="18"/>
  <c r="B46" i="18"/>
  <c r="A277" i="18"/>
  <c r="B277" i="18"/>
  <c r="A229" i="18"/>
  <c r="B229" i="18"/>
  <c r="B157" i="18"/>
  <c r="A157" i="18"/>
  <c r="A276" i="18"/>
  <c r="B276" i="18"/>
  <c r="A228" i="18"/>
  <c r="B228" i="18"/>
  <c r="A180" i="18"/>
  <c r="B180" i="18"/>
  <c r="A124" i="18"/>
  <c r="B124" i="18"/>
  <c r="A68" i="18"/>
  <c r="B68" i="18"/>
  <c r="A281" i="18"/>
  <c r="B281" i="18"/>
  <c r="A265" i="18"/>
  <c r="B265" i="18"/>
  <c r="A241" i="18"/>
  <c r="B241" i="18"/>
  <c r="A280" i="18"/>
  <c r="B280" i="18"/>
  <c r="A272" i="18"/>
  <c r="B272" i="18"/>
  <c r="A264" i="18"/>
  <c r="B264" i="18"/>
  <c r="A256" i="18"/>
  <c r="B256" i="18"/>
  <c r="A248" i="18"/>
  <c r="B248" i="18"/>
  <c r="A240" i="18"/>
  <c r="B240" i="18"/>
  <c r="A232" i="18"/>
  <c r="B232" i="18"/>
  <c r="A224" i="18"/>
  <c r="B224" i="18"/>
  <c r="A216" i="18"/>
  <c r="B216" i="18"/>
  <c r="A208" i="18"/>
  <c r="B208" i="18"/>
  <c r="A200" i="18"/>
  <c r="B200" i="18"/>
  <c r="A192" i="18"/>
  <c r="B192" i="18"/>
  <c r="A184" i="18"/>
  <c r="B184" i="18"/>
  <c r="A176" i="18"/>
  <c r="B176" i="18"/>
  <c r="A168" i="18"/>
  <c r="B168" i="18"/>
  <c r="A160" i="18"/>
  <c r="B160" i="18"/>
  <c r="A152" i="18"/>
  <c r="B152" i="18"/>
  <c r="A144" i="18"/>
  <c r="B144" i="18"/>
  <c r="A136" i="18"/>
  <c r="B136" i="18"/>
  <c r="A128" i="18"/>
  <c r="B128" i="18"/>
  <c r="A120" i="18"/>
  <c r="B120" i="18"/>
  <c r="A112" i="18"/>
  <c r="B112" i="18"/>
  <c r="A104" i="18"/>
  <c r="B104" i="18"/>
  <c r="A96" i="18"/>
  <c r="B96" i="18"/>
  <c r="A88" i="18"/>
  <c r="B88" i="18"/>
  <c r="A80" i="18"/>
  <c r="B80" i="18"/>
  <c r="A72" i="18"/>
  <c r="B72" i="18"/>
  <c r="A64" i="18"/>
  <c r="B64" i="18"/>
  <c r="A56" i="18"/>
  <c r="B56" i="18"/>
  <c r="A48" i="18"/>
  <c r="B48" i="18"/>
  <c r="A40" i="18"/>
  <c r="B40" i="18"/>
  <c r="A32" i="18"/>
  <c r="B32" i="18"/>
  <c r="A24" i="18"/>
  <c r="B24" i="18"/>
  <c r="A16" i="18"/>
  <c r="B16" i="18"/>
  <c r="A7" i="18"/>
  <c r="B7" i="18"/>
</calcChain>
</file>

<file path=xl/sharedStrings.xml><?xml version="1.0" encoding="utf-8"?>
<sst xmlns="http://schemas.openxmlformats.org/spreadsheetml/2006/main" count="1755" uniqueCount="544">
  <si>
    <t>Information</t>
  </si>
  <si>
    <t>Sample</t>
  </si>
  <si>
    <t>Input</t>
  </si>
  <si>
    <t>Unternehmen</t>
  </si>
  <si>
    <t>company</t>
  </si>
  <si>
    <t>BFS finance Münster GmbH</t>
  </si>
  <si>
    <t>Hauptansprechpartner  - Projekt</t>
  </si>
  <si>
    <t xml:space="preserve">Project lead </t>
  </si>
  <si>
    <t>Hauke Pfeiffer</t>
  </si>
  <si>
    <t>Tel.</t>
  </si>
  <si>
    <t>Phone number</t>
  </si>
  <si>
    <t>05241 8045540</t>
  </si>
  <si>
    <t>Email</t>
  </si>
  <si>
    <t>Hauke.pfeiffer@arvato.com</t>
  </si>
  <si>
    <t>Vertreter zu Hauptansprechpartner</t>
  </si>
  <si>
    <t>Backup to project lead</t>
  </si>
  <si>
    <t>Max Garske</t>
  </si>
  <si>
    <t>max.garske@arvato.com</t>
  </si>
  <si>
    <t>Currency</t>
  </si>
  <si>
    <t>Country</t>
  </si>
  <si>
    <t>Comment</t>
  </si>
  <si>
    <t>In scope?</t>
  </si>
  <si>
    <t>EUR</t>
  </si>
  <si>
    <t>DE</t>
  </si>
  <si>
    <t>No</t>
  </si>
  <si>
    <t>2nd business code for Germany (may be used if month end report shall be split into two reports)</t>
  </si>
  <si>
    <t>IT</t>
  </si>
  <si>
    <t>NL</t>
  </si>
  <si>
    <t>Yes</t>
  </si>
  <si>
    <t>AT</t>
  </si>
  <si>
    <t>BE</t>
  </si>
  <si>
    <t>FR</t>
  </si>
  <si>
    <t>ES</t>
  </si>
  <si>
    <t>PT</t>
  </si>
  <si>
    <t>IE</t>
  </si>
  <si>
    <t>FI</t>
  </si>
  <si>
    <t>LT</t>
  </si>
  <si>
    <t>LV</t>
  </si>
  <si>
    <t>EE</t>
  </si>
  <si>
    <t>SK</t>
  </si>
  <si>
    <t>SI</t>
  </si>
  <si>
    <t>CZK</t>
  </si>
  <si>
    <t>CZ</t>
  </si>
  <si>
    <t>DKK</t>
  </si>
  <si>
    <t>DK</t>
  </si>
  <si>
    <t>HRK</t>
  </si>
  <si>
    <t>HR</t>
  </si>
  <si>
    <t>HUF</t>
  </si>
  <si>
    <t>HU</t>
  </si>
  <si>
    <t>PLN</t>
  </si>
  <si>
    <t>PL</t>
  </si>
  <si>
    <t>SEK</t>
  </si>
  <si>
    <t>SE</t>
  </si>
  <si>
    <t>CHF</t>
  </si>
  <si>
    <t>CH</t>
  </si>
  <si>
    <t>GBP</t>
  </si>
  <si>
    <t>USD</t>
  </si>
  <si>
    <t>AUD</t>
  </si>
  <si>
    <t>CAD</t>
  </si>
  <si>
    <t>MXN</t>
  </si>
  <si>
    <t>TWD</t>
  </si>
  <si>
    <t>GB</t>
  </si>
  <si>
    <t>NOK</t>
  </si>
  <si>
    <t>NO</t>
  </si>
  <si>
    <t>US</t>
  </si>
  <si>
    <t>EUR-DE</t>
  </si>
  <si>
    <t>EUR-DE (2)</t>
  </si>
  <si>
    <t>EUR-IT</t>
  </si>
  <si>
    <t>EUR-NL</t>
  </si>
  <si>
    <t>EUR-AT</t>
  </si>
  <si>
    <t>EUR-BE</t>
  </si>
  <si>
    <t>EUR-FR</t>
  </si>
  <si>
    <t>EUR-ES</t>
  </si>
  <si>
    <t>EUR-PT</t>
  </si>
  <si>
    <t>EUR-IE</t>
  </si>
  <si>
    <t>EUR-FI</t>
  </si>
  <si>
    <t>EUR-LT</t>
  </si>
  <si>
    <t>EUR-LV</t>
  </si>
  <si>
    <t>EUR-EE</t>
  </si>
  <si>
    <t>EUR-SK</t>
  </si>
  <si>
    <t>EUR-SI</t>
  </si>
  <si>
    <t>CZK-CZ</t>
  </si>
  <si>
    <t>DKK-DK</t>
  </si>
  <si>
    <t>HRK-HR</t>
  </si>
  <si>
    <t>HUF-HU</t>
  </si>
  <si>
    <t>PLN-PL</t>
  </si>
  <si>
    <t>SEK-SE</t>
  </si>
  <si>
    <t>CHF-CH</t>
  </si>
  <si>
    <t>CHF-DE</t>
  </si>
  <si>
    <t>CZK-CH</t>
  </si>
  <si>
    <t>PLN-CH</t>
  </si>
  <si>
    <t>GBP-CH</t>
  </si>
  <si>
    <t>USD-CH</t>
  </si>
  <si>
    <t>AUD-CH</t>
  </si>
  <si>
    <t>CAD-CH</t>
  </si>
  <si>
    <t>MXN-CH</t>
  </si>
  <si>
    <t>TWD-CH</t>
  </si>
  <si>
    <t>GBP-GB</t>
  </si>
  <si>
    <t>NOK-NO</t>
  </si>
  <si>
    <t>USD-US</t>
  </si>
  <si>
    <t>Geschäftsjahr (Beginn)</t>
  </si>
  <si>
    <t>Fiscal year (start)</t>
  </si>
  <si>
    <t>Lieferländer</t>
  </si>
  <si>
    <t>Shipping destination (countries)</t>
  </si>
  <si>
    <t>important for tax-setup</t>
  </si>
  <si>
    <t>Rechnungsländer</t>
  </si>
  <si>
    <t>Invoicing countries</t>
  </si>
  <si>
    <t>DE, FR, NL</t>
  </si>
  <si>
    <t>Avisierter Go-Live Termin</t>
  </si>
  <si>
    <t>Expected Go-Live date</t>
  </si>
  <si>
    <t>Nummernkreis Auftragsnummer</t>
  </si>
  <si>
    <t>A21000001..A21999999</t>
  </si>
  <si>
    <t>Nummernkreis Rechnungsnummer</t>
  </si>
  <si>
    <t>Number range invoice number</t>
  </si>
  <si>
    <t>VRG21-0000001..VRG21-9999999</t>
  </si>
  <si>
    <t>Nummernkreis Kundennummer</t>
  </si>
  <si>
    <t>Number range customer account number</t>
  </si>
  <si>
    <t>VCS21-0000001..VCS21-9999999</t>
  </si>
  <si>
    <t>Nummernkreis Vertragsnummern</t>
  </si>
  <si>
    <t>Number range contract number</t>
  </si>
  <si>
    <t>VCN21-0000001..VCN21-9999999</t>
  </si>
  <si>
    <t>Nummernkreis Gutschriften</t>
  </si>
  <si>
    <t>Number range goodwill number</t>
  </si>
  <si>
    <t>VGS21-0000001..VGS21-9999999</t>
  </si>
  <si>
    <t>Kleinstausbuchungs-Wert</t>
  </si>
  <si>
    <t>Amount for write offs</t>
  </si>
  <si>
    <t>provide in local currency</t>
  </si>
  <si>
    <t>Migration aus Vorsystem</t>
  </si>
  <si>
    <t>Migration from previous system</t>
  </si>
  <si>
    <t>Ausbuchungszeitpunkt nicht auszahlbarer Guthaben</t>
  </si>
  <si>
    <t>default (3 Monate)</t>
  </si>
  <si>
    <t>3 Months (default)</t>
  </si>
  <si>
    <t xml:space="preserve">Ausbuchungszeitpunkt nicht einzubringender Forderungen </t>
  </si>
  <si>
    <t>iDEAL</t>
  </si>
  <si>
    <t>Captured by Aqount</t>
  </si>
  <si>
    <t>Collecting Services</t>
  </si>
  <si>
    <t>Bancontact / Mr. Cash</t>
  </si>
  <si>
    <t>Open Invoice</t>
  </si>
  <si>
    <t>no-capture</t>
  </si>
  <si>
    <t>Credit card</t>
  </si>
  <si>
    <t>Elavon</t>
  </si>
  <si>
    <t>PayPal</t>
  </si>
  <si>
    <t>comment</t>
  </si>
  <si>
    <t>Risiko-Anbieter</t>
  </si>
  <si>
    <t>Risk service provider</t>
  </si>
  <si>
    <t>if applicable</t>
  </si>
  <si>
    <t>RSS</t>
  </si>
  <si>
    <t>Rücklastschriftgebühren</t>
  </si>
  <si>
    <t>Return debit fee</t>
  </si>
  <si>
    <t>value in currency of business code</t>
  </si>
  <si>
    <t>Chargeback bearbeitung</t>
  </si>
  <si>
    <t>Chargeback handling</t>
  </si>
  <si>
    <t>PayNext in Frontend integriert</t>
  </si>
  <si>
    <t>Paynext integration in frontend</t>
  </si>
  <si>
    <t>Name der Bank</t>
  </si>
  <si>
    <t>Name of bank</t>
  </si>
  <si>
    <t>ING</t>
  </si>
  <si>
    <t>HVB</t>
  </si>
  <si>
    <t>Kontonummer</t>
  </si>
  <si>
    <t>Account number</t>
  </si>
  <si>
    <t>IBAN</t>
  </si>
  <si>
    <t>DE18 1534 1245 1355 12</t>
  </si>
  <si>
    <t>BIC</t>
  </si>
  <si>
    <t>INGDDEFFXXX</t>
  </si>
  <si>
    <t>Bankland</t>
  </si>
  <si>
    <t>Country of bank</t>
  </si>
  <si>
    <t>Bankkontakt</t>
  </si>
  <si>
    <t>Bank contact</t>
  </si>
  <si>
    <t>EBICS Setup</t>
  </si>
  <si>
    <t>EBICS setup</t>
  </si>
  <si>
    <t>Is the EBICS setup supported</t>
  </si>
  <si>
    <t>Rechnungsdokument-Erstellung</t>
  </si>
  <si>
    <t>Invoice creation</t>
  </si>
  <si>
    <t>Mahndokumenten-Erstellung</t>
  </si>
  <si>
    <t>Dunning notifications creation</t>
  </si>
  <si>
    <t>Email-Absender</t>
  </si>
  <si>
    <t>Email address sender</t>
  </si>
  <si>
    <t>no-reply@arvato.com</t>
  </si>
  <si>
    <t>Mahnschwelle</t>
  </si>
  <si>
    <t>minimum value for dunning</t>
  </si>
  <si>
    <t>value in local currency</t>
  </si>
  <si>
    <t>Mahngebühr</t>
  </si>
  <si>
    <t>Dunning fee</t>
  </si>
  <si>
    <t>0,5,5</t>
  </si>
  <si>
    <t>Stufe 1 (Zahlungserinnerung)</t>
  </si>
  <si>
    <t>Level 1 (payment reminder)</t>
  </si>
  <si>
    <t>HTML-Email</t>
  </si>
  <si>
    <t>Stufe 2 (1. Mahnung)</t>
  </si>
  <si>
    <t>Level 2 (1st dunning notification)</t>
  </si>
  <si>
    <t>Text-Email + PDF</t>
  </si>
  <si>
    <t>Stufe 3 (2. Mahnung)</t>
  </si>
  <si>
    <t>Level 3 (2nd dunning notification)</t>
  </si>
  <si>
    <t>Letter</t>
  </si>
  <si>
    <t>Stufe 4 (Übergabe an Inkasso)</t>
  </si>
  <si>
    <t>Level 4 (collection agency)</t>
  </si>
  <si>
    <t>Inkassounternehmen</t>
  </si>
  <si>
    <t>Collection agency</t>
  </si>
  <si>
    <t>paigo DE</t>
  </si>
  <si>
    <t>paigo (DE)</t>
  </si>
  <si>
    <t>Inkassoschwelle</t>
  </si>
  <si>
    <t>minimum value for hand over to collection agency</t>
  </si>
  <si>
    <t>Unterstützte Sprachen</t>
  </si>
  <si>
    <t>Supported languages</t>
  </si>
  <si>
    <t>list all languages to be set up</t>
  </si>
  <si>
    <t>DE, EN, FR, ES, TR</t>
  </si>
  <si>
    <t>Straße</t>
  </si>
  <si>
    <t>Address</t>
  </si>
  <si>
    <t>Required for imprint in Emails/PDFs</t>
  </si>
  <si>
    <t>Höltenweg 35</t>
  </si>
  <si>
    <t>PLZ</t>
  </si>
  <si>
    <t>Postal code</t>
  </si>
  <si>
    <t>Ort</t>
  </si>
  <si>
    <t>City</t>
  </si>
  <si>
    <t>Münster</t>
  </si>
  <si>
    <t>Land</t>
  </si>
  <si>
    <t>Germany</t>
  </si>
  <si>
    <t>Telefonnummer</t>
  </si>
  <si>
    <t>General phone number</t>
  </si>
  <si>
    <t>+49 (0) 7221/50 40-0</t>
  </si>
  <si>
    <t>Email-Adresse</t>
  </si>
  <si>
    <t>Official email address</t>
  </si>
  <si>
    <t>presse.afs@arvato.com</t>
  </si>
  <si>
    <t>Handelsregister-Nr.</t>
  </si>
  <si>
    <t>Commercial register no.</t>
  </si>
  <si>
    <t xml:space="preserve">Amtsgericht Münster HRB 6037 </t>
  </si>
  <si>
    <t>Umsatzsteueridentifikationsnummer</t>
  </si>
  <si>
    <t>VAT-ID</t>
  </si>
  <si>
    <t>DE 814491108</t>
  </si>
  <si>
    <t>Geschäftsführer</t>
  </si>
  <si>
    <t>Managing directors</t>
  </si>
  <si>
    <t>Volker Bornhöft, Kay Sebastian Dallmann, Florian Haubold</t>
  </si>
  <si>
    <t>Website Unternehmen</t>
  </si>
  <si>
    <t>website URL of company</t>
  </si>
  <si>
    <t>finance.arvato.com</t>
  </si>
  <si>
    <t>setBalance</t>
  </si>
  <si>
    <t>The setBalance provides updates for a single debitor account. Every change to the balance will be provided in the notification</t>
  </si>
  <si>
    <t>https://Aqount-setbalance.mydomain.net/arvato</t>
  </si>
  <si>
    <t>setPaymentInformation</t>
  </si>
  <si>
    <t>The setPaymentInformation is sent when a successful payment has been received by either a PSP or a bank. This way you know when your customers paid their depth.</t>
  </si>
  <si>
    <t>https://Aqount-setpaymentinformation.mydomain.net/arvato</t>
  </si>
  <si>
    <t>setChargebackInformation</t>
  </si>
  <si>
    <t>The setChargebackInformation informs you when a chargeback has been provided by the PSP/bank. In this case it might be good if you stop a running contract until the customer has paid the depth.</t>
  </si>
  <si>
    <t>https://Aqount-setchargeback.mydomain.net/arvato</t>
  </si>
  <si>
    <t>setReminderLevel</t>
  </si>
  <si>
    <t>The setReminderLevel is sent to you when the reminder level has been counted up. This means that a customer is either over due or has not reacted to a sent payment reminder / dunning notification.</t>
  </si>
  <si>
    <t>https://Aqount-setreminderlevel.mydomain.net/arvato</t>
  </si>
  <si>
    <t>setDocumentLink</t>
  </si>
  <si>
    <t>In Aqount it is possible to create documents (invoices and dunning notifications). These are usually sent out via Email or letter. In both cases we can provide the original document (usually a PDF) to you so that you can store it in your CRM system or My Account section for your clients. The document is stored securely on our document server.</t>
  </si>
  <si>
    <t>https://Aqount-setdocumentlink.mydomain.net/arvato</t>
  </si>
  <si>
    <t>The Qualified response (for incoming interface calls) provides a qualified response to the initially provided information in one of the incoming interface calls.</t>
  </si>
  <si>
    <t>First name</t>
  </si>
  <si>
    <t>Last name</t>
  </si>
  <si>
    <t>email address</t>
  </si>
  <si>
    <t>Übertragung Monatsabschluss</t>
  </si>
  <si>
    <t>Provision month end reporting</t>
  </si>
  <si>
    <t>CSV</t>
  </si>
  <si>
    <t>Endpunkt für Monatsabschluss-Schnittstelle</t>
  </si>
  <si>
    <t>Destination for Interface</t>
  </si>
  <si>
    <t>Monatsabschluss via Email</t>
  </si>
  <si>
    <t>Month end report via email</t>
  </si>
  <si>
    <t>Empfängerliste für Monatsabschluss</t>
  </si>
  <si>
    <t>Receipients list for month end report</t>
  </si>
  <si>
    <t>Hauke.pfeiffer@arvato.com, david.schophaus@arvato.com</t>
  </si>
  <si>
    <t>Mapping auf interne Kontonummern</t>
  </si>
  <si>
    <t>account number mapping</t>
  </si>
  <si>
    <t>if Email, please download the list of accounts to provide the mapped account numbers</t>
  </si>
  <si>
    <t>Agent</t>
  </si>
  <si>
    <t>Basic</t>
  </si>
  <si>
    <t>Payment method</t>
  </si>
  <si>
    <t>Bezeichnung</t>
  </si>
  <si>
    <t>Interface</t>
  </si>
  <si>
    <t>Lastschrift</t>
  </si>
  <si>
    <t>offene Rechnung</t>
  </si>
  <si>
    <t>Vorkasse</t>
  </si>
  <si>
    <t>Kreditkarte</t>
  </si>
  <si>
    <t>Nachnahme</t>
  </si>
  <si>
    <t>Sofortüberweisung</t>
  </si>
  <si>
    <t>Kundenkarte</t>
  </si>
  <si>
    <t>IBAN Verifikation</t>
  </si>
  <si>
    <t>Filialzahlung (mit Vorkasse)</t>
  </si>
  <si>
    <t>Filialzahlung (mit offener Rechnung)</t>
  </si>
  <si>
    <t>Filialzahlung bei Abholung</t>
  </si>
  <si>
    <t>Filialzahlung (ohne Umsatz)</t>
  </si>
  <si>
    <t>Gutscheinkarte 100% Bezahlung</t>
  </si>
  <si>
    <t>EPS</t>
  </si>
  <si>
    <t>P24</t>
  </si>
  <si>
    <t>Afterpay 1 offene Rechnung</t>
  </si>
  <si>
    <t>Afterpay 2 Lastschrift</t>
  </si>
  <si>
    <t>Afterpay 3 Ratenzahlung</t>
  </si>
  <si>
    <t>iTunes Store Payment</t>
  </si>
  <si>
    <t>Google Play Store Payment</t>
  </si>
  <si>
    <t>Amazon App Store Payment</t>
  </si>
  <si>
    <t>Lastschrift Collected</t>
  </si>
  <si>
    <t>Klarna Installments</t>
  </si>
  <si>
    <t>Klarna Open Invoice</t>
  </si>
  <si>
    <t>Klarna Direct Debit</t>
  </si>
  <si>
    <t>Amazon Pay</t>
  </si>
  <si>
    <t>Huawei Pay</t>
  </si>
  <si>
    <t>Pin Printing</t>
  </si>
  <si>
    <t>Direct Debit</t>
  </si>
  <si>
    <t>Captured after delivery by client</t>
  </si>
  <si>
    <t>Z001</t>
  </si>
  <si>
    <t>Bank</t>
  </si>
  <si>
    <t>Z002</t>
  </si>
  <si>
    <t>Z003</t>
  </si>
  <si>
    <t>Z004</t>
  </si>
  <si>
    <t>Z005</t>
  </si>
  <si>
    <t>Z006</t>
  </si>
  <si>
    <t>Z007</t>
  </si>
  <si>
    <t>Z008</t>
  </si>
  <si>
    <t>Z015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</si>
  <si>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</si>
  <si>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</si>
  <si>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</si>
  <si>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</si>
  <si>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</si>
  <si>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</si>
  <si>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</si>
  <si>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</si>
  <si>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</si>
  <si>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</si>
  <si>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</si>
  <si>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</si>
  <si>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</si>
  <si>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</si>
  <si>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</si>
  <si>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</si>
  <si>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</si>
  <si>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</si>
  <si>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</si>
  <si>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Z010</t>
  </si>
  <si>
    <t>Z040</t>
  </si>
  <si>
    <t>Z0XX</t>
  </si>
  <si>
    <t>no PSP</t>
  </si>
  <si>
    <t>DHL</t>
  </si>
  <si>
    <t>Prepayment</t>
  </si>
  <si>
    <t>Hermes</t>
  </si>
  <si>
    <t>Captured before delivery by client</t>
  </si>
  <si>
    <t>Adyen</t>
  </si>
  <si>
    <t>GLS</t>
  </si>
  <si>
    <t>Cash on delivery</t>
  </si>
  <si>
    <t>Bartolini</t>
  </si>
  <si>
    <t>SOFORT</t>
  </si>
  <si>
    <t>Diners-Captured before delivery by client</t>
  </si>
  <si>
    <t>Discover-Captured after delivery by client</t>
  </si>
  <si>
    <t>captured by Aqount</t>
  </si>
  <si>
    <t>IBAN verification</t>
  </si>
  <si>
    <t>In-store payment (prepayment)</t>
  </si>
  <si>
    <t>In-store payment (open invoice)</t>
  </si>
  <si>
    <t>In-store payment (with pickup)</t>
  </si>
  <si>
    <t>In-store payment (without revenue)</t>
  </si>
  <si>
    <t>Gift card (100% payment)</t>
  </si>
  <si>
    <t>Worldpay</t>
  </si>
  <si>
    <t>Afterpay (Open invoice)</t>
  </si>
  <si>
    <t>Afterpay</t>
  </si>
  <si>
    <t>Afterpay (Direct debit)</t>
  </si>
  <si>
    <t>Afterpay (Installment payment)</t>
  </si>
  <si>
    <t>iTunes store payment</t>
  </si>
  <si>
    <t>Google play store payment</t>
  </si>
  <si>
    <t>Amazon app store payment</t>
  </si>
  <si>
    <t>BFS collected (Direct debit)</t>
  </si>
  <si>
    <t>Klarna (Installment payment)</t>
  </si>
  <si>
    <t>Klarna</t>
  </si>
  <si>
    <t>Klarna (Open invoice)</t>
  </si>
  <si>
    <t>Klarna (Direct debit)</t>
  </si>
  <si>
    <t>Banken</t>
  </si>
  <si>
    <t>Collection Agencies</t>
  </si>
  <si>
    <t>Risk Service Providers</t>
  </si>
  <si>
    <t>User-Role MyAqount</t>
  </si>
  <si>
    <t>PSPs</t>
  </si>
  <si>
    <t>Deutsche Bank</t>
  </si>
  <si>
    <t>paigo (AT)</t>
  </si>
  <si>
    <t>none</t>
  </si>
  <si>
    <t>Read Only</t>
  </si>
  <si>
    <t>Commerzbank</t>
  </si>
  <si>
    <t>Teamlead</t>
  </si>
  <si>
    <t>American Express</t>
  </si>
  <si>
    <t>UniCredit</t>
  </si>
  <si>
    <t>HSBC</t>
  </si>
  <si>
    <t>Basic+</t>
  </si>
  <si>
    <t>Concardis (Backend only)</t>
  </si>
  <si>
    <t>BNP Paribus</t>
  </si>
  <si>
    <t>SEB</t>
  </si>
  <si>
    <t>FirstData (Backend only)</t>
  </si>
  <si>
    <t>Pay.On / ACI</t>
  </si>
  <si>
    <t>Worlsdpay</t>
  </si>
  <si>
    <t>offen</t>
  </si>
  <si>
    <t>in Arbeit</t>
  </si>
  <si>
    <t>geschlossen</t>
  </si>
  <si>
    <t>on hold</t>
  </si>
  <si>
    <t>Contract partner for Subscriptions</t>
  </si>
  <si>
    <t>Product Name</t>
  </si>
  <si>
    <t>Charge Type</t>
  </si>
  <si>
    <t>contract renewal</t>
  </si>
  <si>
    <t>Yes, for 12 months</t>
  </si>
  <si>
    <t>1 month before automatic contract renewal</t>
  </si>
  <si>
    <t>Product ID (your internal product EAN)</t>
  </si>
  <si>
    <t>Details (contract details; Billing periode)</t>
  </si>
  <si>
    <r>
      <t xml:space="preserve">Productgroup
</t>
    </r>
    <r>
      <rPr>
        <sz val="11"/>
        <color theme="1"/>
        <rFont val="Calibri"/>
        <family val="2"/>
        <scheme val="minor"/>
      </rPr>
      <t>Physical product 
Digital product 
Subscription</t>
    </r>
  </si>
  <si>
    <t>Charge Data</t>
  </si>
  <si>
    <t>Charge Pricing</t>
  </si>
  <si>
    <t>Sales Data</t>
  </si>
  <si>
    <t>Product/Option Reference ID</t>
  </si>
  <si>
    <t>Charge ID</t>
  </si>
  <si>
    <t>Description</t>
  </si>
  <si>
    <t>Display Name</t>
  </si>
  <si>
    <t>Valid From</t>
  </si>
  <si>
    <t>Valid Until</t>
  </si>
  <si>
    <t>Mandatory</t>
  </si>
  <si>
    <t>Aqount position type</t>
  </si>
  <si>
    <t>Tax Rate</t>
  </si>
  <si>
    <t>Amount Net</t>
  </si>
  <si>
    <t>Amout Gross</t>
  </si>
  <si>
    <t>Charge Mode</t>
  </si>
  <si>
    <t>Sales organisations</t>
  </si>
  <si>
    <t>ID</t>
  </si>
  <si>
    <t>Usage</t>
  </si>
  <si>
    <t>string</t>
  </si>
  <si>
    <t>date</t>
  </si>
  <si>
    <t>yes</t>
  </si>
  <si>
    <t xml:space="preserve">ZBVE = Bank verfication </t>
  </si>
  <si>
    <t>percent</t>
  </si>
  <si>
    <t>Euro</t>
  </si>
  <si>
    <t>Gross - Tax</t>
  </si>
  <si>
    <t>Net + Tax</t>
  </si>
  <si>
    <t>one-time</t>
  </si>
  <si>
    <t>Base Charge (Recurring)</t>
  </si>
  <si>
    <t>no</t>
  </si>
  <si>
    <t xml:space="preserve">ZDCD = Loyalty Card </t>
  </si>
  <si>
    <t>monthly</t>
  </si>
  <si>
    <t>Initial Charge</t>
  </si>
  <si>
    <t xml:space="preserve">ZEXV = Shipping costs (express) </t>
  </si>
  <si>
    <t>Usage Based</t>
  </si>
  <si>
    <t>Shipping Costs</t>
  </si>
  <si>
    <t xml:space="preserve">ZFRE = Free article </t>
  </si>
  <si>
    <t>per Invoice</t>
  </si>
  <si>
    <t>Base Charge (One-time)</t>
  </si>
  <si>
    <t xml:space="preserve">ZGCP = Gift Card Voucher Payment </t>
  </si>
  <si>
    <t>per billing period</t>
  </si>
  <si>
    <t>Penalty fees</t>
  </si>
  <si>
    <t xml:space="preserve">ZGCV = Gift Card Voucher  Sale </t>
  </si>
  <si>
    <t>Additional fees</t>
  </si>
  <si>
    <t xml:space="preserve">ZGRA = product engraving  </t>
  </si>
  <si>
    <t xml:space="preserve">ZNAN = cash on delivery </t>
  </si>
  <si>
    <t xml:space="preserve">ZSUB = Subscription Order </t>
  </si>
  <si>
    <t xml:space="preserve">ZTDN = Sales Article </t>
  </si>
  <si>
    <t xml:space="preserve">ZVOU = Discount </t>
  </si>
  <si>
    <t xml:space="preserve">ZVSK = Shipping costs </t>
  </si>
  <si>
    <t xml:space="preserve">ZVSU = Discount for Subscription Order </t>
  </si>
  <si>
    <t>Active Countries</t>
  </si>
  <si>
    <t>Options (additional features)</t>
  </si>
  <si>
    <t>Required options (additional features)</t>
  </si>
  <si>
    <t>Min contract duration</t>
  </si>
  <si>
    <t>Termination period (time before next renewal)</t>
  </si>
  <si>
    <t>contract renewal time</t>
  </si>
  <si>
    <t>X1000</t>
  </si>
  <si>
    <t>Subscription name 123</t>
  </si>
  <si>
    <t>Tax Rate Type</t>
  </si>
  <si>
    <t>Relevant for Subscriptions</t>
  </si>
  <si>
    <t>Step1: Payment Type</t>
  </si>
  <si>
    <t>Step2: Payment Type</t>
  </si>
  <si>
    <t>Buy now pay later</t>
  </si>
  <si>
    <t>Card payment</t>
  </si>
  <si>
    <t>Wallet</t>
  </si>
  <si>
    <t>Online Payment</t>
  </si>
  <si>
    <t>Aquirer; PSP; PaymentMethod</t>
  </si>
  <si>
    <t>Karten</t>
  </si>
  <si>
    <t>VU-Nummer (31-stellig)</t>
  </si>
  <si>
    <t>Merchant-ID</t>
  </si>
  <si>
    <t>Credentials</t>
  </si>
  <si>
    <t>Wallets</t>
  </si>
  <si>
    <t>AMEX Safe Key</t>
  </si>
  <si>
    <t>Amex</t>
  </si>
  <si>
    <t xml:space="preserve">Open Invoice </t>
  </si>
  <si>
    <t>SEPA Direct Debit</t>
  </si>
  <si>
    <t>Instalments</t>
  </si>
  <si>
    <t xml:space="preserve"> Amex</t>
  </si>
  <si>
    <t xml:space="preserve"> Diners</t>
  </si>
  <si>
    <t xml:space="preserve"> Discover</t>
  </si>
  <si>
    <t>Visa</t>
  </si>
  <si>
    <t>Mastercard</t>
  </si>
  <si>
    <t>Postepay</t>
  </si>
  <si>
    <t>CartaSi</t>
  </si>
  <si>
    <t>Bancontact</t>
  </si>
  <si>
    <t>Blik</t>
  </si>
  <si>
    <t>Giropay</t>
  </si>
  <si>
    <t>Multibanco</t>
  </si>
  <si>
    <t>PayU</t>
  </si>
  <si>
    <t>Trustly</t>
  </si>
  <si>
    <t>AmazonPay</t>
  </si>
  <si>
    <t>ApplePay</t>
  </si>
  <si>
    <t>Google Pay</t>
  </si>
  <si>
    <t>Others</t>
  </si>
  <si>
    <t>Cash on Delivery</t>
  </si>
  <si>
    <t>Giftcard</t>
  </si>
  <si>
    <t>InApp Purchases</t>
  </si>
  <si>
    <t>Loyalty Card</t>
  </si>
  <si>
    <t xml:space="preserve">Omnichannel Payment </t>
  </si>
  <si>
    <t>Wallet payment</t>
  </si>
  <si>
    <t>Name des Buchungskreises</t>
  </si>
  <si>
    <t>Name of business code</t>
  </si>
  <si>
    <t>Step 3: PSP</t>
  </si>
  <si>
    <t>Klarna Collected by AFS</t>
  </si>
  <si>
    <t>Klarna Direct Integration</t>
  </si>
  <si>
    <t>White Label</t>
  </si>
  <si>
    <t>Concardis</t>
  </si>
  <si>
    <t>First Data</t>
  </si>
  <si>
    <t>Wirecard</t>
  </si>
  <si>
    <t>Cobrebem</t>
  </si>
  <si>
    <t>Direct Integration (Amex)</t>
  </si>
  <si>
    <t>Cybersource</t>
  </si>
  <si>
    <t>Direct Integration</t>
  </si>
  <si>
    <t>Global Collect</t>
  </si>
  <si>
    <t>PayOn</t>
  </si>
  <si>
    <t>Collected by AFS</t>
  </si>
  <si>
    <t xml:space="preserve">P24 </t>
  </si>
  <si>
    <t>Amazon</t>
  </si>
  <si>
    <t>Apple</t>
  </si>
  <si>
    <t>Google</t>
  </si>
  <si>
    <t>Individual solution</t>
  </si>
  <si>
    <t xml:space="preserve">  at Pickup</t>
  </si>
  <si>
    <t xml:space="preserve">  in Store(Home Delivery)</t>
  </si>
  <si>
    <t xml:space="preserve">  open Invoice</t>
  </si>
  <si>
    <t>Spalte2</t>
  </si>
  <si>
    <t>Spalte3</t>
  </si>
  <si>
    <t>Spalte22</t>
  </si>
  <si>
    <t>Diners</t>
  </si>
  <si>
    <t>Discover</t>
  </si>
  <si>
    <t>without revenue</t>
  </si>
  <si>
    <t>To use in order interface</t>
  </si>
  <si>
    <t>Z041</t>
  </si>
  <si>
    <t>Z042</t>
  </si>
  <si>
    <t>Z004 Amex</t>
  </si>
  <si>
    <t>Z004 Visa</t>
  </si>
  <si>
    <t>Z004 MC</t>
  </si>
  <si>
    <t>Z004 Discover</t>
  </si>
  <si>
    <t>Z004 Diners</t>
  </si>
  <si>
    <t>Z043</t>
  </si>
  <si>
    <t>Multibanko</t>
  </si>
  <si>
    <t>Z044</t>
  </si>
  <si>
    <t>Z045</t>
  </si>
  <si>
    <t>Number range order number</t>
  </si>
  <si>
    <t>write-off date of non-withdrawable credits</t>
  </si>
  <si>
    <t>write-off date of claims not to be brought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</si>
</sst>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[$-407]mmm\ dd;@"/>
    <numFmt numFmtId="165" formatCode="[$-407]mmm/\ yy;@"/>
    <numFmt numFmtId="166" formatCode="#,##0.0000"/>
    <numFmt numFmtId="167" formatCode="0.0%"/>
    <numFmt numFmtId="168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3" fillId="0" borderId="0" xfId="1"/>
    <xf numFmtId="0" fontId="7" fillId="0" borderId="0" xfId="0" applyFont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8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 applyAlignment="1">
      <alignment vertical="top"/>
    </xf>
    <xf numFmtId="0" fontId="0" fillId="3" borderId="4" xfId="0" applyFill="1" applyBorder="1"/>
    <xf numFmtId="0" fontId="0" fillId="4" borderId="0" xfId="0" applyFill="1"/>
    <xf numFmtId="0" fontId="9" fillId="4" borderId="0" xfId="0" applyFont="1" applyFill="1"/>
    <xf numFmtId="0" fontId="0" fillId="3" borderId="5" xfId="0" applyFont="1" applyFill="1" applyBorder="1"/>
    <xf numFmtId="0" fontId="0" fillId="5" borderId="0" xfId="0" applyFill="1"/>
    <xf numFmtId="0" fontId="0" fillId="5" borderId="0" xfId="0" applyFill="1" applyAlignment="1">
      <alignment vertical="center" wrapText="1"/>
    </xf>
    <xf numFmtId="0" fontId="10" fillId="6" borderId="0" xfId="0" applyFont="1" applyFill="1"/>
    <xf numFmtId="0" fontId="10" fillId="7" borderId="0" xfId="0" applyFont="1" applyFill="1"/>
    <xf numFmtId="0" fontId="0" fillId="8" borderId="0" xfId="0" applyFill="1"/>
    <xf numFmtId="0" fontId="2" fillId="3" borderId="5" xfId="0" applyFont="1" applyFill="1" applyBorder="1" applyAlignment="1">
      <alignment vertical="top"/>
    </xf>
    <xf numFmtId="0" fontId="0" fillId="3" borderId="6" xfId="0" applyFont="1" applyFill="1" applyBorder="1"/>
    <xf numFmtId="164" fontId="0" fillId="0" borderId="0" xfId="0" applyNumberFormat="1"/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quotePrefix="1" applyFill="1"/>
    <xf numFmtId="164" fontId="1" fillId="4" borderId="0" xfId="0" applyNumberFormat="1" applyFont="1" applyFill="1" applyAlignment="1">
      <alignment horizontal="left" vertical="center"/>
    </xf>
    <xf numFmtId="164" fontId="0" fillId="4" borderId="0" xfId="0" applyNumberFormat="1" applyFill="1"/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6" fillId="4" borderId="0" xfId="0" quotePrefix="1" applyFont="1" applyFill="1" applyAlignment="1">
      <alignment vertical="center"/>
    </xf>
    <xf numFmtId="0" fontId="3" fillId="4" borderId="0" xfId="1" applyFill="1" applyAlignment="1">
      <alignment vertical="center"/>
    </xf>
    <xf numFmtId="0" fontId="11" fillId="4" borderId="0" xfId="0" applyFont="1" applyFill="1"/>
    <xf numFmtId="0" fontId="12" fillId="4" borderId="0" xfId="0" applyFont="1" applyFill="1"/>
    <xf numFmtId="0" fontId="13" fillId="4" borderId="0" xfId="1" applyFont="1" applyFill="1"/>
    <xf numFmtId="0" fontId="12" fillId="4" borderId="0" xfId="1" applyFont="1" applyFill="1"/>
    <xf numFmtId="0" fontId="2" fillId="0" borderId="0" xfId="0" applyFont="1"/>
    <xf numFmtId="0" fontId="2" fillId="4" borderId="0" xfId="1" applyFont="1" applyFill="1"/>
    <xf numFmtId="0" fontId="2" fillId="0" borderId="0" xfId="0" applyFont="1" applyFill="1"/>
    <xf numFmtId="0" fontId="1" fillId="4" borderId="0" xfId="0" applyFont="1" applyFill="1"/>
    <xf numFmtId="0" fontId="14" fillId="4" borderId="0" xfId="0" applyFont="1" applyFill="1"/>
    <xf numFmtId="0" fontId="14" fillId="9" borderId="0" xfId="0" applyFont="1" applyFill="1"/>
    <xf numFmtId="0" fontId="12" fillId="9" borderId="0" xfId="0" applyFont="1" applyFill="1"/>
    <xf numFmtId="0" fontId="12" fillId="9" borderId="0" xfId="1" applyFont="1" applyFill="1"/>
    <xf numFmtId="14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12" fillId="4" borderId="0" xfId="0" applyFont="1" applyFill="1" applyAlignment="1">
      <alignment horizontal="left" vertical="top"/>
    </xf>
    <xf numFmtId="0" fontId="0" fillId="4" borderId="0" xfId="0" applyFill="1" applyAlignment="1">
      <alignment horizontal="left"/>
    </xf>
    <xf numFmtId="0" fontId="2" fillId="4" borderId="0" xfId="0" applyFont="1" applyFill="1"/>
    <xf numFmtId="0" fontId="3" fillId="4" borderId="0" xfId="1" applyFill="1"/>
    <xf numFmtId="14" fontId="0" fillId="0" borderId="0" xfId="0" applyNumberFormat="1"/>
    <xf numFmtId="0" fontId="2" fillId="0" borderId="0" xfId="0" applyFont="1" applyAlignment="1">
      <alignment horizontal="left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vertical="top"/>
    </xf>
    <xf numFmtId="44" fontId="0" fillId="0" borderId="0" xfId="2" applyFont="1"/>
    <xf numFmtId="0" fontId="0" fillId="3" borderId="7" xfId="0" applyFont="1" applyFill="1" applyBorder="1"/>
    <xf numFmtId="0" fontId="0" fillId="0" borderId="0" xfId="0" applyBorder="1"/>
    <xf numFmtId="0" fontId="0" fillId="3" borderId="8" xfId="0" applyFill="1" applyBorder="1"/>
    <xf numFmtId="0" fontId="15" fillId="10" borderId="0" xfId="0" applyFont="1" applyFill="1" applyAlignment="1">
      <alignment wrapText="1"/>
    </xf>
    <xf numFmtId="0" fontId="3" fillId="8" borderId="0" xfId="3" applyFill="1"/>
    <xf numFmtId="164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4" borderId="0" xfId="1" applyFont="1" applyFill="1"/>
    <xf numFmtId="6" fontId="0" fillId="0" borderId="0" xfId="0" applyNumberFormat="1"/>
    <xf numFmtId="0" fontId="15" fillId="11" borderId="0" xfId="0" applyFont="1" applyFill="1" applyBorder="1" applyAlignment="1">
      <alignment wrapText="1"/>
    </xf>
    <xf numFmtId="0" fontId="17" fillId="11" borderId="0" xfId="0" applyFont="1" applyFill="1" applyBorder="1" applyAlignment="1">
      <alignment wrapText="1"/>
    </xf>
    <xf numFmtId="0" fontId="3" fillId="11" borderId="0" xfId="3" applyFill="1" applyBorder="1" applyAlignment="1">
      <alignment wrapText="1"/>
    </xf>
    <xf numFmtId="165" fontId="18" fillId="0" borderId="0" xfId="0" applyNumberFormat="1" applyFont="1"/>
    <xf numFmtId="164" fontId="18" fillId="0" borderId="0" xfId="0" applyNumberFormat="1" applyFont="1"/>
    <xf numFmtId="0" fontId="1" fillId="2" borderId="0" xfId="0" applyFont="1" applyFill="1" applyAlignment="1">
      <alignment horizontal="center"/>
    </xf>
    <xf numFmtId="0" fontId="1" fillId="9" borderId="10" xfId="0" applyFont="1" applyFill="1" applyBorder="1" applyAlignment="1">
      <alignment vertical="center" wrapText="1"/>
    </xf>
    <xf numFmtId="0" fontId="1" fillId="12" borderId="10" xfId="0" applyFont="1" applyFill="1" applyBorder="1" applyAlignment="1">
      <alignment vertical="center" wrapText="1"/>
    </xf>
    <xf numFmtId="0" fontId="1" fillId="9" borderId="9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2" fillId="13" borderId="10" xfId="0" applyFont="1" applyFill="1" applyBorder="1" applyAlignment="1">
      <alignment horizontal="center" vertical="top" wrapText="1"/>
    </xf>
    <xf numFmtId="0" fontId="0" fillId="13" borderId="0" xfId="0" applyFill="1" applyAlignment="1">
      <alignment vertical="top" wrapText="1"/>
    </xf>
    <xf numFmtId="0" fontId="19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166" fontId="0" fillId="0" borderId="0" xfId="0" applyNumberFormat="1" applyAlignment="1">
      <alignment vertical="top" wrapText="1"/>
    </xf>
    <xf numFmtId="167" fontId="0" fillId="0" borderId="0" xfId="4" applyNumberFormat="1" applyFont="1" applyAlignment="1">
      <alignment vertical="top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168" fontId="0" fillId="0" borderId="0" xfId="0" applyNumberFormat="1" applyAlignment="1">
      <alignment horizontal="left" vertical="top" wrapText="1"/>
    </xf>
    <xf numFmtId="167" fontId="0" fillId="0" borderId="0" xfId="4" applyNumberFormat="1" applyFont="1" applyFill="1" applyAlignment="1">
      <alignment vertical="top" wrapText="1"/>
    </xf>
    <xf numFmtId="0" fontId="1" fillId="9" borderId="14" xfId="0" applyFont="1" applyFill="1" applyBorder="1" applyAlignment="1">
      <alignment vertical="center" wrapText="1"/>
    </xf>
    <xf numFmtId="0" fontId="1" fillId="12" borderId="14" xfId="0" applyFont="1" applyFill="1" applyBorder="1" applyAlignment="1">
      <alignment vertical="center" wrapText="1"/>
    </xf>
    <xf numFmtId="0" fontId="1" fillId="9" borderId="11" xfId="0" applyFont="1" applyFill="1" applyBorder="1" applyAlignment="1">
      <alignment vertical="center" wrapText="1"/>
    </xf>
    <xf numFmtId="0" fontId="2" fillId="13" borderId="13" xfId="0" applyFont="1" applyFill="1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0" fontId="0" fillId="15" borderId="0" xfId="0" applyFill="1" applyAlignment="1">
      <alignment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9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16" borderId="17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16" borderId="19" xfId="0" applyFont="1" applyFill="1" applyBorder="1"/>
    <xf numFmtId="0" fontId="0" fillId="0" borderId="19" xfId="0" applyFont="1" applyBorder="1"/>
    <xf numFmtId="0" fontId="1" fillId="17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19" xfId="0" applyFont="1" applyFill="1" applyBorder="1" applyAlignment="1">
      <alignment horizontal="left" indent="1"/>
    </xf>
    <xf numFmtId="0" fontId="1" fillId="0" borderId="20" xfId="0" applyFont="1" applyFill="1" applyBorder="1" applyAlignment="1">
      <alignment horizontal="left" indent="1"/>
    </xf>
    <xf numFmtId="0" fontId="0" fillId="16" borderId="16" xfId="0" applyFont="1" applyFill="1" applyBorder="1" applyAlignment="1">
      <alignment horizontal="left" indent="2"/>
    </xf>
    <xf numFmtId="0" fontId="0" fillId="0" borderId="16" xfId="0" applyFont="1" applyBorder="1" applyAlignment="1">
      <alignment horizontal="left" indent="2"/>
    </xf>
    <xf numFmtId="0" fontId="0" fillId="0" borderId="7" xfId="0" applyFont="1" applyBorder="1"/>
    <xf numFmtId="0" fontId="0" fillId="0" borderId="21" xfId="0" applyFont="1" applyBorder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16" borderId="21" xfId="0" applyFont="1" applyFill="1" applyBorder="1" applyAlignment="1">
      <alignment horizontal="left" indent="2"/>
    </xf>
    <xf numFmtId="0" fontId="1" fillId="7" borderId="20" xfId="0" applyFont="1" applyFill="1" applyBorder="1" applyAlignment="1">
      <alignment horizontal="left" indent="1"/>
    </xf>
    <xf numFmtId="0" fontId="0" fillId="7" borderId="7" xfId="0" applyFont="1" applyFill="1" applyBorder="1"/>
    <xf numFmtId="0" fontId="0" fillId="0" borderId="0" xfId="0" applyNumberFormat="1"/>
    <xf numFmtId="0" fontId="0" fillId="3" borderId="23" xfId="0" applyFill="1" applyBorder="1"/>
    <xf numFmtId="0" fontId="0" fillId="3" borderId="24" xfId="0" applyFill="1" applyBorder="1"/>
    <xf numFmtId="0" fontId="0" fillId="3" borderId="18" xfId="0" applyFill="1" applyBorder="1"/>
    <xf numFmtId="0" fontId="0" fillId="16" borderId="22" xfId="0" applyFont="1" applyFill="1" applyBorder="1" applyAlignment="1">
      <alignment horizontal="left" indent="2"/>
    </xf>
    <xf numFmtId="0" fontId="8" fillId="3" borderId="5" xfId="0" applyFont="1" applyFill="1" applyBorder="1"/>
    <xf numFmtId="0" fontId="0" fillId="16" borderId="25" xfId="0" applyFont="1" applyFill="1" applyBorder="1"/>
    <xf numFmtId="0" fontId="0" fillId="0" borderId="25" xfId="0" applyFont="1" applyBorder="1"/>
    <xf numFmtId="0" fontId="0" fillId="0" borderId="0" xfId="0" applyNumberFormat="1" applyBorder="1"/>
    <xf numFmtId="0" fontId="0" fillId="3" borderId="8" xfId="0" applyFont="1" applyFill="1" applyBorder="1"/>
    <xf numFmtId="0" fontId="0" fillId="16" borderId="22" xfId="0" applyFont="1" applyFill="1" applyBorder="1"/>
    <xf numFmtId="0" fontId="21" fillId="3" borderId="7" xfId="0" applyFont="1" applyFill="1" applyBorder="1"/>
    <xf numFmtId="0" fontId="1" fillId="9" borderId="15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top" wrapText="1"/>
    </xf>
    <xf numFmtId="0" fontId="0" fillId="14" borderId="12" xfId="0" applyFill="1" applyBorder="1" applyAlignment="1">
      <alignment horizontal="center" vertical="top" wrapText="1"/>
    </xf>
    <xf numFmtId="0" fontId="0" fillId="14" borderId="13" xfId="0" applyFill="1" applyBorder="1" applyAlignment="1">
      <alignment horizontal="center" vertical="top" wrapText="1"/>
    </xf>
    <xf numFmtId="0" fontId="0" fillId="14" borderId="10" xfId="0" applyFill="1" applyBorder="1" applyAlignment="1">
      <alignment horizontal="center" vertical="top" wrapText="1"/>
    </xf>
  </cellXfs>
  <cellStyles count="5">
    <cellStyle name="Hyperlink" xfId="3" xr:uid="{00000000-0005-0000-0000-000000000000}"/>
    <cellStyle name="Link" xfId="1" builtinId="8"/>
    <cellStyle name="Prozent" xfId="4" builtinId="5"/>
    <cellStyle name="Standard" xfId="0" builtinId="0"/>
    <cellStyle name="Währung" xfId="2" builtinId="4"/>
  </cellStyles>
  <dxfs count="376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2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2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2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2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alignment horizontal="left" vertical="bottom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1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border outline="0">
        <right style="thin">
          <color indexed="64"/>
        </right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ment_Methods" displayName="Payment_Methods" ref="A101:G201" totalsRowShown="0" tableBorderDxfId="375">
  <autoFilter ref="A101:G201" xr:uid="{00000000-0009-0000-0100-000001000000}"/>
  <tableColumns count="7">
    <tableColumn id="7" xr3:uid="{7F3CB942-EEC7-4069-8EB8-D6057AAEB695}" name="Spalte3"/>
    <tableColumn id="6" xr3:uid="{218F5B09-7407-4B7E-B3F5-42F4549DFB6F}" name="Spalte2"/>
    <tableColumn id="8" xr3:uid="{54DFE374-83B1-48E5-932D-150B5F118FE2}" name="Spalte22" dataDxfId="374">
      <calculatedColumnFormula>CONCATENATE(Payment_Methods[[#This Row],[Spalte3]],Payment_Methods[[#This Row],[Spalte2]])</calculatedColumnFormula>
    </tableColumn>
    <tableColumn id="1" xr3:uid="{00000000-0010-0000-0000-000001000000}" name="Payment method"/>
    <tableColumn id="2" xr3:uid="{00000000-0010-0000-0000-000002000000}" name="Bezeichnung" dataDxfId="373"/>
    <tableColumn id="3" xr3:uid="{00000000-0010-0000-0000-000003000000}" name="Sample"/>
    <tableColumn id="4" xr3:uid="{00000000-0010-0000-0000-000004000000}" name="Interface" dataDxfId="3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_Z015" displayName="_Z015" ref="O2:O3" totalsRowShown="0" headerRowDxfId="347" headerRowBorderDxfId="346" tableBorderDxfId="345">
  <autoFilter ref="O2:O3" xr:uid="{00000000-0009-0000-0100-00000A000000}"/>
  <tableColumns count="1">
    <tableColumn id="1" xr3:uid="{00000000-0010-0000-0900-000001000000}" name="Z0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_Z018" displayName="_Z018" ref="P2:P3" totalsRowShown="0" headerRowDxfId="344" headerRowBorderDxfId="343" tableBorderDxfId="342">
  <autoFilter ref="P2:P3" xr:uid="{00000000-0009-0000-0100-00000B000000}"/>
  <tableColumns count="1">
    <tableColumn id="1" xr3:uid="{00000000-0010-0000-0A00-000001000000}" name="Z0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_Z019" displayName="_Z019" ref="Q2:Q3" totalsRowShown="0" headerRowDxfId="341" headerRowBorderDxfId="340" tableBorderDxfId="339">
  <autoFilter ref="Q2:Q3" xr:uid="{00000000-0009-0000-0100-00000C000000}"/>
  <tableColumns count="1">
    <tableColumn id="1" xr3:uid="{00000000-0010-0000-0B00-000001000000}" name="Z0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_Z020" displayName="_Z020" ref="R2:R3" totalsRowShown="0" headerRowDxfId="338" headerRowBorderDxfId="337" tableBorderDxfId="336">
  <autoFilter ref="R2:R3" xr:uid="{00000000-0009-0000-0100-00000D000000}"/>
  <tableColumns count="1">
    <tableColumn id="1" xr3:uid="{00000000-0010-0000-0C00-000001000000}" name="Z0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_Z021" displayName="_Z021" ref="S2:S3" totalsRowShown="0" headerRowDxfId="335" headerRowBorderDxfId="334" tableBorderDxfId="333">
  <autoFilter ref="S2:S3" xr:uid="{00000000-0009-0000-0100-00000E000000}"/>
  <tableColumns count="1">
    <tableColumn id="1" xr3:uid="{00000000-0010-0000-0D00-000001000000}" name="Z0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_Z022" displayName="_Z022" ref="T2:T3" totalsRowShown="0" headerRowDxfId="332" headerRowBorderDxfId="331" tableBorderDxfId="330">
  <autoFilter ref="T2:T3" xr:uid="{00000000-0009-0000-0100-00000F000000}"/>
  <tableColumns count="1">
    <tableColumn id="1" xr3:uid="{00000000-0010-0000-0E00-000001000000}" name="Z0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_Z023" displayName="_Z023" ref="U2:U5" totalsRowShown="0" headerRowDxfId="329" headerRowBorderDxfId="328" tableBorderDxfId="327">
  <autoFilter ref="U2:U5" xr:uid="{00000000-0009-0000-0100-000010000000}"/>
  <tableColumns count="1">
    <tableColumn id="1" xr3:uid="{00000000-0010-0000-0F00-000001000000}" name="Z02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_Z024" displayName="_Z024" ref="V2:V5" totalsRowShown="0" headerRowDxfId="326" headerRowBorderDxfId="325" tableBorderDxfId="324">
  <autoFilter ref="V2:V5" xr:uid="{00000000-0009-0000-0100-000011000000}"/>
  <tableColumns count="1">
    <tableColumn id="1" xr3:uid="{00000000-0010-0000-1000-000001000000}" name="Z02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_Z025" displayName="_Z025" ref="W2:W5" totalsRowShown="0" headerRowDxfId="323" headerRowBorderDxfId="322" tableBorderDxfId="321">
  <autoFilter ref="W2:W5" xr:uid="{00000000-0009-0000-0100-000012000000}"/>
  <tableColumns count="1">
    <tableColumn id="1" xr3:uid="{00000000-0010-0000-1100-000001000000}" name="Z02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_Z026" displayName="_Z026" ref="X2:X5" totalsRowShown="0" headerRowDxfId="320" headerRowBorderDxfId="319" tableBorderDxfId="318">
  <autoFilter ref="X2:X5" xr:uid="{00000000-0009-0000-0100-000013000000}"/>
  <tableColumns count="1">
    <tableColumn id="1" xr3:uid="{00000000-0010-0000-1200-000001000000}" name="Z0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Z001" displayName="_Z001" ref="G2:G4" totalsRowShown="0" headerRowDxfId="371" headerRowBorderDxfId="370" tableBorderDxfId="369">
  <autoFilter ref="G2:G4" xr:uid="{00000000-0009-0000-0100-000002000000}"/>
  <tableColumns count="1">
    <tableColumn id="1" xr3:uid="{00000000-0010-0000-0100-000001000000}" name="Z0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_Z030" displayName="_Z030" ref="Y2:Y3" totalsRowShown="0" headerRowDxfId="317" headerRowBorderDxfId="316" tableBorderDxfId="315">
  <autoFilter ref="Y2:Y3" xr:uid="{00000000-0009-0000-0100-000014000000}"/>
  <tableColumns count="1">
    <tableColumn id="1" xr3:uid="{00000000-0010-0000-1300-000001000000}" name="Z0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_Z031" displayName="_Z031" ref="Z2:Z3" totalsRowShown="0" headerRowDxfId="314" headerRowBorderDxfId="313" tableBorderDxfId="312">
  <autoFilter ref="Z2:Z3" xr:uid="{00000000-0009-0000-0100-000015000000}"/>
  <tableColumns count="1">
    <tableColumn id="1" xr3:uid="{00000000-0010-0000-1400-000001000000}" name="Z03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_Z032" displayName="_Z032" ref="AA2:AA3" totalsRowShown="0" headerRowDxfId="311" headerRowBorderDxfId="310" tableBorderDxfId="309">
  <autoFilter ref="AA2:AA3" xr:uid="{00000000-0009-0000-0100-000016000000}"/>
  <tableColumns count="1">
    <tableColumn id="1" xr3:uid="{00000000-0010-0000-1500-000001000000}" name="Z03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_Z033" displayName="_Z033" ref="AB2:AB3" totalsRowShown="0" headerRowDxfId="308" headerRowBorderDxfId="307" tableBorderDxfId="306">
  <autoFilter ref="AB2:AB3" xr:uid="{00000000-0009-0000-0100-000017000000}"/>
  <tableColumns count="1">
    <tableColumn id="1" xr3:uid="{00000000-0010-0000-1600-000001000000}" name="Z03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_Z034" displayName="_Z034" ref="AC2:AC3" totalsRowShown="0" headerRowDxfId="305" headerRowBorderDxfId="304" tableBorderDxfId="303">
  <autoFilter ref="AC2:AC3" xr:uid="{00000000-0009-0000-0100-000018000000}"/>
  <tableColumns count="1">
    <tableColumn id="1" xr3:uid="{00000000-0010-0000-1700-000001000000}" name="Z0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_Z035" displayName="_Z035" ref="AD2:AD3" totalsRowShown="0" headerRowDxfId="302" headerRowBorderDxfId="301" tableBorderDxfId="300">
  <autoFilter ref="AD2:AD3" xr:uid="{00000000-0009-0000-0100-000019000000}"/>
  <tableColumns count="1">
    <tableColumn id="1" xr3:uid="{00000000-0010-0000-1800-000001000000}" name="Z03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_Z036" displayName="_Z036" ref="AE2:AE3" totalsRowShown="0" headerRowDxfId="299" headerRowBorderDxfId="298" tableBorderDxfId="297">
  <autoFilter ref="AE2:AE3" xr:uid="{00000000-0009-0000-0100-00001A000000}"/>
  <tableColumns count="1">
    <tableColumn id="1" xr3:uid="{00000000-0010-0000-1900-000001000000}" name="Z03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_Z037" displayName="_Z037" ref="AF2:AF5" totalsRowShown="0" headerRowDxfId="296" headerRowBorderDxfId="295" tableBorderDxfId="294">
  <autoFilter ref="AF2:AF5" xr:uid="{00000000-0009-0000-0100-00001B000000}"/>
  <tableColumns count="1">
    <tableColumn id="1" xr3:uid="{00000000-0010-0000-1A00-000001000000}" name="Z0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_Z038" displayName="_Z038" ref="AG2:AG5" totalsRowShown="0" headerRowDxfId="293" headerRowBorderDxfId="292" tableBorderDxfId="291">
  <autoFilter ref="AG2:AG5" xr:uid="{00000000-0009-0000-0100-00001C000000}"/>
  <tableColumns count="1">
    <tableColumn id="1" xr3:uid="{00000000-0010-0000-1B00-000001000000}" name="Z03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_Z039" displayName="_Z039" ref="AH2:AH5" totalsRowShown="0" headerRowDxfId="290" headerRowBorderDxfId="289" tableBorderDxfId="288">
  <autoFilter ref="AH2:AH5" xr:uid="{00000000-0009-0000-0100-00001D000000}"/>
  <tableColumns count="1">
    <tableColumn id="1" xr3:uid="{00000000-0010-0000-1C00-000001000000}" name="Z0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_Z002" displayName="_Z002" ref="H2:H3" totalsRowShown="0" headerRowDxfId="368" headerRowBorderDxfId="367" tableBorderDxfId="366">
  <autoFilter ref="H2:H3" xr:uid="{00000000-0009-0000-0100-000003000000}"/>
  <tableColumns count="1">
    <tableColumn id="1" xr3:uid="{00000000-0010-0000-0200-000001000000}" name="Z00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_Z010" displayName="_Z010" ref="AI2:AI5" totalsRowShown="0" headerRowDxfId="287" headerRowBorderDxfId="286" tableBorderDxfId="285">
  <autoFilter ref="AI2:AI5" xr:uid="{00000000-0009-0000-0100-00001E000000}"/>
  <tableColumns count="1">
    <tableColumn id="1" xr3:uid="{00000000-0010-0000-1D00-000001000000}" name="Z01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_Z040" displayName="_Z040" ref="AJ2:AJ5" totalsRowShown="0" headerRowDxfId="284" headerRowBorderDxfId="283" tableBorderDxfId="282">
  <autoFilter ref="AJ2:AJ5" xr:uid="{00000000-0009-0000-0100-00001F000000}"/>
  <tableColumns count="1">
    <tableColumn id="1" xr3:uid="{00000000-0010-0000-1E00-000001000000}" name="Z04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Banks" displayName="Banks" ref="A34:A42" totalsRowShown="0">
  <autoFilter ref="A34:A42" xr:uid="{00000000-0009-0000-0100-000020000000}"/>
  <tableColumns count="1">
    <tableColumn id="1" xr3:uid="{00000000-0010-0000-1F00-000001000000}" name="Banke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Collection_Agencies" displayName="Collection_Agencies" ref="C34:C36" totalsRowShown="0">
  <autoFilter ref="C34:C36" xr:uid="{00000000-0009-0000-0100-000021000000}"/>
  <tableColumns count="1">
    <tableColumn id="1" xr3:uid="{00000000-0010-0000-2000-000001000000}" name="Collection Agencie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Risk_Service_Provider" displayName="Risk_Service_Provider" ref="E34:E36" totalsRowShown="0">
  <autoFilter ref="E34:E36" xr:uid="{00000000-0009-0000-0100-000022000000}"/>
  <tableColumns count="1">
    <tableColumn id="1" xr3:uid="{00000000-0010-0000-2100-000001000000}" name="Risk Service Provider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User_Roles" displayName="User_Roles" ref="H34:H39" totalsRowShown="0">
  <autoFilter ref="H34:H39" xr:uid="{00000000-0009-0000-0100-000023000000}"/>
  <tableColumns count="1">
    <tableColumn id="1" xr3:uid="{00000000-0010-0000-2200-000001000000}" name="User-Role MyAqoun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PSPs" displayName="PSPs" ref="J34:J47" totalsRowShown="0">
  <autoFilter ref="J34:J47" xr:uid="{00000000-0009-0000-0100-000024000000}"/>
  <sortState xmlns:xlrd2="http://schemas.microsoft.com/office/spreadsheetml/2017/richdata2" ref="J35:J47">
    <sortCondition ref="J34:J47"/>
  </sortState>
  <tableColumns count="1">
    <tableColumn id="1" xr3:uid="{00000000-0010-0000-2300-000001000000}" name="PSP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_Z0XX" displayName="_Z0XX" ref="AK2:AK4" totalsRowShown="0" headerRowDxfId="281" headerRowBorderDxfId="280">
  <autoFilter ref="AK2:AK4" xr:uid="{00000000-0009-0000-0100-000025000000}"/>
  <tableColumns count="1">
    <tableColumn id="1" xr3:uid="{00000000-0010-0000-2400-000001000000}" name="Z0XX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1530FE1-25EA-4A10-AF48-5A15333C4D9B}" name="ChargeType" displayName="ChargeType" ref="A51:A58" totalsRowShown="0" dataDxfId="279">
  <autoFilter ref="A51:A58" xr:uid="{EDC1AE99-B8B7-432F-9CEB-592A89FCF1EA}"/>
  <tableColumns count="1">
    <tableColumn id="1" xr3:uid="{202AF5C2-E19F-4A5F-A060-1B5ECB1A5042}" name="Charge Type" dataDxfId="278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AF661C6-1A2F-4E2A-B337-243C597EDBEA}" name="ChargeMode" displayName="ChargeMode" ref="C51:C56" totalsRowShown="0" dataDxfId="277">
  <autoFilter ref="C51:C56" xr:uid="{60FFA951-D26D-4037-879F-CA58FA892D77}"/>
  <tableColumns count="1">
    <tableColumn id="1" xr3:uid="{7ECC523E-6F1C-44CE-9711-0276E9926EB6}" name="Charge Mode" dataDxfId="27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_Z003" displayName="_Z003" ref="I2:I3" totalsRowShown="0" headerRowDxfId="365" headerRowBorderDxfId="364" tableBorderDxfId="363">
  <autoFilter ref="I2:I3" xr:uid="{00000000-0009-0000-0100-000004000000}"/>
  <tableColumns count="1">
    <tableColumn id="1" xr3:uid="{00000000-0010-0000-0300-000001000000}" name="Z00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FE3D4A9-4C29-4966-85BD-00F39F6511DC}" name="BNPL" displayName="BNPL" ref="B64:B67" totalsRowShown="0" dataDxfId="275">
  <autoFilter ref="B64:B67" xr:uid="{346CBF54-B3CC-41BD-8E9E-CBE592950510}"/>
  <tableColumns count="1">
    <tableColumn id="1" xr3:uid="{B8501C7C-12A1-4999-B79B-C42B1983555E}" name="Buy now pay later" dataDxfId="274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F812AA0-17AF-42AA-8C99-B3C40AE7EDDF}" name="Card_Payment" displayName="Card_Payment" ref="C64:C71" totalsRowShown="0" dataDxfId="273">
  <autoFilter ref="C64:C71" xr:uid="{7EC651A5-2C2F-4A27-B59D-A3D3D3B73334}"/>
  <tableColumns count="1">
    <tableColumn id="1" xr3:uid="{7FD560C3-21F8-4AC4-8E9A-AC2A28C07155}" name="Card payment" dataDxfId="27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00385D9-1DD3-4250-9580-5E464B71E23E}" name="Wallet" displayName="Wallet" ref="D64:D69" totalsRowShown="0" dataDxfId="271">
  <autoFilter ref="D64:D69" xr:uid="{0E18FF47-E788-412D-9CF4-3E6CFEC3A3C0}"/>
  <tableColumns count="1">
    <tableColumn id="1" xr3:uid="{DD1A5CE9-1A53-4CA7-918F-3182D451597D}" name="Wallet" dataDxfId="270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2B74F88-9B71-4154-ACB1-DF9B819146BA}" name="Online_Payment" displayName="Online_Payment" ref="E64:E74" totalsRowShown="0" dataDxfId="269">
  <autoFilter ref="E64:E74" xr:uid="{BFD9B52A-0192-4C2E-ABA6-20EE50390917}"/>
  <tableColumns count="1">
    <tableColumn id="1" xr3:uid="{AFE22F79-69CE-4054-BA9F-E52AB15CE8F7}" name="Online Payment" dataDxfId="26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882B4B5-9A4A-489D-9D81-472C2208F370}" name="Others" displayName="Others" ref="F64:F70" totalsRowShown="0" dataDxfId="267">
  <autoFilter ref="F64:F70" xr:uid="{5CCE3F8F-8FF5-4350-B70A-9238CA3B30C1}"/>
  <tableColumns count="1">
    <tableColumn id="1" xr3:uid="{424EEEBA-E447-49A8-B75B-48827EB65CEF}" name="Others" dataDxfId="26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D86ED49-DDFB-48F1-93B9-7BA15107C6BA}" name="Visa" displayName="Visa" ref="D82:D88" totalsRowShown="0" headerRowDxfId="265" dataDxfId="263" headerRowBorderDxfId="264" tableBorderDxfId="262">
  <autoFilter ref="D82:D88" xr:uid="{8606C990-1E5E-46FE-9131-D65A31CC4810}"/>
  <tableColumns count="1">
    <tableColumn id="1" xr3:uid="{C0D889C7-662A-4658-8FBC-0EA642432193}" name="Visa" dataDxfId="261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D9F1D2AA-5E04-464E-A032-CEEF066003C3}" name="Installments" displayName="Installments" ref="C82:C85" totalsRowShown="0" headerRowDxfId="260" dataDxfId="258" headerRowBorderDxfId="259" tableBorderDxfId="257">
  <autoFilter ref="C82:C85" xr:uid="{744A5350-3805-4A1C-A34F-ABD5C2A4E989}"/>
  <tableColumns count="1">
    <tableColumn id="1" xr3:uid="{6B34B3F6-FE52-4992-8269-520E4B51025D}" name="Instalments" dataDxfId="256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9022C21-E289-4D4D-A2D9-ED247ECA2CC5}" name="SEPA_Direct_Debit" displayName="SEPA_Direct_Debit" ref="B82:B86" totalsRowShown="0" headerRowDxfId="255" dataDxfId="253" headerRowBorderDxfId="254" tableBorderDxfId="252">
  <autoFilter ref="B82:B86" xr:uid="{D8AD49E2-DE1B-438B-819E-AF49F95003D0}"/>
  <tableColumns count="1">
    <tableColumn id="1" xr3:uid="{143907DF-3521-4352-B5F5-C2ACF365E3C4}" name="SEPA Direct Debit" dataDxfId="251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5B6E448-3398-4A35-BF3E-3721B7A8AED4}" name="Open_Invoice" displayName="Open_Invoice" ref="A82:A86" totalsRowShown="0" headerRowDxfId="250" dataDxfId="248" headerRowBorderDxfId="249" tableBorderDxfId="247">
  <autoFilter ref="A82:A86" xr:uid="{3FB33A61-5509-40ED-B42A-8D9AD93C9FB3}"/>
  <tableColumns count="1">
    <tableColumn id="1" xr3:uid="{0B44B30A-C514-409A-AF92-FE13E7DFE299}" name="Open Invoice " dataDxfId="246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6CE2BAC-B11C-4685-86B6-83245C5277C7}" name="Mastercard" displayName="Mastercard" ref="E82:E88" totalsRowShown="0" headerRowDxfId="245" dataDxfId="243" headerRowBorderDxfId="244" tableBorderDxfId="242" totalsRowBorderDxfId="241">
  <autoFilter ref="E82:E88" xr:uid="{8E09DEBE-7270-4F74-A23D-62DEFF3FFB7C}"/>
  <tableColumns count="1">
    <tableColumn id="1" xr3:uid="{86A22ED9-C345-4CF1-B1C8-F47FDEB5940B}" name="Mastercard" dataDxfId="2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_Z004Amex" displayName="_Z004Amex" ref="J2:J5" totalsRowShown="0" headerRowDxfId="362" headerRowBorderDxfId="361" tableBorderDxfId="360">
  <autoFilter ref="J2:J5" xr:uid="{00000000-0009-0000-0100-000005000000}"/>
  <sortState xmlns:xlrd2="http://schemas.microsoft.com/office/spreadsheetml/2017/richdata2" ref="J3:J16">
    <sortCondition ref="J2:J16"/>
  </sortState>
  <tableColumns count="1">
    <tableColumn id="1" xr3:uid="{00000000-0010-0000-0400-000001000000}" name="Z004 Amex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54CE757-4BF2-47B4-8BDB-1F59F1DA9E2A}" name="Postepay" displayName="Postepay" ref="F82:F83" totalsRowShown="0" headerRowDxfId="239" dataDxfId="237" headerRowBorderDxfId="238" tableBorderDxfId="236">
  <autoFilter ref="F82:F83" xr:uid="{5EE71F86-BC4C-49FE-A8B6-03049E59BF2B}"/>
  <tableColumns count="1">
    <tableColumn id="1" xr3:uid="{5A7018C8-A40F-4A54-AEEE-CA8F02C36B20}" name="Postepay" dataDxfId="235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1C4DF85-2847-4E28-972F-C6A6E07CA7AD}" name="CartaSi" displayName="CartaSi" ref="G82:G83" totalsRowShown="0" headerRowDxfId="234" dataDxfId="232" headerRowBorderDxfId="233" tableBorderDxfId="231" totalsRowBorderDxfId="230">
  <autoFilter ref="G82:G83" xr:uid="{A1F94BF4-95AA-4244-B90B-E94BE0082078}"/>
  <tableColumns count="1">
    <tableColumn id="1" xr3:uid="{D684C3DB-5D20-475F-A47D-F9A7CEA45042}" name="CartaSi" dataDxfId="229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71FD0843-1E0E-466B-BFC0-1D397B01D544}" name="Amex" displayName="Amex" ref="H82:H88" totalsRowShown="0" headerRowDxfId="228" dataDxfId="226" headerRowBorderDxfId="227" tableBorderDxfId="225">
  <autoFilter ref="H82:H88" xr:uid="{CE1055E3-460B-4666-A022-AB95DDDBA321}"/>
  <tableColumns count="1">
    <tableColumn id="1" xr3:uid="{7389940C-EBBC-4F16-B828-AF21E03CD6A4}" name=" Amex" dataDxfId="224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1823929-AE4D-46B7-993C-3D46AD229738}" name="Diners" displayName="Diners" ref="I82:I84" totalsRowShown="0" headerRowDxfId="223" dataDxfId="221" headerRowBorderDxfId="222" tableBorderDxfId="220">
  <autoFilter ref="I82:I84" xr:uid="{7AA6533C-A930-421A-BDC3-D65FE07D17AC}"/>
  <tableColumns count="1">
    <tableColumn id="1" xr3:uid="{E1B50A3A-1131-47E4-B547-49E51C3B1940}" name=" Diners" dataDxfId="219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DAAE370-27E7-40CA-A7B7-0F1220BF37CD}" name="Discover" displayName="Discover" ref="J82:J87" totalsRowShown="0" headerRowDxfId="218" dataDxfId="216" headerRowBorderDxfId="217" tableBorderDxfId="215">
  <autoFilter ref="J82:J87" xr:uid="{D1B8E098-B267-44D5-86CE-420CFBDA7906}"/>
  <tableColumns count="1">
    <tableColumn id="1" xr3:uid="{C021F2D6-93F0-4E62-9AFA-76706E047604}" name=" Discover" dataDxfId="214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5C695FB-0AD2-4966-8191-9B8AA44ED308}" name="PayPal" displayName="PayPal" ref="K82:K90" totalsRowShown="0" headerRowDxfId="213" dataDxfId="211" headerRowBorderDxfId="212" tableBorderDxfId="210">
  <autoFilter ref="K82:K90" xr:uid="{E8D17073-C342-487F-8649-43C3E9CE6532}"/>
  <tableColumns count="1">
    <tableColumn id="1" xr3:uid="{E7179647-5ACF-4509-9336-302355950D62}" name="PayPal" dataDxfId="209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C8EA073E-2AF9-4435-BF16-5C3613D33ED5}" name="AmazonPay" displayName="AmazonPay" ref="L82:L84" totalsRowShown="0" headerRowDxfId="208" dataDxfId="206" headerRowBorderDxfId="207" tableBorderDxfId="205">
  <autoFilter ref="L82:L84" xr:uid="{3F840FCD-5F44-4BDB-BA1E-4700C37FACE1}"/>
  <tableColumns count="1">
    <tableColumn id="1" xr3:uid="{99C833BE-C61A-4630-93DB-9BD6E7CFFD43}" name="AmazonPay" dataDxfId="20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C6E66BC-1528-4B30-A5CB-5F324F82FA07}" name="ApplePay" displayName="ApplePay" ref="M82:M85" totalsRowShown="0" headerRowDxfId="203" dataDxfId="201" headerRowBorderDxfId="202" tableBorderDxfId="200">
  <autoFilter ref="M82:M85" xr:uid="{84A5F7FA-C513-4551-A4F9-A7C24EBDAE47}"/>
  <tableColumns count="1">
    <tableColumn id="1" xr3:uid="{9C93758B-38FB-4698-BA3F-AE980ACB04AB}" name="ApplePay" dataDxfId="199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8A81743-369A-4BCE-A2DB-768927FA29D0}" name="Google_Pay" displayName="Google_Pay" ref="N82:N85" totalsRowShown="0" headerRowDxfId="198" dataDxfId="196" headerRowBorderDxfId="197" tableBorderDxfId="195">
  <autoFilter ref="N82:N85" xr:uid="{C1FC76CD-FC07-4E9F-AA54-1A6634783749}"/>
  <tableColumns count="1">
    <tableColumn id="1" xr3:uid="{B264116C-F716-484F-9662-EE51E4050C61}" name="Google Pay" dataDxfId="19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5040ECC3-72F9-4E67-BE07-0AE1055178A7}" name="Bancontact" displayName="Bancontact" ref="O82:O85" totalsRowShown="0" headerRowDxfId="193" dataDxfId="191" headerRowBorderDxfId="192" tableBorderDxfId="190">
  <autoFilter ref="O82:O85" xr:uid="{757152DD-A827-4A17-AADC-E5FDFFF69E91}"/>
  <tableColumns count="1">
    <tableColumn id="1" xr3:uid="{330DE94A-A531-4CDC-AC9D-96CDA51F63FD}" name="Bancontact" dataDxfId="1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_Z005" displayName="_Z005" ref="K2:K6" totalsRowShown="0" headerRowDxfId="359" headerRowBorderDxfId="358" tableBorderDxfId="357">
  <autoFilter ref="K2:K6" xr:uid="{00000000-0009-0000-0100-000006000000}"/>
  <tableColumns count="1">
    <tableColumn id="1" xr3:uid="{00000000-0010-0000-0500-000001000000}" name="Z00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1D39C51B-E608-41C3-B605-E037EE47511E}" name="Blik" displayName="Blik" ref="P82:P84" totalsRowShown="0" headerRowDxfId="188" dataDxfId="186" headerRowBorderDxfId="187" tableBorderDxfId="185">
  <autoFilter ref="P82:P84" xr:uid="{13C7BC3C-243F-41CC-80B6-6C6D7FC9EF19}"/>
  <tableColumns count="1">
    <tableColumn id="1" xr3:uid="{5113790B-D80E-48C8-914E-B203405919F8}" name="Blik" dataDxfId="184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41E9189D-979D-4F09-8287-DE0A29ACC807}" name="EPS" displayName="EPS" ref="Q82:Q86" totalsRowShown="0" headerRowDxfId="183" dataDxfId="181" headerRowBorderDxfId="182" tableBorderDxfId="180">
  <autoFilter ref="Q82:Q86" xr:uid="{8258345B-28F6-4700-913B-B3A3ACD0038C}"/>
  <tableColumns count="1">
    <tableColumn id="1" xr3:uid="{6A7D6357-4903-409A-B544-B8CA1759072B}" name="EPS" dataDxfId="179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97F671E4-2441-41A1-99C0-7BC601D078B7}" name="Giropay" displayName="Giropay" ref="R82:R85" totalsRowShown="0" headerRowDxfId="178" dataDxfId="176" headerRowBorderDxfId="177" tableBorderDxfId="175">
  <autoFilter ref="R82:R85" xr:uid="{A1BB0522-F79B-46F6-B193-E08A53BF505B}"/>
  <tableColumns count="1">
    <tableColumn id="1" xr3:uid="{2EFB9271-D72D-48F6-96C8-327AD579C8D2}" name="Giropay" dataDxfId="17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F193865-0461-416C-A743-5C2F08D58D85}" name="iDEAL" displayName="iDEAL" ref="S82:S87" totalsRowShown="0" headerRowDxfId="173" dataDxfId="171" headerRowBorderDxfId="172" tableBorderDxfId="170">
  <autoFilter ref="S82:S87" xr:uid="{6C937B58-3049-4BF0-93B5-9254E8FE2EE1}"/>
  <tableColumns count="1">
    <tableColumn id="1" xr3:uid="{DA4D8BA6-0D98-4149-8BE8-906921B1C388}" name="iDEAL" dataDxfId="169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D43E02D9-A940-4973-8D3C-8E04355797CC}" name="Multibanco" displayName="Multibanco" ref="T82:T84" totalsRowShown="0" headerRowDxfId="168" dataDxfId="166" headerRowBorderDxfId="167" tableBorderDxfId="165">
  <autoFilter ref="T82:T84" xr:uid="{5C902362-F16D-4F53-98FE-2E08AEBB324B}"/>
  <tableColumns count="1">
    <tableColumn id="1" xr3:uid="{68CD26EE-2437-4981-B95C-405282DD761F}" name="Multibanco" dataDxfId="164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D9693B5-5F58-464C-8CEB-69E8EA7E66CD}" name="P24_" displayName="P24_" ref="U82:U86" totalsRowShown="0" headerRowDxfId="163" dataDxfId="161" headerRowBorderDxfId="162" tableBorderDxfId="160">
  <autoFilter ref="U82:U86" xr:uid="{D9FC1DBC-1489-4B64-A3CE-14000AE7978C}"/>
  <tableColumns count="1">
    <tableColumn id="1" xr3:uid="{9E4F3696-89FF-4D00-855A-681C3543DE62}" name="P24" dataDxfId="159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6F8009E3-D806-4D00-B89F-4FE196F4E6A0}" name="PayU" displayName="PayU" ref="V82:V84" totalsRowShown="0" headerRowDxfId="158" dataDxfId="156" headerRowBorderDxfId="157" tableBorderDxfId="155">
  <autoFilter ref="V82:V84" xr:uid="{307704F9-0C48-425C-869D-8A88EF1F4243}"/>
  <tableColumns count="1">
    <tableColumn id="1" xr3:uid="{2A68C633-5651-44DE-A89B-B2BDA7283BD9}" name="PayU" dataDxfId="154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ACE017AF-E529-4BC9-8186-F70753CE2BE7}" name="SOFORT" displayName="SOFORT" ref="W82:W89" totalsRowShown="0" headerRowDxfId="153" dataDxfId="151" headerRowBorderDxfId="152" tableBorderDxfId="150">
  <autoFilter ref="W82:W89" xr:uid="{E4F6077E-ADBC-441C-B1CA-A244B624FDAF}"/>
  <tableColumns count="1">
    <tableColumn id="1" xr3:uid="{626CAF52-1818-462A-AB24-A91B5B479561}" name="SOFORT" dataDxfId="149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1D67A2D1-F9BD-4CFB-95CC-4C31AD6B6669}" name="Trustly" displayName="Trustly" ref="X82:X84" totalsRowShown="0" headerRowDxfId="148" dataDxfId="146" headerRowBorderDxfId="147" tableBorderDxfId="145">
  <autoFilter ref="X82:X84" xr:uid="{506B73E1-F948-45E5-8114-94A2735C3D87}"/>
  <tableColumns count="1">
    <tableColumn id="1" xr3:uid="{A1DEF024-9EAF-495E-AE44-0318446EF5B6}" name="Trustly" dataDxfId="144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EF853E3-8966-4E3F-A2C8-BEE3B509A549}" name="Cash_on_Delivery" displayName="Cash_on_Delivery" ref="Y82:Y85" totalsRowShown="0" headerRowDxfId="143" dataDxfId="141" headerRowBorderDxfId="142" tableBorderDxfId="140">
  <autoFilter ref="Y82:Y85" xr:uid="{2F388A16-F21B-42FA-92BA-256C201E5965}"/>
  <tableColumns count="1">
    <tableColumn id="1" xr3:uid="{B3E857FA-827C-482C-8C97-A58BE2E7C44F}" name="Cash on Delivery" dataDxfId="1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_Z006" displayName="_Z006" ref="L2:L5" totalsRowShown="0" headerRowDxfId="356" headerRowBorderDxfId="355" tableBorderDxfId="354">
  <autoFilter ref="L2:L5" xr:uid="{00000000-0009-0000-0100-000007000000}"/>
  <tableColumns count="1">
    <tableColumn id="1" xr3:uid="{00000000-0010-0000-0600-000001000000}" name="Z00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224C4B6-CD71-4CB0-A300-0253E6D21AB6}" name="Giftcard" displayName="Giftcard" ref="Z82:Z83" totalsRowShown="0" headerRowDxfId="138" dataDxfId="136" headerRowBorderDxfId="137" tableBorderDxfId="135">
  <autoFilter ref="Z82:Z83" xr:uid="{CB2D7833-9827-4E74-AD6E-23720954CEED}"/>
  <tableColumns count="1">
    <tableColumn id="1" xr3:uid="{CA310773-A334-40F5-B1F1-F1C3DB4D7952}" name="Giftcard" dataDxfId="134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34A85A3-F466-4CF1-8530-48F4DEC2E920}" name="InApp_Purchases" displayName="InApp_Purchases" ref="AA82:AA85" totalsRowShown="0" headerRowDxfId="133" dataDxfId="131" headerRowBorderDxfId="132" tableBorderDxfId="130">
  <autoFilter ref="AA82:AA85" xr:uid="{7D13F402-1D01-4599-9BF4-A65827A37F34}"/>
  <tableColumns count="1">
    <tableColumn id="1" xr3:uid="{1865C694-4FEB-405C-93E9-67C546F3CF82}" name="InApp Purchases" dataDxfId="129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BEA30A8B-E9AC-45C9-A0D2-CD4A9AF51BDE}" name="Omnichannel_Payment" displayName="Omnichannel_Payment" ref="AC82:AC86" totalsRowShown="0" headerRowDxfId="128" dataDxfId="126" headerRowBorderDxfId="127" tableBorderDxfId="125">
  <autoFilter ref="AC82:AC86" xr:uid="{35341971-172B-4217-BB36-21C366BC5C8C}"/>
  <tableColumns count="1">
    <tableColumn id="1" xr3:uid="{87279947-C05C-4192-81D0-EFBA443E8509}" name="Omnichannel Payment " dataDxfId="12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69CDF91D-6958-4060-AAB0-531225877BB9}" name="Prepayment" displayName="Prepayment" ref="AD82:AD83" totalsRowShown="0" headerRowDxfId="123" dataDxfId="121" headerRowBorderDxfId="122" tableBorderDxfId="120">
  <autoFilter ref="AD82:AD83" xr:uid="{F6EE8720-436B-4510-AD28-1888DB83B718}"/>
  <tableColumns count="1">
    <tableColumn id="1" xr3:uid="{A8693163-2C7F-44FE-B006-8632E9039B29}" name="Prepayment" dataDxfId="119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92F3304-9CEB-4D2E-9FE8-B0FA9CD8DABF}" name="Huawei_Pay" displayName="Huawei_Pay" ref="AE82:AE83" totalsRowShown="0" dataDxfId="118" tableBorderDxfId="117">
  <autoFilter ref="AE82:AE83" xr:uid="{DF36AF88-AC40-4B0F-A05C-53EBB72C26DD}"/>
  <tableColumns count="1">
    <tableColumn id="1" xr3:uid="{3708E129-9AD3-48F9-BE09-19EC2AA9B9D8}" name="Huawei Pay" dataDxfId="11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885BB7B-8E4F-4350-87CF-4163F5ADA7C2}" name="_Z004Visa" displayName="_Z004Visa" ref="F2:F5" totalsRowShown="0" headerRowDxfId="115" headerRowBorderDxfId="114" tableBorderDxfId="113" totalsRowBorderDxfId="112">
  <autoFilter ref="F2:F5" xr:uid="{B9E4E3F1-053D-4DAF-8210-D7D25E5CBE24}"/>
  <tableColumns count="1">
    <tableColumn id="1" xr3:uid="{20908996-72D3-45B4-9A71-55791C821A87}" name="Z004 Visa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6636A4B9-B5AB-4581-8D84-B6AD1972E706}" name="_Z004MasterCard" displayName="_Z004MasterCard" ref="E2:E5" totalsRowShown="0" headerRowDxfId="111" headerRowBorderDxfId="110" tableBorderDxfId="109" totalsRowBorderDxfId="108">
  <autoFilter ref="E2:E5" xr:uid="{17FE8311-65EB-42CA-A082-06C9F761FA84}"/>
  <tableColumns count="1">
    <tableColumn id="1" xr3:uid="{FA4428FE-7255-4D7B-9613-E0DC67489071}" name="Z004 MC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E43C270D-7B93-4076-8BEB-96F33B1C90B5}" name="_Z004Discover" displayName="_Z004Discover" ref="D2:D4" totalsRowShown="0" headerRowDxfId="107" headerRowBorderDxfId="106" tableBorderDxfId="105" totalsRowBorderDxfId="104">
  <autoFilter ref="D2:D4" xr:uid="{5EBCD0E9-2141-40E0-A728-D1AFBA98F5F6}"/>
  <tableColumns count="1">
    <tableColumn id="1" xr3:uid="{72A60D1E-307C-4470-9511-C618E56E1A23}" name="Z004 Discover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BE947301-88C5-4A15-A24F-CE1FFABF49FE}" name="_Z004Diners" displayName="_Z004Diners" ref="C2:C4" totalsRowShown="0" headerRowDxfId="103" headerRowBorderDxfId="102" tableBorderDxfId="101" totalsRowBorderDxfId="100">
  <autoFilter ref="C2:C4" xr:uid="{F0E68880-DCC6-4259-A57B-7C10A2502556}"/>
  <tableColumns count="1">
    <tableColumn id="1" xr3:uid="{2CA8154B-F247-45BB-BC51-37223024A8CF}" name="Z004 Diners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1F40111C-3884-42BA-A4F2-24D83C8D9340}" name="_Z041" displayName="_Z041" ref="B2:B5" totalsRowShown="0" dataDxfId="99" tableBorderDxfId="98">
  <autoFilter ref="B2:B5" xr:uid="{497E8C52-36C4-40D3-AC6D-46709C3B806F}"/>
  <tableColumns count="1">
    <tableColumn id="1" xr3:uid="{88AEE136-0827-4AF5-83AB-9B1A69739C33}" name="Z041" dataDxfId="9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_Z007" displayName="_Z007" ref="M2:M3" totalsRowShown="0" headerRowDxfId="353" headerRowBorderDxfId="352" tableBorderDxfId="351">
  <autoFilter ref="M2:M3" xr:uid="{00000000-0009-0000-0100-000008000000}"/>
  <tableColumns count="1">
    <tableColumn id="1" xr3:uid="{00000000-0010-0000-0700-000001000000}" name="Z007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D205584B-03B4-4389-901A-FED43064F975}" name="_Z042" displayName="_Z042" ref="A2:A5" totalsRowShown="0" dataDxfId="96" tableBorderDxfId="95">
  <autoFilter ref="A2:A5" xr:uid="{EEB006C4-4BAC-4B89-9F0E-E38CFDCF4EB2}"/>
  <tableColumns count="1">
    <tableColumn id="1" xr3:uid="{B3DBE8D8-5FF2-453A-856A-E0B649C3CAE3}" name="Z042" dataDxfId="94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CAD83FB2-E84D-4FB9-A786-4A6D49B9DF96}" name="_Z043" displayName="_Z043" ref="AM2:AM5" totalsRowShown="0" tableBorderDxfId="93">
  <autoFilter ref="AM2:AM5" xr:uid="{FE112C6F-8D83-446E-AA9C-ECAF62BF845F}"/>
  <tableColumns count="1">
    <tableColumn id="1" xr3:uid="{E99BAF7F-11D8-4189-92C9-991017398D13}" name="Z043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C2BFE2FB-89D6-4D48-A1F7-E7342CDD75B0}" name="_Z044" displayName="_Z044" ref="AL2:AL5" totalsRowShown="0" headerRowDxfId="92" headerRowBorderDxfId="91" tableBorderDxfId="90" totalsRowBorderDxfId="89">
  <autoFilter ref="AL2:AL5" xr:uid="{8275DB34-5BA5-4F24-AD4D-5AC654CE85EB}"/>
  <tableColumns count="1">
    <tableColumn id="1" xr3:uid="{FA83EB8D-5DA5-4B2C-9D43-9504D1BE190F}" name="Z044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241DF247-EC5C-4721-9804-766EECE6F82F}" name="_Z045" displayName="_Z045" ref="AN2:AN5" totalsRowShown="0" tableBorderDxfId="88">
  <autoFilter ref="AN2:AN5" xr:uid="{7C784EE6-30CA-4E2B-B426-77B49A95FCEA}"/>
  <tableColumns count="1">
    <tableColumn id="1" xr3:uid="{A872A29A-2451-4531-8977-23BC76E4D063}" name="Z04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_Z008" displayName="_Z008" ref="N2:N5" totalsRowShown="0" headerRowDxfId="350" headerRowBorderDxfId="349" tableBorderDxfId="348">
  <autoFilter ref="N2:N5" xr:uid="{00000000-0009-0000-0100-000009000000}"/>
  <tableColumns count="1">
    <tableColumn id="1" xr3:uid="{00000000-0010-0000-0800-000001000000}" name="Z0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x.garske@arvato.com" TargetMode="External"/><Relationship Id="rId1" Type="http://schemas.openxmlformats.org/officeDocument/2006/relationships/hyperlink" Target="mailto:Hauke.pfeiffer@arvat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63" Type="http://schemas.openxmlformats.org/officeDocument/2006/relationships/table" Target="../tables/table62.xml"/><Relationship Id="rId68" Type="http://schemas.openxmlformats.org/officeDocument/2006/relationships/table" Target="../tables/table67.xml"/><Relationship Id="rId76" Type="http://schemas.openxmlformats.org/officeDocument/2006/relationships/table" Target="../tables/table75.xml"/><Relationship Id="rId84" Type="http://schemas.openxmlformats.org/officeDocument/2006/relationships/table" Target="../tables/table83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66" Type="http://schemas.openxmlformats.org/officeDocument/2006/relationships/table" Target="../tables/table65.xml"/><Relationship Id="rId74" Type="http://schemas.openxmlformats.org/officeDocument/2006/relationships/table" Target="../tables/table73.xml"/><Relationship Id="rId79" Type="http://schemas.openxmlformats.org/officeDocument/2006/relationships/table" Target="../tables/table78.xml"/><Relationship Id="rId5" Type="http://schemas.openxmlformats.org/officeDocument/2006/relationships/table" Target="../tables/table4.xml"/><Relationship Id="rId61" Type="http://schemas.openxmlformats.org/officeDocument/2006/relationships/table" Target="../tables/table60.xml"/><Relationship Id="rId82" Type="http://schemas.openxmlformats.org/officeDocument/2006/relationships/table" Target="../tables/table81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81" Type="http://schemas.openxmlformats.org/officeDocument/2006/relationships/table" Target="../tables/table8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77" Type="http://schemas.openxmlformats.org/officeDocument/2006/relationships/table" Target="../tables/table76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80" Type="http://schemas.openxmlformats.org/officeDocument/2006/relationships/table" Target="../tables/table79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Relationship Id="rId67" Type="http://schemas.openxmlformats.org/officeDocument/2006/relationships/table" Target="../tables/table6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70" Type="http://schemas.openxmlformats.org/officeDocument/2006/relationships/table" Target="../tables/table69.xml"/><Relationship Id="rId75" Type="http://schemas.openxmlformats.org/officeDocument/2006/relationships/table" Target="../tables/table74.xml"/><Relationship Id="rId83" Type="http://schemas.openxmlformats.org/officeDocument/2006/relationships/table" Target="../tables/table8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resse.afs@arvato.com" TargetMode="External"/><Relationship Id="rId1" Type="http://schemas.openxmlformats.org/officeDocument/2006/relationships/hyperlink" Target="mailto:no-reply@arvato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qount-setpaymentinformation.mydomain.net/arvato" TargetMode="External"/><Relationship Id="rId3" Type="http://schemas.openxmlformats.org/officeDocument/2006/relationships/hyperlink" Target="https://www.conf.bfs-finance.de/confluence/pages/createpage.action?spaceKey=IG&amp;title=setBalance&amp;linkCreation=true&amp;fromPageId=25755952" TargetMode="External"/><Relationship Id="rId7" Type="http://schemas.openxmlformats.org/officeDocument/2006/relationships/hyperlink" Target="https://aqount-setbalance.mydomain.net/arvato" TargetMode="External"/><Relationship Id="rId2" Type="http://schemas.openxmlformats.org/officeDocument/2006/relationships/hyperlink" Target="https://www.conf.bfs-finance.de/confluence/pages/createpage.action?spaceKey=IG&amp;title=setChargebackInformation&amp;linkCreation=true&amp;fromPageId=25755952" TargetMode="External"/><Relationship Id="rId1" Type="http://schemas.openxmlformats.org/officeDocument/2006/relationships/hyperlink" Target="https://www.conf.bfs-finance.de/confluence/pages/createpage.action?spaceKey=IG&amp;title=setPaymentInformation&amp;linkCreation=true&amp;fromPageId=25755952" TargetMode="External"/><Relationship Id="rId6" Type="http://schemas.openxmlformats.org/officeDocument/2006/relationships/hyperlink" Target="https://aqount-setbalance.mydomain.net/arvato" TargetMode="External"/><Relationship Id="rId11" Type="http://schemas.openxmlformats.org/officeDocument/2006/relationships/hyperlink" Target="https://aqount-setdocumentlink.mydomain.net/arvato" TargetMode="External"/><Relationship Id="rId5" Type="http://schemas.openxmlformats.org/officeDocument/2006/relationships/hyperlink" Target="https://www.conf.bfs-finance.de/confluence/pages/createpage.action?spaceKey=IG&amp;title=setDocumentLink&amp;linkCreation=true&amp;fromPageId=25755952" TargetMode="External"/><Relationship Id="rId10" Type="http://schemas.openxmlformats.org/officeDocument/2006/relationships/hyperlink" Target="https://aqount-setreminderlevel.mydomain.net/arvato" TargetMode="External"/><Relationship Id="rId4" Type="http://schemas.openxmlformats.org/officeDocument/2006/relationships/hyperlink" Target="https://www.conf.bfs-finance.de/confluence/pages/createpage.action?spaceKey=IG&amp;title=setReminderLevel&amp;linkCreation=true&amp;fromPageId=25755952" TargetMode="External"/><Relationship Id="rId9" Type="http://schemas.openxmlformats.org/officeDocument/2006/relationships/hyperlink" Target="https://aqount-setchargeback.mydomain.net/arvat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zoomScale="89" zoomScaleNormal="89" workbookViewId="0">
      <selection activeCell="E2" sqref="E2:E8"/>
    </sheetView>
  </sheetViews>
  <sheetFormatPr baseColWidth="10" defaultColWidth="11.42578125" defaultRowHeight="15" x14ac:dyDescent="0.25"/>
  <cols>
    <col min="1" max="1" width="5.140625" customWidth="1"/>
    <col min="2" max="2" width="29.7109375" bestFit="1" customWidth="1"/>
    <col min="3" max="3" width="14.140625" bestFit="1" customWidth="1"/>
    <col min="4" max="4" width="26" bestFit="1" customWidth="1"/>
    <col min="5" max="5" width="29.140625" customWidth="1"/>
  </cols>
  <sheetData>
    <row r="1" spans="1:9" x14ac:dyDescent="0.25">
      <c r="B1" s="7" t="s">
        <v>0</v>
      </c>
      <c r="C1" s="7" t="s">
        <v>0</v>
      </c>
      <c r="D1" s="7" t="s">
        <v>1</v>
      </c>
      <c r="E1" s="7" t="s">
        <v>2</v>
      </c>
    </row>
    <row r="2" spans="1:9" x14ac:dyDescent="0.25">
      <c r="B2" s="30" t="s">
        <v>3</v>
      </c>
      <c r="C2" s="30" t="s">
        <v>4</v>
      </c>
      <c r="D2" t="s">
        <v>5</v>
      </c>
      <c r="E2" s="21"/>
    </row>
    <row r="3" spans="1:9" x14ac:dyDescent="0.25">
      <c r="A3" s="5"/>
      <c r="B3" s="30" t="s">
        <v>6</v>
      </c>
      <c r="C3" s="30" t="s">
        <v>7</v>
      </c>
      <c r="D3" s="31" t="s">
        <v>8</v>
      </c>
      <c r="E3" s="21"/>
      <c r="G3" s="2"/>
      <c r="H3" s="2"/>
      <c r="I3" s="2"/>
    </row>
    <row r="4" spans="1:9" x14ac:dyDescent="0.25">
      <c r="A4" s="5"/>
      <c r="B4" s="30" t="s">
        <v>9</v>
      </c>
      <c r="C4" s="30" t="s">
        <v>10</v>
      </c>
      <c r="D4" s="32" t="s">
        <v>11</v>
      </c>
      <c r="E4" s="61"/>
      <c r="G4" s="2"/>
      <c r="H4" s="2"/>
      <c r="I4" s="2"/>
    </row>
    <row r="5" spans="1:9" x14ac:dyDescent="0.25">
      <c r="A5" s="5"/>
      <c r="B5" s="30" t="s">
        <v>12</v>
      </c>
      <c r="C5" s="30" t="s">
        <v>12</v>
      </c>
      <c r="D5" s="33" t="s">
        <v>13</v>
      </c>
      <c r="E5" s="62"/>
      <c r="G5" s="2"/>
      <c r="H5" s="2"/>
      <c r="I5" s="2"/>
    </row>
    <row r="6" spans="1:9" x14ac:dyDescent="0.25">
      <c r="B6" s="30" t="s">
        <v>14</v>
      </c>
      <c r="C6" s="30" t="s">
        <v>15</v>
      </c>
      <c r="D6" t="s">
        <v>16</v>
      </c>
      <c r="E6" s="70"/>
    </row>
    <row r="7" spans="1:9" x14ac:dyDescent="0.25">
      <c r="B7" s="30" t="s">
        <v>9</v>
      </c>
      <c r="C7" s="30" t="s">
        <v>10</v>
      </c>
      <c r="D7">
        <v>52418055555</v>
      </c>
      <c r="E7" s="69"/>
    </row>
    <row r="8" spans="1:9" x14ac:dyDescent="0.25">
      <c r="B8" s="30" t="s">
        <v>12</v>
      </c>
      <c r="C8" s="30" t="s">
        <v>12</v>
      </c>
      <c r="D8" s="4" t="s">
        <v>17</v>
      </c>
      <c r="E8" s="71"/>
    </row>
  </sheetData>
  <hyperlinks>
    <hyperlink ref="D5" r:id="rId1" xr:uid="{00000000-0004-0000-0000-000000000000}"/>
    <hyperlink ref="D8" r:id="rId2" xr:uid="{00000000-0004-0000-0000-000001000000}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29.7109375" bestFit="1" customWidth="1"/>
    <col min="2" max="2" width="14.140625" bestFit="1" customWidth="1"/>
    <col min="3" max="3" width="26" bestFit="1" customWidth="1"/>
  </cols>
  <sheetData>
    <row r="1" spans="1:3" x14ac:dyDescent="0.25">
      <c r="A1" s="7" t="s">
        <v>250</v>
      </c>
      <c r="B1" s="7" t="s">
        <v>251</v>
      </c>
      <c r="C1" s="7" t="s">
        <v>252</v>
      </c>
    </row>
    <row r="2" spans="1:3" x14ac:dyDescent="0.25">
      <c r="A2" s="30"/>
      <c r="B2" s="30"/>
      <c r="C2" s="3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201"/>
  <sheetViews>
    <sheetView workbookViewId="0">
      <selection activeCell="A4" sqref="A4:H4"/>
    </sheetView>
  </sheetViews>
  <sheetFormatPr baseColWidth="10" defaultColWidth="11.42578125" defaultRowHeight="15" x14ac:dyDescent="0.25"/>
  <cols>
    <col min="1" max="1" width="19.85546875" customWidth="1"/>
    <col min="2" max="2" width="20.42578125" customWidth="1"/>
    <col min="3" max="3" width="22.28515625" customWidth="1"/>
  </cols>
  <sheetData>
    <row r="1" spans="1:38" x14ac:dyDescent="0.25">
      <c r="D1" t="str">
        <f>VLOOKUP(D2,'Step1-Business Codes'!$A$2:$E$36,5,FALSE)</f>
        <v>No</v>
      </c>
      <c r="E1" t="str">
        <f>VLOOKUP(E2,'Step1-Business Codes'!$A$2:$E$36,5,FALSE)</f>
        <v>No</v>
      </c>
      <c r="F1" t="str">
        <f>VLOOKUP(F2,'Step1-Business Codes'!$A$2:$E$36,5,FALSE)</f>
        <v>No</v>
      </c>
      <c r="G1" t="str">
        <f>VLOOKUP(G2,'Step1-Business Codes'!$A$2:$E$36,5,FALSE)</f>
        <v>No</v>
      </c>
      <c r="H1" t="str">
        <f>VLOOKUP(H2,'Step1-Business Codes'!$A$2:$E$36,5,FALSE)</f>
        <v>No</v>
      </c>
      <c r="I1" t="str">
        <f>VLOOKUP(I2,'Step1-Business Codes'!$A$2:$E$36,5,FALSE)</f>
        <v>No</v>
      </c>
      <c r="J1" t="str">
        <f>VLOOKUP(J2,'Step1-Business Codes'!$A$2:$E$36,5,FALSE)</f>
        <v>No</v>
      </c>
      <c r="K1" t="str">
        <f>VLOOKUP(K2,'Step1-Business Codes'!$A$2:$E$36,5,FALSE)</f>
        <v>No</v>
      </c>
      <c r="L1" t="str">
        <f>VLOOKUP(L2,'Step1-Business Codes'!$A$2:$E$36,5,FALSE)</f>
        <v>No</v>
      </c>
      <c r="M1" t="str">
        <f>VLOOKUP(M2,'Step1-Business Codes'!$A$2:$E$36,5,FALSE)</f>
        <v>No</v>
      </c>
      <c r="N1" t="str">
        <f>VLOOKUP(N2,'Step1-Business Codes'!$A$2:$E$36,5,FALSE)</f>
        <v>No</v>
      </c>
      <c r="O1" t="str">
        <f>VLOOKUP(O2,'Step1-Business Codes'!$A$2:$E$36,5,FALSE)</f>
        <v>No</v>
      </c>
      <c r="P1" t="str">
        <f>VLOOKUP(P2,'Step1-Business Codes'!$A$2:$E$36,5,FALSE)</f>
        <v>No</v>
      </c>
      <c r="Q1" t="str">
        <f>VLOOKUP(Q2,'Step1-Business Codes'!$A$2:$E$36,5,FALSE)</f>
        <v>No</v>
      </c>
      <c r="R1" t="str">
        <f>VLOOKUP(R2,'Step1-Business Codes'!$A$2:$E$36,5,FALSE)</f>
        <v>No</v>
      </c>
      <c r="S1" t="str">
        <f>VLOOKUP(S2,'Step1-Business Codes'!$A$2:$E$36,5,FALSE)</f>
        <v>No</v>
      </c>
      <c r="T1" t="str">
        <f>VLOOKUP(T2,'Step1-Business Codes'!$A$2:$E$36,5,FALSE)</f>
        <v>No</v>
      </c>
      <c r="U1" t="str">
        <f>VLOOKUP(U2,'Step1-Business Codes'!$A$2:$E$36,5,FALSE)</f>
        <v>No</v>
      </c>
      <c r="V1" t="str">
        <f>VLOOKUP(V2,'Step1-Business Codes'!$A$2:$E$36,5,FALSE)</f>
        <v>No</v>
      </c>
      <c r="W1" t="str">
        <f>VLOOKUP(W2,'Step1-Business Codes'!$A$2:$E$36,5,FALSE)</f>
        <v>No</v>
      </c>
      <c r="X1" t="str">
        <f>VLOOKUP(X2,'Step1-Business Codes'!$A$2:$E$36,5,FALSE)</f>
        <v>No</v>
      </c>
      <c r="Y1" t="str">
        <f>VLOOKUP(Y2,'Step1-Business Codes'!$A$2:$E$36,5,FALSE)</f>
        <v>No</v>
      </c>
      <c r="Z1" t="str">
        <f>VLOOKUP(Z2,'Step1-Business Codes'!$A$2:$E$36,5,FALSE)</f>
        <v>No</v>
      </c>
      <c r="AA1" t="str">
        <f>VLOOKUP(AA2,'Step1-Business Codes'!$A$2:$E$36,5,FALSE)</f>
        <v>No</v>
      </c>
      <c r="AB1" t="str">
        <f>VLOOKUP(AB2,'Step1-Business Codes'!$A$2:$E$36,5,FALSE)</f>
        <v>No</v>
      </c>
      <c r="AC1" t="str">
        <f>VLOOKUP(AC2,'Step1-Business Codes'!$A$2:$E$36,5,FALSE)</f>
        <v>No</v>
      </c>
      <c r="AD1" t="str">
        <f>VLOOKUP(AD2,'Step1-Business Codes'!$A$2:$E$36,5,FALSE)</f>
        <v>No</v>
      </c>
      <c r="AE1" t="str">
        <f>VLOOKUP(AE2,'Step1-Business Codes'!$A$2:$E$36,5,FALSE)</f>
        <v>No</v>
      </c>
      <c r="AF1" t="str">
        <f>VLOOKUP(AF2,'Step1-Business Codes'!$A$2:$E$36,5,FALSE)</f>
        <v>No</v>
      </c>
      <c r="AG1" t="str">
        <f>VLOOKUP(AG2,'Step1-Business Codes'!$A$2:$E$36,5,FALSE)</f>
        <v>No</v>
      </c>
      <c r="AH1" t="str">
        <f>VLOOKUP(AH2,'Step1-Business Codes'!$A$2:$E$36,5,FALSE)</f>
        <v>No</v>
      </c>
      <c r="AI1" t="str">
        <f>VLOOKUP(AI2,'Step1-Business Codes'!$A$2:$E$36,5,FALSE)</f>
        <v>No</v>
      </c>
      <c r="AJ1" t="str">
        <f>VLOOKUP(AJ2,'Step1-Business Codes'!$A$2:$E$36,5,FALSE)</f>
        <v>No</v>
      </c>
      <c r="AK1" t="str">
        <f>VLOOKUP(AK2,'Step1-Business Codes'!$A$2:$E$36,5,FALSE)</f>
        <v>No</v>
      </c>
      <c r="AL1" t="str">
        <f>VLOOKUP(AL2,'Step1-Business Codes'!$A$2:$E$36,5,FALSE)</f>
        <v>No</v>
      </c>
    </row>
    <row r="2" spans="1:38" x14ac:dyDescent="0.25">
      <c r="D2">
        <v>1000</v>
      </c>
      <c r="E2">
        <v>1001</v>
      </c>
      <c r="F2" s="2">
        <v>1002</v>
      </c>
      <c r="G2" s="2">
        <v>1003</v>
      </c>
      <c r="H2" s="2">
        <v>1004</v>
      </c>
      <c r="I2" s="2">
        <v>1005</v>
      </c>
      <c r="J2" s="2">
        <v>1006</v>
      </c>
      <c r="K2" s="2">
        <v>1007</v>
      </c>
      <c r="L2" s="2">
        <v>1008</v>
      </c>
      <c r="M2" s="2">
        <v>1009</v>
      </c>
      <c r="N2" s="2">
        <v>1010</v>
      </c>
      <c r="O2" s="2">
        <v>1011</v>
      </c>
      <c r="P2" s="2">
        <v>1012</v>
      </c>
      <c r="Q2" s="2">
        <v>1013</v>
      </c>
      <c r="R2" s="2">
        <v>1014</v>
      </c>
      <c r="S2" s="2">
        <v>1015</v>
      </c>
      <c r="T2" s="2">
        <v>1200</v>
      </c>
      <c r="U2" s="2">
        <v>1300</v>
      </c>
      <c r="V2" s="2">
        <v>1500</v>
      </c>
      <c r="W2" s="2">
        <v>1600</v>
      </c>
      <c r="X2" s="2">
        <v>1700</v>
      </c>
      <c r="Y2" s="2">
        <v>1900</v>
      </c>
      <c r="Z2" s="2">
        <v>2100</v>
      </c>
      <c r="AA2" s="2">
        <v>2101</v>
      </c>
      <c r="AB2" s="2">
        <v>2102</v>
      </c>
      <c r="AC2" s="2">
        <v>2103</v>
      </c>
      <c r="AD2" s="2">
        <v>2104</v>
      </c>
      <c r="AE2" s="2">
        <v>2105</v>
      </c>
      <c r="AF2" s="2">
        <v>2106</v>
      </c>
      <c r="AG2" s="2">
        <v>2107</v>
      </c>
      <c r="AH2" s="2">
        <v>2108</v>
      </c>
      <c r="AI2" s="2">
        <v>2109</v>
      </c>
      <c r="AJ2" s="2">
        <v>2200</v>
      </c>
      <c r="AK2" s="2">
        <v>2500</v>
      </c>
      <c r="AL2" s="2">
        <v>3000</v>
      </c>
    </row>
    <row r="3" spans="1:38" x14ac:dyDescent="0.25">
      <c r="A3" s="7" t="s">
        <v>250</v>
      </c>
      <c r="B3" s="7" t="s">
        <v>251</v>
      </c>
      <c r="C3" s="7" t="s">
        <v>252</v>
      </c>
      <c r="D3" s="6" t="s">
        <v>65</v>
      </c>
      <c r="E3" s="6" t="s">
        <v>66</v>
      </c>
      <c r="F3" s="6" t="s">
        <v>67</v>
      </c>
      <c r="G3" s="6" t="s">
        <v>68</v>
      </c>
      <c r="H3" s="6" t="s">
        <v>69</v>
      </c>
      <c r="I3" s="6" t="s">
        <v>70</v>
      </c>
      <c r="J3" s="6" t="s">
        <v>71</v>
      </c>
      <c r="K3" s="6" t="s">
        <v>72</v>
      </c>
      <c r="L3" s="6" t="s">
        <v>73</v>
      </c>
      <c r="M3" s="6" t="s">
        <v>74</v>
      </c>
      <c r="N3" s="6" t="s">
        <v>75</v>
      </c>
      <c r="O3" s="6" t="s">
        <v>76</v>
      </c>
      <c r="P3" s="6" t="s">
        <v>77</v>
      </c>
      <c r="Q3" s="6" t="s">
        <v>78</v>
      </c>
      <c r="R3" s="6" t="s">
        <v>79</v>
      </c>
      <c r="S3" s="6" t="s">
        <v>80</v>
      </c>
      <c r="T3" s="6" t="s">
        <v>81</v>
      </c>
      <c r="U3" s="6" t="s">
        <v>82</v>
      </c>
      <c r="V3" s="6" t="s">
        <v>83</v>
      </c>
      <c r="W3" s="6" t="s">
        <v>84</v>
      </c>
      <c r="X3" s="6" t="s">
        <v>85</v>
      </c>
      <c r="Y3" s="6" t="s">
        <v>86</v>
      </c>
      <c r="Z3" s="6" t="s">
        <v>87</v>
      </c>
      <c r="AA3" s="6" t="s">
        <v>88</v>
      </c>
      <c r="AB3" s="6" t="s">
        <v>89</v>
      </c>
      <c r="AC3" s="6" t="s">
        <v>90</v>
      </c>
      <c r="AD3" s="6" t="s">
        <v>91</v>
      </c>
      <c r="AE3" s="6" t="s">
        <v>92</v>
      </c>
      <c r="AF3" s="6" t="s">
        <v>93</v>
      </c>
      <c r="AG3" s="6" t="s">
        <v>94</v>
      </c>
      <c r="AH3" s="6" t="s">
        <v>95</v>
      </c>
      <c r="AI3" s="6" t="s">
        <v>96</v>
      </c>
      <c r="AJ3" s="6" t="s">
        <v>97</v>
      </c>
      <c r="AK3" s="6" t="s">
        <v>98</v>
      </c>
      <c r="AL3" s="6" t="s">
        <v>99</v>
      </c>
    </row>
    <row r="4" spans="1:38" x14ac:dyDescent="0.25">
      <c r="A4" s="30"/>
      <c r="B4" s="30"/>
      <c r="C4" s="33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spans="1:38" x14ac:dyDescent="0.25"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</row>
    <row r="6" spans="1:38" x14ac:dyDescent="0.25"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</row>
    <row r="7" spans="1:38" x14ac:dyDescent="0.25"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</row>
    <row r="8" spans="1:38" x14ac:dyDescent="0.25"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</row>
    <row r="9" spans="1:38" x14ac:dyDescent="0.25"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</row>
    <row r="10" spans="1:38" x14ac:dyDescent="0.25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</row>
    <row r="11" spans="1:38" x14ac:dyDescent="0.25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</row>
    <row r="12" spans="1:38" x14ac:dyDescent="0.25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</row>
    <row r="13" spans="1:38" x14ac:dyDescent="0.25"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spans="1:38" x14ac:dyDescent="0.25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spans="1:38" x14ac:dyDescent="0.25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 spans="1:38" x14ac:dyDescent="0.25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</row>
    <row r="17" spans="4:38" x14ac:dyDescent="0.25"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</row>
    <row r="18" spans="4:38" x14ac:dyDescent="0.25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</row>
    <row r="19" spans="4:38" x14ac:dyDescent="0.25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</row>
    <row r="20" spans="4:38" x14ac:dyDescent="0.25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4:38" x14ac:dyDescent="0.25"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</row>
    <row r="22" spans="4:38" x14ac:dyDescent="0.25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</row>
    <row r="23" spans="4:38" x14ac:dyDescent="0.25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</row>
    <row r="24" spans="4:38" x14ac:dyDescent="0.25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</row>
    <row r="25" spans="4:38" x14ac:dyDescent="0.25"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 spans="4:38" x14ac:dyDescent="0.25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 spans="4:38" x14ac:dyDescent="0.25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 spans="4:38" x14ac:dyDescent="0.25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 spans="4:38" x14ac:dyDescent="0.25"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</row>
    <row r="30" spans="4:38" x14ac:dyDescent="0.25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</row>
    <row r="31" spans="4:38" x14ac:dyDescent="0.25"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 spans="4:38" x14ac:dyDescent="0.25"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spans="4:38" x14ac:dyDescent="0.25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 spans="4:38" x14ac:dyDescent="0.25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spans="4:38" x14ac:dyDescent="0.25"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spans="4:38" x14ac:dyDescent="0.25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spans="4:38" x14ac:dyDescent="0.25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spans="4:38" x14ac:dyDescent="0.25"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4:38" x14ac:dyDescent="0.25"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4:38" x14ac:dyDescent="0.25"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4:38" x14ac:dyDescent="0.25"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4:38" x14ac:dyDescent="0.25"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spans="4:38" x14ac:dyDescent="0.25"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 spans="4:38" x14ac:dyDescent="0.25"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 spans="4:38" x14ac:dyDescent="0.25"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spans="4:38" x14ac:dyDescent="0.25"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4:38" x14ac:dyDescent="0.25"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spans="4:38" x14ac:dyDescent="0.25"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</row>
    <row r="49" spans="4:38" x14ac:dyDescent="0.25"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4:38" x14ac:dyDescent="0.25"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spans="4:38" x14ac:dyDescent="0.25"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spans="4:38" x14ac:dyDescent="0.25"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4:38" x14ac:dyDescent="0.25"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4:38" x14ac:dyDescent="0.25"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</row>
    <row r="55" spans="4:38" x14ac:dyDescent="0.25"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</row>
    <row r="56" spans="4:38" x14ac:dyDescent="0.25"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</row>
    <row r="57" spans="4:38" x14ac:dyDescent="0.25"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</row>
    <row r="58" spans="4:38" x14ac:dyDescent="0.25"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  <row r="59" spans="4:38" x14ac:dyDescent="0.25"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</row>
    <row r="60" spans="4:38" x14ac:dyDescent="0.25"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</row>
    <row r="61" spans="4:38" x14ac:dyDescent="0.25"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</row>
    <row r="62" spans="4:38" x14ac:dyDescent="0.25"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</row>
    <row r="63" spans="4:38" x14ac:dyDescent="0.25"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</row>
    <row r="64" spans="4:38" x14ac:dyDescent="0.25"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</row>
    <row r="65" spans="4:38" x14ac:dyDescent="0.25"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</row>
    <row r="66" spans="4:38" x14ac:dyDescent="0.25"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</row>
    <row r="67" spans="4:38" x14ac:dyDescent="0.25"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</row>
    <row r="68" spans="4:38" x14ac:dyDescent="0.25"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</row>
    <row r="69" spans="4:38" x14ac:dyDescent="0.25"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</row>
    <row r="70" spans="4:38" x14ac:dyDescent="0.25"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</row>
    <row r="71" spans="4:38" x14ac:dyDescent="0.25"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</row>
    <row r="72" spans="4:38" x14ac:dyDescent="0.25"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</row>
    <row r="73" spans="4:38" x14ac:dyDescent="0.25"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</row>
    <row r="74" spans="4:38" x14ac:dyDescent="0.25"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</row>
    <row r="75" spans="4:38" x14ac:dyDescent="0.25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</row>
    <row r="76" spans="4:38" x14ac:dyDescent="0.25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</row>
    <row r="77" spans="4:38" x14ac:dyDescent="0.25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</row>
    <row r="78" spans="4:38" x14ac:dyDescent="0.25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</row>
    <row r="79" spans="4:38" x14ac:dyDescent="0.25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</row>
    <row r="80" spans="4:38" x14ac:dyDescent="0.25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</row>
    <row r="81" spans="4:38" x14ac:dyDescent="0.25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</row>
    <row r="82" spans="4:38" x14ac:dyDescent="0.25"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</row>
    <row r="83" spans="4:38" x14ac:dyDescent="0.25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</row>
    <row r="84" spans="4:38" x14ac:dyDescent="0.25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</row>
    <row r="85" spans="4:38" x14ac:dyDescent="0.25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</row>
    <row r="86" spans="4:38" x14ac:dyDescent="0.25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</row>
    <row r="87" spans="4:38" x14ac:dyDescent="0.25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</row>
    <row r="88" spans="4:38" x14ac:dyDescent="0.25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</row>
    <row r="89" spans="4:38" x14ac:dyDescent="0.25"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</row>
    <row r="90" spans="4:38" x14ac:dyDescent="0.25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</row>
    <row r="91" spans="4:38" x14ac:dyDescent="0.25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</row>
    <row r="92" spans="4:38" x14ac:dyDescent="0.25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</row>
    <row r="93" spans="4:38" x14ac:dyDescent="0.25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</row>
    <row r="94" spans="4:38" x14ac:dyDescent="0.25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</row>
    <row r="95" spans="4:38" x14ac:dyDescent="0.25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</row>
    <row r="96" spans="4:38" x14ac:dyDescent="0.25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</row>
    <row r="97" spans="4:38" x14ac:dyDescent="0.25"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</row>
    <row r="98" spans="4:38" x14ac:dyDescent="0.25"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</row>
    <row r="99" spans="4:38" x14ac:dyDescent="0.25"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</row>
    <row r="100" spans="4:38" x14ac:dyDescent="0.25"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</row>
    <row r="101" spans="4:38" x14ac:dyDescent="0.25"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</row>
    <row r="102" spans="4:38" x14ac:dyDescent="0.25"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</row>
    <row r="103" spans="4:38" x14ac:dyDescent="0.25"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</row>
    <row r="104" spans="4:38" x14ac:dyDescent="0.25"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</row>
    <row r="105" spans="4:38" x14ac:dyDescent="0.25"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</row>
    <row r="106" spans="4:38" x14ac:dyDescent="0.25"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</row>
    <row r="107" spans="4:38" x14ac:dyDescent="0.25"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</row>
    <row r="108" spans="4:38" x14ac:dyDescent="0.25"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</row>
    <row r="109" spans="4:38" x14ac:dyDescent="0.25"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</row>
    <row r="110" spans="4:38" x14ac:dyDescent="0.25"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</row>
    <row r="111" spans="4:38" x14ac:dyDescent="0.25"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</row>
    <row r="112" spans="4:38" x14ac:dyDescent="0.25"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</row>
    <row r="113" spans="4:38" x14ac:dyDescent="0.25"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</row>
    <row r="114" spans="4:38" x14ac:dyDescent="0.25"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</row>
    <row r="115" spans="4:38" x14ac:dyDescent="0.25"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</row>
    <row r="116" spans="4:38" x14ac:dyDescent="0.25"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</row>
    <row r="117" spans="4:38" x14ac:dyDescent="0.25"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</row>
    <row r="118" spans="4:38" x14ac:dyDescent="0.25"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</row>
    <row r="119" spans="4:38" x14ac:dyDescent="0.25"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</row>
    <row r="120" spans="4:38" x14ac:dyDescent="0.25"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</row>
    <row r="121" spans="4:38" x14ac:dyDescent="0.25"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</row>
    <row r="122" spans="4:38" x14ac:dyDescent="0.25"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</row>
    <row r="123" spans="4:38" x14ac:dyDescent="0.25"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</row>
    <row r="124" spans="4:38" x14ac:dyDescent="0.25"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</row>
    <row r="125" spans="4:38" x14ac:dyDescent="0.25"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</row>
    <row r="126" spans="4:38" x14ac:dyDescent="0.25"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</row>
    <row r="127" spans="4:38" x14ac:dyDescent="0.25"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</row>
    <row r="128" spans="4:38" x14ac:dyDescent="0.25"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</row>
    <row r="129" spans="4:38" x14ac:dyDescent="0.25"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</row>
    <row r="130" spans="4:38" x14ac:dyDescent="0.25"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</row>
    <row r="131" spans="4:38" x14ac:dyDescent="0.25"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</row>
    <row r="132" spans="4:38" x14ac:dyDescent="0.25"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</row>
    <row r="133" spans="4:38" x14ac:dyDescent="0.25"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</row>
    <row r="134" spans="4:38" x14ac:dyDescent="0.25"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</row>
    <row r="135" spans="4:38" x14ac:dyDescent="0.25"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</row>
    <row r="136" spans="4:38" x14ac:dyDescent="0.25"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</row>
    <row r="137" spans="4:38" x14ac:dyDescent="0.25"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</row>
    <row r="138" spans="4:38" x14ac:dyDescent="0.25"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</row>
    <row r="139" spans="4:38" x14ac:dyDescent="0.25"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</row>
    <row r="140" spans="4:38" x14ac:dyDescent="0.25"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</row>
    <row r="141" spans="4:38" x14ac:dyDescent="0.25"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</row>
    <row r="142" spans="4:38" x14ac:dyDescent="0.25"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</row>
    <row r="143" spans="4:38" x14ac:dyDescent="0.25"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</row>
    <row r="144" spans="4:38" x14ac:dyDescent="0.25"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</row>
    <row r="145" spans="4:38" x14ac:dyDescent="0.25"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</row>
    <row r="146" spans="4:38" x14ac:dyDescent="0.25"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</row>
    <row r="147" spans="4:38" x14ac:dyDescent="0.25"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</row>
    <row r="148" spans="4:38" x14ac:dyDescent="0.25"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</row>
    <row r="149" spans="4:38" x14ac:dyDescent="0.25"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</row>
    <row r="150" spans="4:38" x14ac:dyDescent="0.25"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</row>
    <row r="151" spans="4:38" x14ac:dyDescent="0.25"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</row>
    <row r="152" spans="4:38" x14ac:dyDescent="0.25"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</row>
    <row r="153" spans="4:38" x14ac:dyDescent="0.25"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</row>
    <row r="154" spans="4:38" x14ac:dyDescent="0.25"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</row>
    <row r="155" spans="4:38" x14ac:dyDescent="0.25"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</row>
    <row r="156" spans="4:38" x14ac:dyDescent="0.25"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</row>
    <row r="157" spans="4:38" x14ac:dyDescent="0.25"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</row>
    <row r="158" spans="4:38" x14ac:dyDescent="0.25"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</row>
    <row r="159" spans="4:38" x14ac:dyDescent="0.25"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</row>
    <row r="160" spans="4:38" x14ac:dyDescent="0.25"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</row>
    <row r="161" spans="4:38" x14ac:dyDescent="0.25"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</row>
    <row r="162" spans="4:38" x14ac:dyDescent="0.25"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</row>
    <row r="163" spans="4:38" x14ac:dyDescent="0.25"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</row>
    <row r="164" spans="4:38" x14ac:dyDescent="0.25"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</row>
    <row r="165" spans="4:38" x14ac:dyDescent="0.25"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</row>
    <row r="166" spans="4:38" x14ac:dyDescent="0.25"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</row>
    <row r="167" spans="4:38" x14ac:dyDescent="0.25"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</row>
    <row r="168" spans="4:38" x14ac:dyDescent="0.25"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</row>
    <row r="169" spans="4:38" x14ac:dyDescent="0.25"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</row>
    <row r="170" spans="4:38" x14ac:dyDescent="0.25"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</row>
    <row r="171" spans="4:38" x14ac:dyDescent="0.25"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</row>
    <row r="172" spans="4:38" x14ac:dyDescent="0.25"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</row>
    <row r="173" spans="4:38" x14ac:dyDescent="0.25"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</row>
    <row r="174" spans="4:38" x14ac:dyDescent="0.25"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</row>
    <row r="175" spans="4:38" x14ac:dyDescent="0.25"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</row>
    <row r="176" spans="4:38" x14ac:dyDescent="0.25"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</row>
    <row r="177" spans="4:38" x14ac:dyDescent="0.25"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</row>
    <row r="178" spans="4:38" x14ac:dyDescent="0.25"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</row>
    <row r="179" spans="4:38" x14ac:dyDescent="0.25"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</row>
    <row r="180" spans="4:38" x14ac:dyDescent="0.25"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</row>
    <row r="181" spans="4:38" x14ac:dyDescent="0.25"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</row>
    <row r="182" spans="4:38" x14ac:dyDescent="0.25"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</row>
    <row r="183" spans="4:38" x14ac:dyDescent="0.25"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</row>
    <row r="184" spans="4:38" x14ac:dyDescent="0.25"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</row>
    <row r="185" spans="4:38" x14ac:dyDescent="0.25"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</row>
    <row r="186" spans="4:38" x14ac:dyDescent="0.25"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</row>
    <row r="187" spans="4:38" x14ac:dyDescent="0.25"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</row>
    <row r="188" spans="4:38" x14ac:dyDescent="0.25"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</row>
    <row r="189" spans="4:38" x14ac:dyDescent="0.25"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</row>
    <row r="190" spans="4:38" x14ac:dyDescent="0.25"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</row>
    <row r="191" spans="4:38" x14ac:dyDescent="0.25"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</row>
    <row r="192" spans="4:38" x14ac:dyDescent="0.25"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</row>
    <row r="193" spans="4:38" x14ac:dyDescent="0.25"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</row>
    <row r="194" spans="4:38" x14ac:dyDescent="0.25"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</row>
    <row r="195" spans="4:38" x14ac:dyDescent="0.25"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</row>
    <row r="196" spans="4:38" x14ac:dyDescent="0.25"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</row>
    <row r="197" spans="4:38" x14ac:dyDescent="0.25"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</row>
    <row r="198" spans="4:38" x14ac:dyDescent="0.25"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</row>
    <row r="199" spans="4:38" x14ac:dyDescent="0.25"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</row>
    <row r="200" spans="4:38" x14ac:dyDescent="0.25"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</row>
    <row r="201" spans="4:38" x14ac:dyDescent="0.25"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</row>
  </sheetData>
  <conditionalFormatting sqref="D4:AL201">
    <cfRule type="expression" dxfId="7" priority="3">
      <formula>D$1="Yes"</formula>
    </cfRule>
  </conditionalFormatting>
  <conditionalFormatting sqref="D4:AL201">
    <cfRule type="expression" dxfId="6" priority="2">
      <formula>D4&lt;&gt;""</formula>
    </cfRule>
  </conditionalFormatting>
  <conditionalFormatting sqref="D2:AL3">
    <cfRule type="expression" dxfId="5" priority="1">
      <formula>D$1="No"</formula>
    </cfRule>
  </conditionalFormatting>
  <dataValidations count="1">
    <dataValidation type="list" allowBlank="1" showInputMessage="1" showErrorMessage="1" sqref="D4:AL201" xr:uid="{00000000-0002-0000-0800-000000000000}">
      <formula1>User_Role_MyAqount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28515625" customWidth="1"/>
    <col min="2" max="2" width="22.42578125" customWidth="1"/>
    <col min="3" max="3" width="24.140625" customWidth="1"/>
  </cols>
  <sheetData>
    <row r="1" spans="1:3" x14ac:dyDescent="0.25">
      <c r="A1" s="7" t="s">
        <v>250</v>
      </c>
      <c r="B1" s="7" t="s">
        <v>251</v>
      </c>
      <c r="C1" s="7" t="s">
        <v>252</v>
      </c>
    </row>
    <row r="2" spans="1:3" x14ac:dyDescent="0.25">
      <c r="A2" s="30"/>
      <c r="B2" s="30"/>
      <c r="C2" s="33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66FE-212F-412D-BC8C-91A0C156191A}">
  <sheetPr>
    <tabColor rgb="FFFFFF00"/>
  </sheetPr>
  <dimension ref="A1:AK20"/>
  <sheetViews>
    <sheetView zoomScaleNormal="100" workbookViewId="0">
      <selection activeCell="M3" sqref="M3"/>
    </sheetView>
  </sheetViews>
  <sheetFormatPr baseColWidth="10" defaultColWidth="11.42578125" defaultRowHeight="15" x14ac:dyDescent="0.25"/>
  <cols>
    <col min="1" max="1" width="8.140625" customWidth="1"/>
    <col min="2" max="2" width="16" customWidth="1"/>
    <col min="3" max="3" width="28.28515625" customWidth="1"/>
    <col min="4" max="4" width="29.28515625" customWidth="1"/>
    <col min="5" max="5" width="33.85546875" customWidth="1"/>
    <col min="6" max="7" width="15.28515625" customWidth="1"/>
    <col min="8" max="12" width="28.42578125" customWidth="1"/>
    <col min="13" max="37" width="4.42578125" customWidth="1"/>
  </cols>
  <sheetData>
    <row r="1" spans="1:37" ht="97.5" customHeight="1" thickBot="1" x14ac:dyDescent="0.3">
      <c r="B1" s="75" t="s">
        <v>396</v>
      </c>
      <c r="C1" s="75" t="s">
        <v>391</v>
      </c>
      <c r="D1" s="75" t="s">
        <v>397</v>
      </c>
      <c r="E1" s="75" t="s">
        <v>398</v>
      </c>
      <c r="F1" s="76" t="s">
        <v>450</v>
      </c>
      <c r="G1" s="76" t="s">
        <v>451</v>
      </c>
      <c r="H1" s="77" t="s">
        <v>392</v>
      </c>
      <c r="I1" s="77" t="s">
        <v>452</v>
      </c>
      <c r="J1" s="77" t="s">
        <v>453</v>
      </c>
      <c r="K1" s="77" t="s">
        <v>393</v>
      </c>
      <c r="L1" s="77" t="s">
        <v>454</v>
      </c>
      <c r="M1" s="135" t="s">
        <v>449</v>
      </c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</row>
    <row r="2" spans="1:37" ht="15.75" hidden="1" thickBot="1" x14ac:dyDescent="0.3">
      <c r="D2" s="92"/>
      <c r="E2" s="92"/>
      <c r="F2" s="93"/>
      <c r="G2" s="93"/>
      <c r="H2" s="77"/>
      <c r="I2" s="77"/>
      <c r="L2" s="94"/>
      <c r="M2" t="str">
        <f>VLOOKUP(M3,'Step1-Business Codes'!$H$2:$I$28,2,FALSE)</f>
        <v>No</v>
      </c>
      <c r="N2" t="str">
        <f>VLOOKUP(N3,'Step1-Business Codes'!$H$2:$I$28,2,FALSE)</f>
        <v>No</v>
      </c>
      <c r="O2" t="str">
        <f>VLOOKUP(O3,'Step1-Business Codes'!$H$2:$I$28,2,FALSE)</f>
        <v>No</v>
      </c>
      <c r="P2" t="str">
        <f>VLOOKUP(P3,'Step1-Business Codes'!$H$2:$I$28,2,FALSE)</f>
        <v>No</v>
      </c>
      <c r="Q2" t="str">
        <f>VLOOKUP(Q3,'Step1-Business Codes'!$H$2:$I$28,2,FALSE)</f>
        <v>No</v>
      </c>
      <c r="R2" t="str">
        <f>VLOOKUP(R3,'Step1-Business Codes'!$H$2:$I$28,2,FALSE)</f>
        <v>No</v>
      </c>
      <c r="S2" t="str">
        <f>VLOOKUP(S3,'Step1-Business Codes'!$H$2:$I$28,2,FALSE)</f>
        <v>No</v>
      </c>
      <c r="T2" t="str">
        <f>VLOOKUP(T3,'Step1-Business Codes'!$H$2:$I$28,2,FALSE)</f>
        <v>No</v>
      </c>
      <c r="U2" t="str">
        <f>VLOOKUP(U3,'Step1-Business Codes'!$H$2:$I$28,2,FALSE)</f>
        <v>No</v>
      </c>
      <c r="V2" t="str">
        <f>VLOOKUP(V3,'Step1-Business Codes'!$H$2:$I$28,2,FALSE)</f>
        <v>No</v>
      </c>
      <c r="W2" t="str">
        <f>VLOOKUP(W3,'Step1-Business Codes'!$H$2:$I$28,2,FALSE)</f>
        <v>No</v>
      </c>
      <c r="X2" t="str">
        <f>VLOOKUP(X3,'Step1-Business Codes'!$H$2:$I$28,2,FALSE)</f>
        <v>No</v>
      </c>
      <c r="Y2" t="str">
        <f>VLOOKUP(Y3,'Step1-Business Codes'!$H$2:$I$28,2,FALSE)</f>
        <v>No</v>
      </c>
      <c r="Z2" t="str">
        <f>VLOOKUP(Z3,'Step1-Business Codes'!$H$2:$I$28,2,FALSE)</f>
        <v>No</v>
      </c>
      <c r="AA2" t="str">
        <f>VLOOKUP(AA3,'Step1-Business Codes'!$H$2:$I$28,2,FALSE)</f>
        <v>No</v>
      </c>
      <c r="AB2" t="str">
        <f>VLOOKUP(AB3,'Step1-Business Codes'!$H$2:$I$28,2,FALSE)</f>
        <v>No</v>
      </c>
      <c r="AC2" t="str">
        <f>VLOOKUP(AC3,'Step1-Business Codes'!$H$2:$I$28,2,FALSE)</f>
        <v>No</v>
      </c>
      <c r="AD2" t="str">
        <f>VLOOKUP(AD3,'Step1-Business Codes'!$H$2:$I$28,2,FALSE)</f>
        <v>No</v>
      </c>
      <c r="AE2" t="str">
        <f>VLOOKUP(AE3,'Step1-Business Codes'!$H$2:$I$28,2,FALSE)</f>
        <v>No</v>
      </c>
      <c r="AF2" t="str">
        <f>VLOOKUP(AF3,'Step1-Business Codes'!$H$2:$I$28,2,FALSE)</f>
        <v>No</v>
      </c>
      <c r="AG2" t="str">
        <f>VLOOKUP(AG3,'Step1-Business Codes'!$H$2:$I$28,2,FALSE)</f>
        <v>No</v>
      </c>
      <c r="AH2" t="str">
        <f>VLOOKUP(AH3,'Step1-Business Codes'!$H$2:$I$28,2,FALSE)</f>
        <v>No</v>
      </c>
      <c r="AI2" t="str">
        <f>VLOOKUP(AI3,'Step1-Business Codes'!$H$2:$I$28,2,FALSE)</f>
        <v>No</v>
      </c>
      <c r="AJ2" t="str">
        <f>VLOOKUP(AJ3,'Step1-Business Codes'!$H$2:$I$28,2,FALSE)</f>
        <v>No</v>
      </c>
      <c r="AK2" t="str">
        <f>VLOOKUP(AK3,'Step1-Business Codes'!$H$2:$I$28,2,FALSE)</f>
        <v>No</v>
      </c>
    </row>
    <row r="3" spans="1:37" ht="30" x14ac:dyDescent="0.25">
      <c r="A3" t="s">
        <v>1</v>
      </c>
      <c r="B3" s="92" t="s">
        <v>455</v>
      </c>
      <c r="C3" s="92" t="s">
        <v>456</v>
      </c>
      <c r="D3" s="92"/>
      <c r="E3" s="92"/>
      <c r="F3" s="93"/>
      <c r="G3" s="93"/>
      <c r="H3" s="94"/>
      <c r="I3" s="94"/>
      <c r="J3" s="94" t="s">
        <v>395</v>
      </c>
      <c r="K3" s="94" t="s">
        <v>394</v>
      </c>
      <c r="L3" s="94"/>
      <c r="M3" s="6" t="s">
        <v>23</v>
      </c>
      <c r="N3" s="6" t="s">
        <v>26</v>
      </c>
      <c r="O3" s="6" t="s">
        <v>27</v>
      </c>
      <c r="P3" s="6" t="s">
        <v>29</v>
      </c>
      <c r="Q3" s="6" t="s">
        <v>30</v>
      </c>
      <c r="R3" s="6" t="s">
        <v>31</v>
      </c>
      <c r="S3" s="6" t="s">
        <v>32</v>
      </c>
      <c r="T3" s="6" t="s">
        <v>33</v>
      </c>
      <c r="U3" s="6" t="s">
        <v>34</v>
      </c>
      <c r="V3" s="6" t="s">
        <v>35</v>
      </c>
      <c r="W3" s="6" t="s">
        <v>36</v>
      </c>
      <c r="X3" s="6" t="s">
        <v>37</v>
      </c>
      <c r="Y3" s="6" t="s">
        <v>38</v>
      </c>
      <c r="Z3" s="6" t="s">
        <v>39</v>
      </c>
      <c r="AA3" s="6" t="s">
        <v>40</v>
      </c>
      <c r="AB3" s="6" t="s">
        <v>42</v>
      </c>
      <c r="AC3" s="6" t="s">
        <v>44</v>
      </c>
      <c r="AD3" s="6" t="s">
        <v>46</v>
      </c>
      <c r="AE3" s="6" t="s">
        <v>48</v>
      </c>
      <c r="AF3" s="6" t="s">
        <v>50</v>
      </c>
      <c r="AG3" s="6" t="s">
        <v>52</v>
      </c>
      <c r="AH3" s="6" t="s">
        <v>54</v>
      </c>
      <c r="AI3" s="6" t="s">
        <v>61</v>
      </c>
      <c r="AJ3" s="6" t="s">
        <v>63</v>
      </c>
      <c r="AK3" s="6" t="s">
        <v>64</v>
      </c>
    </row>
    <row r="4" spans="1:37" ht="15.75" customHeight="1" x14ac:dyDescent="0.25">
      <c r="B4" s="98"/>
      <c r="C4" s="98"/>
      <c r="D4" s="98"/>
      <c r="E4" s="98"/>
      <c r="F4" s="98"/>
      <c r="G4" s="99"/>
      <c r="H4" s="100"/>
      <c r="I4" s="101"/>
      <c r="J4" s="101"/>
      <c r="K4" s="102"/>
      <c r="L4" s="10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</row>
    <row r="5" spans="1:37" x14ac:dyDescent="0.25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</row>
    <row r="6" spans="1:37" x14ac:dyDescent="0.25"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</row>
    <row r="7" spans="1:37" x14ac:dyDescent="0.25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</row>
    <row r="8" spans="1:37" x14ac:dyDescent="0.25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</row>
    <row r="9" spans="1:37" x14ac:dyDescent="0.25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 spans="1:37" x14ac:dyDescent="0.25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 spans="1:37" x14ac:dyDescent="0.25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 spans="1:37" x14ac:dyDescent="0.25"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1:37" x14ac:dyDescent="0.25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 spans="1:37" x14ac:dyDescent="0.25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 spans="1:37" x14ac:dyDescent="0.25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 spans="1:37" x14ac:dyDescent="0.25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 spans="2:37" x14ac:dyDescent="0.25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</row>
    <row r="18" spans="2:37" x14ac:dyDescent="0.25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19" spans="2:37" x14ac:dyDescent="0.25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</row>
    <row r="20" spans="2:37" x14ac:dyDescent="0.25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</row>
  </sheetData>
  <mergeCells count="1">
    <mergeCell ref="M1:AK1"/>
  </mergeCells>
  <conditionalFormatting sqref="M4:P4 R4:AK4">
    <cfRule type="expression" dxfId="4" priority="7">
      <formula>M4&lt;&gt;""</formula>
    </cfRule>
  </conditionalFormatting>
  <conditionalFormatting sqref="M3:AK3">
    <cfRule type="expression" dxfId="3" priority="1">
      <formula>M$2="No"</formula>
    </cfRule>
    <cfRule type="expression" dxfId="2" priority="6">
      <formula>M$1="No"</formula>
    </cfRule>
  </conditionalFormatting>
  <conditionalFormatting sqref="M4:AK36">
    <cfRule type="expression" dxfId="1" priority="5">
      <formula>M$2="Yes"</formula>
    </cfRule>
  </conditionalFormatting>
  <conditionalFormatting sqref="Q4">
    <cfRule type="expression" dxfId="0" priority="4">
      <formula>Q4&lt;&gt;""</formula>
    </cfRule>
  </conditionalFormatting>
  <dataValidations count="3">
    <dataValidation type="list" allowBlank="1" showInputMessage="1" showErrorMessage="1" sqref="E4" xr:uid="{942FAFEA-F3C7-4BC8-9093-CE1FF9AC2605}">
      <formula1>"Physical product, Digital product, Subscription"</formula1>
    </dataValidation>
    <dataValidation type="list" allowBlank="1" showInputMessage="1" showErrorMessage="1" sqref="R4:AK4 M4:P4 Q4 K4" xr:uid="{BA8BCA1D-A7F9-4367-B2E3-3807B3EF5534}">
      <formula1>"Yes, No"</formula1>
    </dataValidation>
    <dataValidation type="list" allowBlank="1" showInputMessage="1" showErrorMessage="1" sqref="H4" xr:uid="{97726A1A-DECD-471B-B609-5486F3CCA413}">
      <formula1>"One Time, Recurring, Usage based"</formula1>
    </dataValidation>
  </dataValidations>
  <pageMargins left="0.7" right="0.7" top="0.78740157499999996" bottom="0.78740157499999996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48C8-05AD-40A0-BE7D-46929E4A425E}">
  <sheetPr>
    <tabColor rgb="FFFFFF00"/>
    <outlinePr summaryBelow="0"/>
    <pageSetUpPr fitToPage="1"/>
  </sheetPr>
  <dimension ref="A1:T19"/>
  <sheetViews>
    <sheetView zoomScale="85" zoomScaleNormal="85" workbookViewId="0">
      <selection activeCell="A4" sqref="A4:XFD16"/>
    </sheetView>
  </sheetViews>
  <sheetFormatPr baseColWidth="10" defaultColWidth="11.42578125" defaultRowHeight="15" outlineLevelRow="1" x14ac:dyDescent="0.25"/>
  <cols>
    <col min="1" max="1" width="11.42578125" style="78"/>
    <col min="2" max="2" width="8.85546875" style="78" bestFit="1" customWidth="1"/>
    <col min="3" max="3" width="38.5703125" style="78" customWidth="1"/>
    <col min="4" max="4" width="11.42578125" style="78"/>
    <col min="5" max="5" width="19.140625" style="78" bestFit="1" customWidth="1"/>
    <col min="6" max="6" width="10.140625" style="78" bestFit="1" customWidth="1"/>
    <col min="7" max="7" width="9.28515625" style="78" bestFit="1" customWidth="1"/>
    <col min="8" max="8" width="10.140625" style="78" bestFit="1" customWidth="1"/>
    <col min="9" max="9" width="41" style="78" customWidth="1"/>
    <col min="10" max="10" width="20" style="78" customWidth="1"/>
    <col min="11" max="11" width="8" style="78" bestFit="1" customWidth="1"/>
    <col min="12" max="12" width="8.28515625" style="78" bestFit="1" customWidth="1"/>
    <col min="13" max="13" width="11.42578125" style="78" bestFit="1" customWidth="1"/>
    <col min="14" max="14" width="9.42578125" style="78" bestFit="1" customWidth="1"/>
    <col min="15" max="15" width="17.85546875" style="78" bestFit="1" customWidth="1"/>
    <col min="16" max="16" width="17.7109375" style="78" customWidth="1"/>
    <col min="17" max="17" width="32.140625" style="78" bestFit="1" customWidth="1"/>
    <col min="18" max="18" width="11.5703125" style="84" bestFit="1" customWidth="1"/>
    <col min="19" max="19" width="11.5703125" style="85" bestFit="1" customWidth="1"/>
    <col min="20" max="20" width="11.5703125" style="84" bestFit="1" customWidth="1"/>
    <col min="21" max="16384" width="11.42578125" style="78"/>
  </cols>
  <sheetData>
    <row r="1" spans="1:16" ht="15.75" thickBot="1" x14ac:dyDescent="0.3"/>
    <row r="2" spans="1:16" ht="15.75" thickBot="1" x14ac:dyDescent="0.3">
      <c r="A2" s="137" t="s">
        <v>399</v>
      </c>
      <c r="B2" s="137"/>
      <c r="C2" s="137"/>
      <c r="D2" s="137"/>
      <c r="E2" s="137"/>
      <c r="F2" s="137"/>
      <c r="G2" s="137"/>
      <c r="H2" s="137"/>
      <c r="I2" s="79"/>
      <c r="J2" s="95"/>
      <c r="K2" s="138" t="s">
        <v>400</v>
      </c>
      <c r="L2" s="139"/>
      <c r="M2" s="139"/>
      <c r="N2" s="139"/>
      <c r="O2" s="140"/>
      <c r="P2" s="80" t="s">
        <v>401</v>
      </c>
    </row>
    <row r="3" spans="1:16" ht="60" x14ac:dyDescent="0.25">
      <c r="A3" s="81" t="s">
        <v>402</v>
      </c>
      <c r="B3" s="81" t="s">
        <v>403</v>
      </c>
      <c r="C3" s="82" t="s">
        <v>392</v>
      </c>
      <c r="D3" s="82" t="s">
        <v>404</v>
      </c>
      <c r="E3" s="81" t="s">
        <v>405</v>
      </c>
      <c r="F3" s="81" t="s">
        <v>406</v>
      </c>
      <c r="G3" s="81" t="s">
        <v>407</v>
      </c>
      <c r="H3" s="81" t="s">
        <v>408</v>
      </c>
      <c r="I3" s="81" t="s">
        <v>409</v>
      </c>
      <c r="J3" s="81" t="s">
        <v>457</v>
      </c>
      <c r="K3" s="81" t="s">
        <v>410</v>
      </c>
      <c r="L3" s="81" t="s">
        <v>18</v>
      </c>
      <c r="M3" s="81" t="s">
        <v>411</v>
      </c>
      <c r="N3" s="81" t="s">
        <v>412</v>
      </c>
      <c r="O3" s="81" t="s">
        <v>413</v>
      </c>
      <c r="P3" s="81" t="s">
        <v>414</v>
      </c>
    </row>
    <row r="4" spans="1:16" outlineLevel="1" x14ac:dyDescent="0.25">
      <c r="A4" s="83" t="s">
        <v>415</v>
      </c>
      <c r="B4" s="83" t="s">
        <v>415</v>
      </c>
      <c r="C4" s="83" t="s">
        <v>416</v>
      </c>
      <c r="D4" s="83" t="s">
        <v>417</v>
      </c>
      <c r="E4" s="83" t="s">
        <v>417</v>
      </c>
      <c r="F4" s="83" t="s">
        <v>418</v>
      </c>
      <c r="G4" s="83" t="s">
        <v>418</v>
      </c>
      <c r="H4" s="83" t="s">
        <v>419</v>
      </c>
      <c r="I4" s="83" t="s">
        <v>420</v>
      </c>
      <c r="J4" s="83"/>
      <c r="K4" s="83" t="s">
        <v>421</v>
      </c>
      <c r="L4" s="83" t="s">
        <v>422</v>
      </c>
      <c r="M4" s="83" t="s">
        <v>423</v>
      </c>
      <c r="N4" s="83" t="s">
        <v>424</v>
      </c>
      <c r="O4" s="83" t="s">
        <v>425</v>
      </c>
      <c r="P4" s="83"/>
    </row>
    <row r="5" spans="1:16" outlineLevel="1" x14ac:dyDescent="0.25">
      <c r="A5" s="83"/>
      <c r="B5" s="83"/>
      <c r="C5" s="83" t="s">
        <v>426</v>
      </c>
      <c r="D5" s="83"/>
      <c r="E5" s="83"/>
      <c r="F5" s="83"/>
      <c r="G5" s="83"/>
      <c r="H5" s="83" t="s">
        <v>427</v>
      </c>
      <c r="I5" s="83" t="s">
        <v>428</v>
      </c>
      <c r="J5" s="83"/>
      <c r="K5" s="83"/>
      <c r="L5" s="83"/>
      <c r="M5" s="83"/>
      <c r="N5" s="83"/>
      <c r="O5" s="83" t="s">
        <v>429</v>
      </c>
      <c r="P5" s="83"/>
    </row>
    <row r="6" spans="1:16" outlineLevel="1" x14ac:dyDescent="0.25">
      <c r="A6" s="83"/>
      <c r="B6" s="83"/>
      <c r="C6" s="83" t="s">
        <v>430</v>
      </c>
      <c r="D6" s="83"/>
      <c r="E6" s="83"/>
      <c r="F6" s="83"/>
      <c r="G6" s="83"/>
      <c r="H6" s="83"/>
      <c r="I6" s="83" t="s">
        <v>431</v>
      </c>
      <c r="J6" s="83"/>
      <c r="K6" s="83"/>
      <c r="L6" s="83"/>
      <c r="M6" s="83"/>
      <c r="N6" s="83"/>
      <c r="O6" s="83" t="s">
        <v>432</v>
      </c>
      <c r="P6" s="83"/>
    </row>
    <row r="7" spans="1:16" outlineLevel="1" x14ac:dyDescent="0.25">
      <c r="A7" s="83"/>
      <c r="B7" s="83"/>
      <c r="C7" s="83" t="s">
        <v>433</v>
      </c>
      <c r="D7" s="83"/>
      <c r="E7" s="83"/>
      <c r="F7" s="83"/>
      <c r="G7" s="83"/>
      <c r="H7" s="83"/>
      <c r="I7" s="83" t="s">
        <v>434</v>
      </c>
      <c r="J7" s="83"/>
      <c r="K7" s="83"/>
      <c r="L7" s="83"/>
      <c r="M7" s="83"/>
      <c r="N7" s="83"/>
      <c r="O7" s="83" t="s">
        <v>435</v>
      </c>
      <c r="P7" s="83"/>
    </row>
    <row r="8" spans="1:16" outlineLevel="1" x14ac:dyDescent="0.25">
      <c r="A8" s="83"/>
      <c r="B8" s="83"/>
      <c r="C8" s="83" t="s">
        <v>436</v>
      </c>
      <c r="D8" s="83"/>
      <c r="E8" s="83"/>
      <c r="F8" s="83"/>
      <c r="G8" s="83"/>
      <c r="H8" s="83"/>
      <c r="I8" s="97" t="s">
        <v>437</v>
      </c>
      <c r="J8" s="83"/>
      <c r="K8" s="83"/>
      <c r="L8" s="83"/>
      <c r="M8" s="83"/>
      <c r="N8" s="83"/>
      <c r="O8" s="83" t="s">
        <v>438</v>
      </c>
      <c r="P8" s="83"/>
    </row>
    <row r="9" spans="1:16" outlineLevel="1" x14ac:dyDescent="0.25">
      <c r="A9" s="83"/>
      <c r="B9" s="83"/>
      <c r="C9" s="83" t="s">
        <v>439</v>
      </c>
      <c r="D9" s="83"/>
      <c r="E9" s="83"/>
      <c r="F9" s="83"/>
      <c r="G9" s="83"/>
      <c r="H9" s="83"/>
      <c r="I9" s="83" t="s">
        <v>440</v>
      </c>
      <c r="J9" s="83"/>
      <c r="K9" s="83"/>
      <c r="L9" s="83"/>
      <c r="M9" s="83"/>
      <c r="N9" s="83"/>
      <c r="O9" s="83"/>
      <c r="P9" s="83"/>
    </row>
    <row r="10" spans="1:16" outlineLevel="1" x14ac:dyDescent="0.25">
      <c r="A10" s="83"/>
      <c r="B10" s="83"/>
      <c r="C10" s="83" t="s">
        <v>441</v>
      </c>
      <c r="D10" s="83"/>
      <c r="E10" s="83"/>
      <c r="F10" s="83"/>
      <c r="G10" s="83"/>
      <c r="H10" s="83"/>
      <c r="I10" s="83" t="s">
        <v>442</v>
      </c>
      <c r="J10" s="83"/>
      <c r="K10" s="83"/>
      <c r="L10" s="83"/>
      <c r="M10" s="83"/>
      <c r="N10" s="83"/>
      <c r="O10" s="83"/>
      <c r="P10" s="83"/>
    </row>
    <row r="11" spans="1:16" outlineLevel="1" x14ac:dyDescent="0.25">
      <c r="A11" s="83"/>
      <c r="B11" s="83"/>
      <c r="C11" s="83"/>
      <c r="D11" s="83"/>
      <c r="E11" s="83"/>
      <c r="F11" s="83"/>
      <c r="G11" s="83"/>
      <c r="H11" s="83"/>
      <c r="I11" s="83" t="s">
        <v>443</v>
      </c>
      <c r="J11" s="83"/>
      <c r="K11" s="83"/>
      <c r="L11" s="83"/>
      <c r="M11" s="83"/>
      <c r="N11" s="83"/>
      <c r="O11" s="83"/>
      <c r="P11" s="83"/>
    </row>
    <row r="12" spans="1:16" outlineLevel="1" x14ac:dyDescent="0.25">
      <c r="A12" s="83"/>
      <c r="B12" s="83"/>
      <c r="C12" s="83"/>
      <c r="D12" s="83"/>
      <c r="E12" s="83"/>
      <c r="F12" s="83"/>
      <c r="G12" s="83"/>
      <c r="H12" s="83"/>
      <c r="I12" s="83" t="s">
        <v>444</v>
      </c>
      <c r="J12" s="83"/>
      <c r="K12" s="83"/>
      <c r="L12" s="83"/>
      <c r="M12" s="83"/>
      <c r="N12" s="83"/>
      <c r="O12" s="83"/>
      <c r="P12" s="83"/>
    </row>
    <row r="13" spans="1:16" outlineLevel="1" x14ac:dyDescent="0.25">
      <c r="A13" s="83"/>
      <c r="B13" s="83"/>
      <c r="C13" s="83"/>
      <c r="D13" s="83"/>
      <c r="E13" s="83"/>
      <c r="F13" s="83"/>
      <c r="G13" s="83"/>
      <c r="H13" s="83"/>
      <c r="I13" s="83" t="s">
        <v>445</v>
      </c>
      <c r="J13" s="83"/>
      <c r="K13" s="83"/>
      <c r="L13" s="83"/>
      <c r="M13" s="83"/>
      <c r="N13" s="83"/>
      <c r="O13" s="83"/>
      <c r="P13" s="83"/>
    </row>
    <row r="14" spans="1:16" outlineLevel="1" x14ac:dyDescent="0.25">
      <c r="A14" s="83"/>
      <c r="B14" s="83"/>
      <c r="C14" s="83"/>
      <c r="D14" s="83"/>
      <c r="E14" s="83"/>
      <c r="F14" s="83"/>
      <c r="G14" s="83"/>
      <c r="H14" s="83"/>
      <c r="I14" s="83" t="s">
        <v>446</v>
      </c>
      <c r="J14" s="83"/>
      <c r="K14" s="83"/>
      <c r="L14" s="83"/>
      <c r="M14" s="83"/>
      <c r="N14" s="83"/>
      <c r="O14" s="83"/>
      <c r="P14" s="83"/>
    </row>
    <row r="15" spans="1:16" outlineLevel="1" x14ac:dyDescent="0.25">
      <c r="A15" s="83"/>
      <c r="B15" s="83"/>
      <c r="C15" s="83"/>
      <c r="D15" s="83"/>
      <c r="E15" s="83"/>
      <c r="F15" s="83"/>
      <c r="G15" s="83"/>
      <c r="H15" s="83"/>
      <c r="I15" s="83" t="s">
        <v>447</v>
      </c>
      <c r="J15" s="83"/>
      <c r="K15" s="83"/>
      <c r="L15" s="83"/>
      <c r="M15" s="83"/>
      <c r="N15" s="83"/>
      <c r="O15" s="83"/>
      <c r="P15" s="83"/>
    </row>
    <row r="16" spans="1:16" outlineLevel="1" x14ac:dyDescent="0.25">
      <c r="A16" s="83"/>
      <c r="B16" s="83"/>
      <c r="C16" s="83"/>
      <c r="D16" s="83"/>
      <c r="E16" s="83"/>
      <c r="F16" s="83"/>
      <c r="G16" s="83"/>
      <c r="H16" s="83"/>
      <c r="I16" s="83" t="s">
        <v>448</v>
      </c>
      <c r="J16" s="83"/>
      <c r="K16" s="83"/>
      <c r="L16" s="83"/>
      <c r="M16" s="83"/>
      <c r="N16" s="83"/>
      <c r="O16" s="83"/>
      <c r="P16" s="83"/>
    </row>
    <row r="17" spans="1:19" x14ac:dyDescent="0.25">
      <c r="B17" s="86"/>
      <c r="C17" s="86"/>
      <c r="D17"/>
      <c r="E17"/>
      <c r="F17" s="87"/>
      <c r="G17" s="87"/>
      <c r="H17" s="86"/>
      <c r="I17" s="86"/>
      <c r="J17" s="86"/>
      <c r="K17" s="88"/>
      <c r="L17" s="86"/>
      <c r="M17" s="89"/>
      <c r="N17" s="90"/>
      <c r="O17" s="86"/>
      <c r="S17" s="91"/>
    </row>
    <row r="18" spans="1:19" x14ac:dyDescent="0.25">
      <c r="B18" s="86"/>
      <c r="C18" s="86"/>
      <c r="D18"/>
      <c r="E18"/>
      <c r="F18" s="87"/>
      <c r="G18" s="87"/>
      <c r="H18" s="86"/>
      <c r="I18" s="86"/>
      <c r="J18" s="86"/>
      <c r="K18" s="88"/>
      <c r="L18" s="86"/>
      <c r="M18" s="89"/>
      <c r="N18" s="90"/>
      <c r="O18" s="86"/>
      <c r="S18" s="91"/>
    </row>
    <row r="19" spans="1:19" x14ac:dyDescent="0.25">
      <c r="A19" s="96"/>
    </row>
  </sheetData>
  <mergeCells count="2">
    <mergeCell ref="A2:H2"/>
    <mergeCell ref="K2:O2"/>
  </mergeCells>
  <dataValidations count="4">
    <dataValidation type="list" allowBlank="1" showInputMessage="1" showErrorMessage="1" sqref="C17" xr:uid="{ACA96408-334E-4F7B-961F-9A35D73E5E77}">
      <formula1>Charge_Type</formula1>
    </dataValidation>
    <dataValidation type="list" allowBlank="1" showInputMessage="1" showErrorMessage="1" sqref="J17" xr:uid="{80B30B03-BAA7-4141-9F5E-7154A96C2244}">
      <formula1>"Tax free, Reduced Tax, Full Tax"</formula1>
    </dataValidation>
    <dataValidation type="list" allowBlank="1" showInputMessage="1" showErrorMessage="1" sqref="O17" xr:uid="{D0DE27EB-978C-4388-A166-BB7B24E414B6}">
      <formula1>Charge_Mode</formula1>
    </dataValidation>
    <dataValidation type="list" allowBlank="1" showInputMessage="1" showErrorMessage="1" sqref="H17" xr:uid="{DD1EED28-FE6E-4E8F-A804-513A7C69EC41}">
      <formula1>"Yes, No"</formula1>
    </dataValidation>
  </dataValidations>
  <pageMargins left="0.23622047244094491" right="0.23622047244094491" top="0.74803149606299213" bottom="0.74803149606299213" header="0.31496062992125984" footer="0.31496062992125984"/>
  <pageSetup paperSize="9" scale="55" orientation="portrait" r:id="rId1"/>
  <headerFooter>
    <oddHeader>&amp;RAttachment to Service Description BSS</oddHeader>
    <oddFooter>&amp;L&amp;F&amp;R&amp;A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4"/>
  <sheetViews>
    <sheetView workbookViewId="0">
      <selection sqref="A1:A4"/>
    </sheetView>
  </sheetViews>
  <sheetFormatPr baseColWidth="10" defaultColWidth="11.42578125" defaultRowHeight="15" x14ac:dyDescent="0.25"/>
  <sheetData>
    <row r="1" spans="1:1" x14ac:dyDescent="0.25">
      <c r="A1" t="s">
        <v>386</v>
      </c>
    </row>
    <row r="2" spans="1:1" x14ac:dyDescent="0.25">
      <c r="A2" t="s">
        <v>387</v>
      </c>
    </row>
    <row r="3" spans="1:1" x14ac:dyDescent="0.25">
      <c r="A3" t="s">
        <v>388</v>
      </c>
    </row>
    <row r="4" spans="1:1" x14ac:dyDescent="0.25">
      <c r="A4" t="s">
        <v>389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workbookViewId="0">
      <selection activeCell="H1" sqref="H1"/>
    </sheetView>
  </sheetViews>
  <sheetFormatPr baseColWidth="10" defaultColWidth="11.42578125" defaultRowHeight="15" x14ac:dyDescent="0.25"/>
  <cols>
    <col min="4" max="4" width="20.42578125" customWidth="1"/>
    <col min="8" max="8" width="29.7109375" bestFit="1" customWidth="1"/>
    <col min="12" max="12" width="32" bestFit="1" customWidth="1"/>
  </cols>
  <sheetData>
    <row r="1" spans="1:9" x14ac:dyDescent="0.25">
      <c r="A1" s="19"/>
      <c r="B1" s="19" t="s">
        <v>18</v>
      </c>
      <c r="C1" s="19" t="s">
        <v>19</v>
      </c>
      <c r="D1" s="19" t="s">
        <v>20</v>
      </c>
      <c r="E1" s="20" t="s">
        <v>21</v>
      </c>
      <c r="H1" s="19" t="s">
        <v>390</v>
      </c>
      <c r="I1" s="20" t="s">
        <v>21</v>
      </c>
    </row>
    <row r="2" spans="1:9" x14ac:dyDescent="0.25">
      <c r="A2" s="17">
        <v>1000</v>
      </c>
      <c r="B2" s="17" t="s">
        <v>22</v>
      </c>
      <c r="C2" s="17" t="s">
        <v>23</v>
      </c>
      <c r="D2" s="14"/>
      <c r="E2" s="21" t="s">
        <v>24</v>
      </c>
      <c r="H2" s="17" t="s">
        <v>23</v>
      </c>
      <c r="I2" s="21" t="s">
        <v>24</v>
      </c>
    </row>
    <row r="3" spans="1:9" x14ac:dyDescent="0.25">
      <c r="A3" s="17">
        <v>1001</v>
      </c>
      <c r="B3" s="17" t="s">
        <v>22</v>
      </c>
      <c r="C3" s="17" t="s">
        <v>23</v>
      </c>
      <c r="D3" s="14" t="s">
        <v>25</v>
      </c>
      <c r="E3" s="21" t="s">
        <v>24</v>
      </c>
      <c r="H3" s="17" t="s">
        <v>26</v>
      </c>
      <c r="I3" s="21" t="s">
        <v>24</v>
      </c>
    </row>
    <row r="4" spans="1:9" x14ac:dyDescent="0.25">
      <c r="A4" s="18">
        <v>1002</v>
      </c>
      <c r="B4" s="17" t="s">
        <v>22</v>
      </c>
      <c r="C4" s="17" t="s">
        <v>26</v>
      </c>
      <c r="D4" s="14"/>
      <c r="E4" s="21" t="s">
        <v>24</v>
      </c>
      <c r="H4" s="17" t="s">
        <v>27</v>
      </c>
      <c r="I4" s="21" t="s">
        <v>24</v>
      </c>
    </row>
    <row r="5" spans="1:9" x14ac:dyDescent="0.25">
      <c r="A5" s="18">
        <v>1003</v>
      </c>
      <c r="B5" s="17" t="s">
        <v>22</v>
      </c>
      <c r="C5" s="17" t="s">
        <v>27</v>
      </c>
      <c r="D5" s="14"/>
      <c r="E5" s="21" t="s">
        <v>24</v>
      </c>
      <c r="H5" s="17" t="s">
        <v>29</v>
      </c>
      <c r="I5" s="21" t="s">
        <v>24</v>
      </c>
    </row>
    <row r="6" spans="1:9" x14ac:dyDescent="0.25">
      <c r="A6" s="18">
        <v>1004</v>
      </c>
      <c r="B6" s="17" t="s">
        <v>22</v>
      </c>
      <c r="C6" s="17" t="s">
        <v>29</v>
      </c>
      <c r="D6" s="14"/>
      <c r="E6" s="21" t="s">
        <v>24</v>
      </c>
      <c r="H6" s="17" t="s">
        <v>30</v>
      </c>
      <c r="I6" s="21" t="s">
        <v>24</v>
      </c>
    </row>
    <row r="7" spans="1:9" x14ac:dyDescent="0.25">
      <c r="A7" s="18">
        <v>1005</v>
      </c>
      <c r="B7" s="17" t="s">
        <v>22</v>
      </c>
      <c r="C7" s="17" t="s">
        <v>30</v>
      </c>
      <c r="D7" s="14"/>
      <c r="E7" s="21" t="s">
        <v>24</v>
      </c>
      <c r="H7" s="17" t="s">
        <v>31</v>
      </c>
      <c r="I7" s="21" t="s">
        <v>24</v>
      </c>
    </row>
    <row r="8" spans="1:9" x14ac:dyDescent="0.25">
      <c r="A8" s="18">
        <v>1006</v>
      </c>
      <c r="B8" s="17" t="s">
        <v>22</v>
      </c>
      <c r="C8" s="17" t="s">
        <v>31</v>
      </c>
      <c r="D8" s="14"/>
      <c r="E8" s="21" t="s">
        <v>24</v>
      </c>
      <c r="H8" s="17" t="s">
        <v>32</v>
      </c>
      <c r="I8" s="21" t="s">
        <v>24</v>
      </c>
    </row>
    <row r="9" spans="1:9" x14ac:dyDescent="0.25">
      <c r="A9" s="18">
        <v>1007</v>
      </c>
      <c r="B9" s="17" t="s">
        <v>22</v>
      </c>
      <c r="C9" s="17" t="s">
        <v>32</v>
      </c>
      <c r="D9" s="14"/>
      <c r="E9" s="21" t="s">
        <v>24</v>
      </c>
      <c r="H9" s="17" t="s">
        <v>33</v>
      </c>
      <c r="I9" s="21" t="s">
        <v>24</v>
      </c>
    </row>
    <row r="10" spans="1:9" x14ac:dyDescent="0.25">
      <c r="A10" s="18">
        <v>1008</v>
      </c>
      <c r="B10" s="17" t="s">
        <v>22</v>
      </c>
      <c r="C10" s="17" t="s">
        <v>33</v>
      </c>
      <c r="D10" s="14"/>
      <c r="E10" s="21" t="s">
        <v>24</v>
      </c>
      <c r="H10" s="17" t="s">
        <v>34</v>
      </c>
      <c r="I10" s="21" t="s">
        <v>24</v>
      </c>
    </row>
    <row r="11" spans="1:9" x14ac:dyDescent="0.25">
      <c r="A11" s="18">
        <v>1009</v>
      </c>
      <c r="B11" s="17" t="s">
        <v>22</v>
      </c>
      <c r="C11" s="17" t="s">
        <v>34</v>
      </c>
      <c r="D11" s="14"/>
      <c r="E11" s="21" t="s">
        <v>24</v>
      </c>
      <c r="H11" s="17" t="s">
        <v>35</v>
      </c>
      <c r="I11" s="21" t="s">
        <v>24</v>
      </c>
    </row>
    <row r="12" spans="1:9" x14ac:dyDescent="0.25">
      <c r="A12" s="18">
        <v>1010</v>
      </c>
      <c r="B12" s="17" t="s">
        <v>22</v>
      </c>
      <c r="C12" s="17" t="s">
        <v>35</v>
      </c>
      <c r="D12" s="14"/>
      <c r="E12" s="21" t="s">
        <v>24</v>
      </c>
      <c r="H12" s="17" t="s">
        <v>36</v>
      </c>
      <c r="I12" s="21" t="s">
        <v>24</v>
      </c>
    </row>
    <row r="13" spans="1:9" x14ac:dyDescent="0.25">
      <c r="A13" s="18">
        <v>1011</v>
      </c>
      <c r="B13" s="17" t="s">
        <v>22</v>
      </c>
      <c r="C13" s="17" t="s">
        <v>36</v>
      </c>
      <c r="D13" s="14"/>
      <c r="E13" s="21" t="s">
        <v>24</v>
      </c>
      <c r="H13" s="17" t="s">
        <v>37</v>
      </c>
      <c r="I13" s="21" t="s">
        <v>24</v>
      </c>
    </row>
    <row r="14" spans="1:9" x14ac:dyDescent="0.25">
      <c r="A14" s="18">
        <v>1012</v>
      </c>
      <c r="B14" s="17" t="s">
        <v>22</v>
      </c>
      <c r="C14" s="17" t="s">
        <v>37</v>
      </c>
      <c r="D14" s="14"/>
      <c r="E14" s="21" t="s">
        <v>24</v>
      </c>
      <c r="H14" s="17" t="s">
        <v>38</v>
      </c>
      <c r="I14" s="21" t="s">
        <v>24</v>
      </c>
    </row>
    <row r="15" spans="1:9" x14ac:dyDescent="0.25">
      <c r="A15" s="18">
        <v>1013</v>
      </c>
      <c r="B15" s="17" t="s">
        <v>22</v>
      </c>
      <c r="C15" s="17" t="s">
        <v>38</v>
      </c>
      <c r="D15" s="14"/>
      <c r="E15" s="21" t="s">
        <v>24</v>
      </c>
      <c r="H15" s="17" t="s">
        <v>39</v>
      </c>
      <c r="I15" s="21" t="s">
        <v>24</v>
      </c>
    </row>
    <row r="16" spans="1:9" x14ac:dyDescent="0.25">
      <c r="A16" s="18">
        <v>1014</v>
      </c>
      <c r="B16" s="17" t="s">
        <v>22</v>
      </c>
      <c r="C16" s="17" t="s">
        <v>39</v>
      </c>
      <c r="D16" s="14"/>
      <c r="E16" s="21" t="s">
        <v>24</v>
      </c>
      <c r="H16" s="17" t="s">
        <v>40</v>
      </c>
      <c r="I16" s="21" t="s">
        <v>24</v>
      </c>
    </row>
    <row r="17" spans="1:9" x14ac:dyDescent="0.25">
      <c r="A17" s="18">
        <v>1015</v>
      </c>
      <c r="B17" s="17" t="s">
        <v>22</v>
      </c>
      <c r="C17" s="17" t="s">
        <v>40</v>
      </c>
      <c r="D17" s="14"/>
      <c r="E17" s="21" t="s">
        <v>24</v>
      </c>
      <c r="H17" s="17" t="s">
        <v>42</v>
      </c>
      <c r="I17" s="21" t="s">
        <v>24</v>
      </c>
    </row>
    <row r="18" spans="1:9" x14ac:dyDescent="0.25">
      <c r="A18" s="18">
        <v>1200</v>
      </c>
      <c r="B18" s="17" t="s">
        <v>41</v>
      </c>
      <c r="C18" s="17" t="s">
        <v>42</v>
      </c>
      <c r="D18" s="14"/>
      <c r="E18" s="21" t="s">
        <v>24</v>
      </c>
      <c r="H18" s="17" t="s">
        <v>44</v>
      </c>
      <c r="I18" s="21" t="s">
        <v>24</v>
      </c>
    </row>
    <row r="19" spans="1:9" x14ac:dyDescent="0.25">
      <c r="A19" s="18">
        <v>1300</v>
      </c>
      <c r="B19" s="17" t="s">
        <v>43</v>
      </c>
      <c r="C19" s="17" t="s">
        <v>44</v>
      </c>
      <c r="D19" s="14"/>
      <c r="E19" s="21" t="s">
        <v>24</v>
      </c>
      <c r="H19" s="17" t="s">
        <v>46</v>
      </c>
      <c r="I19" s="21" t="s">
        <v>24</v>
      </c>
    </row>
    <row r="20" spans="1:9" x14ac:dyDescent="0.25">
      <c r="A20" s="18">
        <v>1500</v>
      </c>
      <c r="B20" s="17" t="s">
        <v>45</v>
      </c>
      <c r="C20" s="17" t="s">
        <v>46</v>
      </c>
      <c r="D20" s="14"/>
      <c r="E20" s="21" t="s">
        <v>24</v>
      </c>
      <c r="H20" s="17" t="s">
        <v>48</v>
      </c>
      <c r="I20" s="21" t="s">
        <v>24</v>
      </c>
    </row>
    <row r="21" spans="1:9" x14ac:dyDescent="0.25">
      <c r="A21" s="18">
        <v>1600</v>
      </c>
      <c r="B21" s="17" t="s">
        <v>47</v>
      </c>
      <c r="C21" s="17" t="s">
        <v>48</v>
      </c>
      <c r="D21" s="14"/>
      <c r="E21" s="21" t="s">
        <v>24</v>
      </c>
      <c r="H21" s="17" t="s">
        <v>50</v>
      </c>
      <c r="I21" s="21" t="s">
        <v>24</v>
      </c>
    </row>
    <row r="22" spans="1:9" x14ac:dyDescent="0.25">
      <c r="A22" s="18">
        <v>1700</v>
      </c>
      <c r="B22" s="17" t="s">
        <v>49</v>
      </c>
      <c r="C22" s="17" t="s">
        <v>50</v>
      </c>
      <c r="D22" s="14"/>
      <c r="E22" s="21" t="s">
        <v>24</v>
      </c>
      <c r="H22" s="17" t="s">
        <v>52</v>
      </c>
      <c r="I22" s="21" t="s">
        <v>24</v>
      </c>
    </row>
    <row r="23" spans="1:9" x14ac:dyDescent="0.25">
      <c r="A23" s="18">
        <v>1900</v>
      </c>
      <c r="B23" s="17" t="s">
        <v>51</v>
      </c>
      <c r="C23" s="17" t="s">
        <v>52</v>
      </c>
      <c r="D23" s="14"/>
      <c r="E23" s="21" t="s">
        <v>24</v>
      </c>
      <c r="H23" s="17" t="s">
        <v>54</v>
      </c>
      <c r="I23" s="21" t="s">
        <v>24</v>
      </c>
    </row>
    <row r="24" spans="1:9" x14ac:dyDescent="0.25">
      <c r="A24" s="18">
        <v>2100</v>
      </c>
      <c r="B24" s="17" t="s">
        <v>53</v>
      </c>
      <c r="C24" s="17" t="s">
        <v>54</v>
      </c>
      <c r="D24" s="14"/>
      <c r="E24" s="21" t="s">
        <v>24</v>
      </c>
      <c r="H24" s="17" t="s">
        <v>23</v>
      </c>
      <c r="I24" s="21" t="s">
        <v>24</v>
      </c>
    </row>
    <row r="25" spans="1:9" x14ac:dyDescent="0.25">
      <c r="A25" s="18">
        <v>2101</v>
      </c>
      <c r="B25" s="17" t="s">
        <v>53</v>
      </c>
      <c r="C25" s="17" t="s">
        <v>23</v>
      </c>
      <c r="D25" s="14"/>
      <c r="E25" s="21" t="s">
        <v>24</v>
      </c>
      <c r="H25" s="17" t="s">
        <v>54</v>
      </c>
      <c r="I25" s="21" t="s">
        <v>24</v>
      </c>
    </row>
    <row r="26" spans="1:9" x14ac:dyDescent="0.25">
      <c r="A26" s="18">
        <v>2102</v>
      </c>
      <c r="B26" s="17" t="s">
        <v>41</v>
      </c>
      <c r="C26" s="17" t="s">
        <v>54</v>
      </c>
      <c r="D26" s="14"/>
      <c r="E26" s="21" t="s">
        <v>24</v>
      </c>
      <c r="H26" s="17" t="s">
        <v>61</v>
      </c>
      <c r="I26" s="21" t="s">
        <v>24</v>
      </c>
    </row>
    <row r="27" spans="1:9" x14ac:dyDescent="0.25">
      <c r="A27" s="18">
        <v>2103</v>
      </c>
      <c r="B27" s="17" t="s">
        <v>49</v>
      </c>
      <c r="C27" s="17" t="s">
        <v>54</v>
      </c>
      <c r="D27" s="14"/>
      <c r="E27" s="21" t="s">
        <v>24</v>
      </c>
      <c r="H27" s="17" t="s">
        <v>63</v>
      </c>
      <c r="I27" s="21" t="s">
        <v>24</v>
      </c>
    </row>
    <row r="28" spans="1:9" x14ac:dyDescent="0.25">
      <c r="A28" s="18">
        <v>2104</v>
      </c>
      <c r="B28" s="17" t="s">
        <v>55</v>
      </c>
      <c r="C28" s="17" t="s">
        <v>54</v>
      </c>
      <c r="D28" s="14"/>
      <c r="E28" s="21" t="s">
        <v>24</v>
      </c>
      <c r="H28" s="17" t="s">
        <v>64</v>
      </c>
      <c r="I28" s="21" t="s">
        <v>24</v>
      </c>
    </row>
    <row r="29" spans="1:9" x14ac:dyDescent="0.25">
      <c r="A29" s="18">
        <v>2105</v>
      </c>
      <c r="B29" s="17" t="s">
        <v>56</v>
      </c>
      <c r="C29" s="17" t="s">
        <v>54</v>
      </c>
      <c r="D29" s="14"/>
      <c r="E29" s="21" t="s">
        <v>24</v>
      </c>
    </row>
    <row r="30" spans="1:9" x14ac:dyDescent="0.25">
      <c r="A30" s="18">
        <v>2106</v>
      </c>
      <c r="B30" s="17" t="s">
        <v>57</v>
      </c>
      <c r="C30" s="17" t="s">
        <v>54</v>
      </c>
      <c r="D30" s="14"/>
      <c r="E30" s="21" t="s">
        <v>24</v>
      </c>
    </row>
    <row r="31" spans="1:9" x14ac:dyDescent="0.25">
      <c r="A31" s="18">
        <v>2107</v>
      </c>
      <c r="B31" s="17" t="s">
        <v>58</v>
      </c>
      <c r="C31" s="17" t="s">
        <v>54</v>
      </c>
      <c r="D31" s="14"/>
      <c r="E31" s="21" t="s">
        <v>24</v>
      </c>
    </row>
    <row r="32" spans="1:9" x14ac:dyDescent="0.25">
      <c r="A32" s="18">
        <v>2108</v>
      </c>
      <c r="B32" s="17" t="s">
        <v>59</v>
      </c>
      <c r="C32" s="17" t="s">
        <v>54</v>
      </c>
      <c r="D32" s="14"/>
      <c r="E32" s="21" t="s">
        <v>24</v>
      </c>
    </row>
    <row r="33" spans="1:5" x14ac:dyDescent="0.25">
      <c r="A33" s="18">
        <v>2109</v>
      </c>
      <c r="B33" s="17" t="s">
        <v>60</v>
      </c>
      <c r="C33" s="17" t="s">
        <v>54</v>
      </c>
      <c r="D33" s="14"/>
      <c r="E33" s="21" t="s">
        <v>24</v>
      </c>
    </row>
    <row r="34" spans="1:5" x14ac:dyDescent="0.25">
      <c r="A34" s="18">
        <v>2200</v>
      </c>
      <c r="B34" s="17" t="s">
        <v>55</v>
      </c>
      <c r="C34" s="17" t="s">
        <v>61</v>
      </c>
      <c r="D34" s="14"/>
      <c r="E34" s="21" t="s">
        <v>24</v>
      </c>
    </row>
    <row r="35" spans="1:5" x14ac:dyDescent="0.25">
      <c r="A35" s="18">
        <v>2500</v>
      </c>
      <c r="B35" s="17" t="s">
        <v>62</v>
      </c>
      <c r="C35" s="17" t="s">
        <v>63</v>
      </c>
      <c r="D35" s="14"/>
      <c r="E35" s="21" t="s">
        <v>24</v>
      </c>
    </row>
    <row r="36" spans="1:5" x14ac:dyDescent="0.25">
      <c r="A36" s="18">
        <v>3000</v>
      </c>
      <c r="B36" s="17" t="s">
        <v>56</v>
      </c>
      <c r="C36" s="17" t="s">
        <v>64</v>
      </c>
      <c r="D36" s="14"/>
      <c r="E36" s="21" t="s">
        <v>24</v>
      </c>
    </row>
  </sheetData>
  <conditionalFormatting sqref="E2:E36">
    <cfRule type="expression" dxfId="87" priority="2">
      <formula>$E2="Yes"</formula>
    </cfRule>
  </conditionalFormatting>
  <conditionalFormatting sqref="I2:I28">
    <cfRule type="expression" dxfId="86" priority="1">
      <formula>$I2="Yes"</formula>
    </cfRule>
  </conditionalFormatting>
  <dataValidations count="1">
    <dataValidation type="list" allowBlank="1" showInputMessage="1" showErrorMessage="1" sqref="E2:E36 I2:I28" xr:uid="{00000000-0002-0000-0100-000000000000}">
      <formula1>"Yes, No"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4"/>
  <sheetViews>
    <sheetView zoomScaleNormal="100" workbookViewId="0">
      <selection activeCell="C26" sqref="C26"/>
    </sheetView>
  </sheetViews>
  <sheetFormatPr baseColWidth="10" defaultColWidth="11.42578125" defaultRowHeight="15" x14ac:dyDescent="0.25"/>
  <cols>
    <col min="1" max="1" width="40.140625" bestFit="1" customWidth="1"/>
    <col min="2" max="2" width="40.140625" customWidth="1"/>
    <col min="3" max="3" width="12.140625" customWidth="1"/>
    <col min="4" max="4" width="53.28515625" bestFit="1" customWidth="1"/>
    <col min="5" max="5" width="9.85546875" bestFit="1" customWidth="1"/>
    <col min="6" max="6" width="10.28515625" bestFit="1" customWidth="1"/>
    <col min="7" max="7" width="6.7109375" bestFit="1" customWidth="1"/>
    <col min="8" max="8" width="28.5703125" bestFit="1" customWidth="1"/>
    <col min="9" max="10" width="24.140625" bestFit="1" customWidth="1"/>
    <col min="11" max="11" width="7.28515625" bestFit="1" customWidth="1"/>
    <col min="12" max="12" width="7.140625" bestFit="1" customWidth="1"/>
    <col min="13" max="13" width="7.28515625" bestFit="1" customWidth="1"/>
    <col min="14" max="15" width="6.7109375" bestFit="1" customWidth="1"/>
    <col min="16" max="16" width="7" bestFit="1" customWidth="1"/>
    <col min="17" max="17" width="7.28515625" bestFit="1" customWidth="1"/>
    <col min="18" max="18" width="7.140625" bestFit="1" customWidth="1"/>
    <col min="19" max="19" width="7.28515625" bestFit="1" customWidth="1"/>
    <col min="20" max="20" width="6.7109375" bestFit="1" customWidth="1"/>
    <col min="21" max="21" width="7.140625" bestFit="1" customWidth="1"/>
    <col min="22" max="23" width="7.7109375" bestFit="1" customWidth="1"/>
    <col min="24" max="24" width="7.85546875" bestFit="1" customWidth="1"/>
    <col min="25" max="25" width="7.140625" bestFit="1" customWidth="1"/>
    <col min="26" max="26" width="6.85546875" bestFit="1" customWidth="1"/>
    <col min="27" max="27" width="7.5703125" bestFit="1" customWidth="1"/>
    <col min="28" max="29" width="7.42578125" bestFit="1" customWidth="1"/>
    <col min="30" max="30" width="7.5703125" bestFit="1" customWidth="1"/>
    <col min="31" max="32" width="7.7109375" bestFit="1" customWidth="1"/>
    <col min="33" max="33" width="8" bestFit="1" customWidth="1"/>
    <col min="34" max="34" width="7.85546875" bestFit="1" customWidth="1"/>
    <col min="35" max="35" width="8.42578125" bestFit="1" customWidth="1"/>
    <col min="36" max="36" width="8.28515625" bestFit="1" customWidth="1"/>
    <col min="37" max="37" width="7.7109375" bestFit="1" customWidth="1"/>
    <col min="38" max="38" width="8.5703125" customWidth="1"/>
    <col min="39" max="39" width="7.5703125" bestFit="1" customWidth="1"/>
  </cols>
  <sheetData>
    <row r="1" spans="1:39" x14ac:dyDescent="0.25">
      <c r="E1" t="str">
        <f>VLOOKUP(E2,'Step1-Business Codes'!$A$2:$E$36,5,FALSE)</f>
        <v>No</v>
      </c>
      <c r="F1" t="str">
        <f>VLOOKUP(F2,'Step1-Business Codes'!$A$2:$E$36,5,FALSE)</f>
        <v>No</v>
      </c>
      <c r="G1" t="str">
        <f>VLOOKUP(G2,'Step1-Business Codes'!$A$2:$E$36,5,FALSE)</f>
        <v>No</v>
      </c>
      <c r="H1" t="str">
        <f>VLOOKUP(H2,'Step1-Business Codes'!$A$2:$E$36,5,FALSE)</f>
        <v>No</v>
      </c>
      <c r="I1" t="str">
        <f>VLOOKUP(I2,'Step1-Business Codes'!$A$2:$E$36,5,FALSE)</f>
        <v>No</v>
      </c>
      <c r="J1" t="str">
        <f>VLOOKUP(J2,'Step1-Business Codes'!$A$2:$E$36,5,FALSE)</f>
        <v>No</v>
      </c>
      <c r="K1" t="str">
        <f>VLOOKUP(K2,'Step1-Business Codes'!$A$2:$E$36,5,FALSE)</f>
        <v>No</v>
      </c>
      <c r="L1" t="str">
        <f>VLOOKUP(L2,'Step1-Business Codes'!$A$2:$E$36,5,FALSE)</f>
        <v>No</v>
      </c>
      <c r="M1" t="str">
        <f>VLOOKUP(M2,'Step1-Business Codes'!$A$2:$E$36,5,FALSE)</f>
        <v>No</v>
      </c>
      <c r="N1" t="str">
        <f>VLOOKUP(N2,'Step1-Business Codes'!$A$2:$E$36,5,FALSE)</f>
        <v>No</v>
      </c>
      <c r="O1" t="str">
        <f>VLOOKUP(O2,'Step1-Business Codes'!$A$2:$E$36,5,FALSE)</f>
        <v>No</v>
      </c>
      <c r="P1" t="str">
        <f>VLOOKUP(P2,'Step1-Business Codes'!$A$2:$E$36,5,FALSE)</f>
        <v>No</v>
      </c>
      <c r="Q1" t="str">
        <f>VLOOKUP(Q2,'Step1-Business Codes'!$A$2:$E$36,5,FALSE)</f>
        <v>No</v>
      </c>
      <c r="R1" t="str">
        <f>VLOOKUP(R2,'Step1-Business Codes'!$A$2:$E$36,5,FALSE)</f>
        <v>No</v>
      </c>
      <c r="S1" t="str">
        <f>VLOOKUP(S2,'Step1-Business Codes'!$A$2:$E$36,5,FALSE)</f>
        <v>No</v>
      </c>
      <c r="T1" t="str">
        <f>VLOOKUP(T2,'Step1-Business Codes'!$A$2:$E$36,5,FALSE)</f>
        <v>No</v>
      </c>
      <c r="U1" t="str">
        <f>VLOOKUP(U2,'Step1-Business Codes'!$A$2:$E$36,5,FALSE)</f>
        <v>No</v>
      </c>
      <c r="V1" t="str">
        <f>VLOOKUP(V2,'Step1-Business Codes'!$A$2:$E$36,5,FALSE)</f>
        <v>No</v>
      </c>
      <c r="W1" t="str">
        <f>VLOOKUP(W2,'Step1-Business Codes'!$A$2:$E$36,5,FALSE)</f>
        <v>No</v>
      </c>
      <c r="X1" t="str">
        <f>VLOOKUP(X2,'Step1-Business Codes'!$A$2:$E$36,5,FALSE)</f>
        <v>No</v>
      </c>
      <c r="Y1" t="str">
        <f>VLOOKUP(Y2,'Step1-Business Codes'!$A$2:$E$36,5,FALSE)</f>
        <v>No</v>
      </c>
      <c r="Z1" t="str">
        <f>VLOOKUP(Z2,'Step1-Business Codes'!$A$2:$E$36,5,FALSE)</f>
        <v>No</v>
      </c>
      <c r="AA1" t="str">
        <f>VLOOKUP(AA2,'Step1-Business Codes'!$A$2:$E$36,5,FALSE)</f>
        <v>No</v>
      </c>
      <c r="AB1" t="str">
        <f>VLOOKUP(AB2,'Step1-Business Codes'!$A$2:$E$36,5,FALSE)</f>
        <v>No</v>
      </c>
      <c r="AC1" t="str">
        <f>VLOOKUP(AC2,'Step1-Business Codes'!$A$2:$E$36,5,FALSE)</f>
        <v>No</v>
      </c>
      <c r="AD1" t="str">
        <f>VLOOKUP(AD2,'Step1-Business Codes'!$A$2:$E$36,5,FALSE)</f>
        <v>No</v>
      </c>
      <c r="AE1" t="str">
        <f>VLOOKUP(AE2,'Step1-Business Codes'!$A$2:$E$36,5,FALSE)</f>
        <v>No</v>
      </c>
      <c r="AF1" t="str">
        <f>VLOOKUP(AF2,'Step1-Business Codes'!$A$2:$E$36,5,FALSE)</f>
        <v>No</v>
      </c>
      <c r="AG1" t="str">
        <f>VLOOKUP(AG2,'Step1-Business Codes'!$A$2:$E$36,5,FALSE)</f>
        <v>No</v>
      </c>
      <c r="AH1" t="str">
        <f>VLOOKUP(AH2,'Step1-Business Codes'!$A$2:$E$36,5,FALSE)</f>
        <v>No</v>
      </c>
      <c r="AI1" t="str">
        <f>VLOOKUP(AI2,'Step1-Business Codes'!$A$2:$E$36,5,FALSE)</f>
        <v>No</v>
      </c>
      <c r="AJ1" t="str">
        <f>VLOOKUP(AJ2,'Step1-Business Codes'!$A$2:$E$36,5,FALSE)</f>
        <v>No</v>
      </c>
      <c r="AK1" t="str">
        <f>VLOOKUP(AK2,'Step1-Business Codes'!$A$2:$E$36,5,FALSE)</f>
        <v>No</v>
      </c>
      <c r="AL1" t="str">
        <f>VLOOKUP(AL2,'Step1-Business Codes'!$A$2:$E$36,5,FALSE)</f>
        <v>No</v>
      </c>
      <c r="AM1" t="str">
        <f>VLOOKUP(AM2,'Step1-Business Codes'!$A$2:$E$36,5,FALSE)</f>
        <v>No</v>
      </c>
    </row>
    <row r="2" spans="1:39" x14ac:dyDescent="0.25">
      <c r="E2">
        <v>1000</v>
      </c>
      <c r="F2">
        <v>1001</v>
      </c>
      <c r="G2" s="2">
        <v>1002</v>
      </c>
      <c r="H2" s="2">
        <v>1003</v>
      </c>
      <c r="I2" s="2">
        <v>1004</v>
      </c>
      <c r="J2" s="2">
        <v>1005</v>
      </c>
      <c r="K2" s="2">
        <v>1006</v>
      </c>
      <c r="L2" s="2">
        <v>1007</v>
      </c>
      <c r="M2" s="2">
        <v>1008</v>
      </c>
      <c r="N2" s="2">
        <v>1009</v>
      </c>
      <c r="O2" s="2">
        <v>1010</v>
      </c>
      <c r="P2" s="2">
        <v>1011</v>
      </c>
      <c r="Q2" s="2">
        <v>1012</v>
      </c>
      <c r="R2" s="2">
        <v>1013</v>
      </c>
      <c r="S2" s="2">
        <v>1014</v>
      </c>
      <c r="T2" s="2">
        <v>1015</v>
      </c>
      <c r="U2" s="2">
        <v>1200</v>
      </c>
      <c r="V2" s="2">
        <v>1300</v>
      </c>
      <c r="W2" s="2">
        <v>1500</v>
      </c>
      <c r="X2" s="2">
        <v>1600</v>
      </c>
      <c r="Y2" s="2">
        <v>1700</v>
      </c>
      <c r="Z2" s="2">
        <v>1900</v>
      </c>
      <c r="AA2" s="2">
        <v>2100</v>
      </c>
      <c r="AB2" s="2">
        <v>2101</v>
      </c>
      <c r="AC2" s="2">
        <v>2102</v>
      </c>
      <c r="AD2" s="2">
        <v>2103</v>
      </c>
      <c r="AE2" s="2">
        <v>2104</v>
      </c>
      <c r="AF2" s="2">
        <v>2105</v>
      </c>
      <c r="AG2" s="2">
        <v>2106</v>
      </c>
      <c r="AH2" s="2">
        <v>2107</v>
      </c>
      <c r="AI2" s="2">
        <v>2108</v>
      </c>
      <c r="AJ2" s="2">
        <v>2109</v>
      </c>
      <c r="AK2" s="2">
        <v>2200</v>
      </c>
      <c r="AL2" s="2">
        <v>2500</v>
      </c>
      <c r="AM2" s="2">
        <v>3000</v>
      </c>
    </row>
    <row r="3" spans="1:39" x14ac:dyDescent="0.25">
      <c r="A3" s="6" t="s">
        <v>0</v>
      </c>
      <c r="B3" s="6" t="s">
        <v>0</v>
      </c>
      <c r="C3" s="6"/>
      <c r="D3" s="6" t="s">
        <v>1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  <c r="L3" s="6" t="s">
        <v>72</v>
      </c>
      <c r="M3" s="6" t="s">
        <v>73</v>
      </c>
      <c r="N3" s="6" t="s">
        <v>74</v>
      </c>
      <c r="O3" s="6" t="s">
        <v>75</v>
      </c>
      <c r="P3" s="6" t="s">
        <v>76</v>
      </c>
      <c r="Q3" s="6" t="s">
        <v>77</v>
      </c>
      <c r="R3" s="6" t="s">
        <v>78</v>
      </c>
      <c r="S3" s="6" t="s">
        <v>79</v>
      </c>
      <c r="T3" s="6" t="s">
        <v>80</v>
      </c>
      <c r="U3" s="6" t="s">
        <v>81</v>
      </c>
      <c r="V3" s="6" t="s">
        <v>82</v>
      </c>
      <c r="W3" s="6" t="s">
        <v>83</v>
      </c>
      <c r="X3" s="6" t="s">
        <v>84</v>
      </c>
      <c r="Y3" s="6" t="s">
        <v>85</v>
      </c>
      <c r="Z3" s="6" t="s">
        <v>86</v>
      </c>
      <c r="AA3" s="6" t="s">
        <v>87</v>
      </c>
      <c r="AB3" s="6" t="s">
        <v>88</v>
      </c>
      <c r="AC3" s="6" t="s">
        <v>89</v>
      </c>
      <c r="AD3" s="6" t="s">
        <v>90</v>
      </c>
      <c r="AE3" s="6" t="s">
        <v>91</v>
      </c>
      <c r="AF3" s="6" t="s">
        <v>92</v>
      </c>
      <c r="AG3" s="6" t="s">
        <v>93</v>
      </c>
      <c r="AH3" s="6" t="s">
        <v>94</v>
      </c>
      <c r="AI3" s="6" t="s">
        <v>95</v>
      </c>
      <c r="AJ3" s="6" t="s">
        <v>96</v>
      </c>
      <c r="AK3" s="6" t="s">
        <v>97</v>
      </c>
      <c r="AL3" s="6" t="s">
        <v>98</v>
      </c>
      <c r="AM3" s="6" t="s">
        <v>99</v>
      </c>
    </row>
    <row r="4" spans="1:39" x14ac:dyDescent="0.25">
      <c r="A4" s="25" t="s">
        <v>499</v>
      </c>
      <c r="B4" s="25" t="s">
        <v>500</v>
      </c>
      <c r="C4" s="26"/>
      <c r="D4" s="14" t="s">
        <v>5</v>
      </c>
      <c r="E4" s="55"/>
    </row>
    <row r="5" spans="1:39" s="24" customFormat="1" x14ac:dyDescent="0.25">
      <c r="A5" s="28" t="s">
        <v>100</v>
      </c>
      <c r="B5" s="28" t="s">
        <v>101</v>
      </c>
      <c r="C5" s="29"/>
      <c r="D5" s="47">
        <v>44228</v>
      </c>
      <c r="H5" s="65"/>
      <c r="I5" s="65"/>
      <c r="J5" s="65"/>
    </row>
    <row r="6" spans="1:39" x14ac:dyDescent="0.25">
      <c r="A6" s="25" t="s">
        <v>102</v>
      </c>
      <c r="B6" s="25" t="s">
        <v>103</v>
      </c>
      <c r="C6" s="14" t="s">
        <v>104</v>
      </c>
      <c r="D6" s="14" t="s">
        <v>23</v>
      </c>
      <c r="E6" s="24"/>
      <c r="F6" s="24" t="str">
        <f t="shared" ref="F6" si="0">IF(F$1="Yes",RIGHT(F3,2),"")</f>
        <v/>
      </c>
      <c r="G6" s="24" t="str">
        <f>IF(G$1="Yes",RIGHT(G3,2),"")</f>
        <v/>
      </c>
      <c r="H6" s="24"/>
      <c r="I6" s="24"/>
      <c r="J6" s="24"/>
      <c r="K6" s="24" t="str">
        <f t="shared" ref="K6:AM6" si="1">IF(K$1="Yes",RIGHT(K3,2),"")</f>
        <v/>
      </c>
      <c r="L6" s="24" t="str">
        <f t="shared" si="1"/>
        <v/>
      </c>
      <c r="M6" s="24" t="str">
        <f t="shared" si="1"/>
        <v/>
      </c>
      <c r="N6" s="24" t="str">
        <f t="shared" si="1"/>
        <v/>
      </c>
      <c r="O6" s="24" t="str">
        <f t="shared" si="1"/>
        <v/>
      </c>
      <c r="P6" s="24" t="str">
        <f t="shared" si="1"/>
        <v/>
      </c>
      <c r="Q6" s="24" t="str">
        <f t="shared" si="1"/>
        <v/>
      </c>
      <c r="R6" s="24" t="str">
        <f t="shared" si="1"/>
        <v/>
      </c>
      <c r="S6" s="24" t="str">
        <f t="shared" si="1"/>
        <v/>
      </c>
      <c r="T6" s="24" t="str">
        <f t="shared" si="1"/>
        <v/>
      </c>
      <c r="U6" s="24" t="str">
        <f t="shared" si="1"/>
        <v/>
      </c>
      <c r="V6" s="24" t="str">
        <f t="shared" si="1"/>
        <v/>
      </c>
      <c r="W6" s="24" t="str">
        <f t="shared" si="1"/>
        <v/>
      </c>
      <c r="X6" s="24" t="str">
        <f t="shared" si="1"/>
        <v/>
      </c>
      <c r="Y6" s="24" t="str">
        <f t="shared" si="1"/>
        <v/>
      </c>
      <c r="Z6" s="24" t="str">
        <f t="shared" si="1"/>
        <v/>
      </c>
      <c r="AA6" s="24" t="str">
        <f t="shared" si="1"/>
        <v/>
      </c>
      <c r="AB6" s="24" t="str">
        <f t="shared" si="1"/>
        <v/>
      </c>
      <c r="AC6" s="24" t="str">
        <f t="shared" si="1"/>
        <v/>
      </c>
      <c r="AD6" s="24" t="str">
        <f t="shared" si="1"/>
        <v/>
      </c>
      <c r="AE6" s="24" t="str">
        <f t="shared" si="1"/>
        <v/>
      </c>
      <c r="AF6" s="24" t="str">
        <f t="shared" si="1"/>
        <v/>
      </c>
      <c r="AG6" s="24" t="str">
        <f t="shared" si="1"/>
        <v/>
      </c>
      <c r="AH6" s="24" t="str">
        <f t="shared" si="1"/>
        <v/>
      </c>
      <c r="AI6" s="24" t="str">
        <f t="shared" si="1"/>
        <v/>
      </c>
      <c r="AJ6" s="24" t="str">
        <f t="shared" si="1"/>
        <v/>
      </c>
      <c r="AK6" s="24" t="str">
        <f t="shared" si="1"/>
        <v/>
      </c>
      <c r="AL6" s="24" t="str">
        <f t="shared" si="1"/>
        <v/>
      </c>
      <c r="AM6" s="24" t="str">
        <f t="shared" si="1"/>
        <v/>
      </c>
    </row>
    <row r="7" spans="1:39" x14ac:dyDescent="0.25">
      <c r="A7" s="25" t="s">
        <v>105</v>
      </c>
      <c r="B7" s="25" t="s">
        <v>106</v>
      </c>
      <c r="C7" s="14"/>
      <c r="D7" s="14" t="s">
        <v>107</v>
      </c>
      <c r="E7" s="24"/>
      <c r="F7" s="24"/>
      <c r="G7" s="24"/>
      <c r="H7" s="63"/>
      <c r="I7" s="63"/>
      <c r="J7" s="63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</row>
    <row r="8" spans="1:39" x14ac:dyDescent="0.25">
      <c r="A8" s="25" t="s">
        <v>108</v>
      </c>
      <c r="B8" s="25" t="s">
        <v>109</v>
      </c>
      <c r="C8" s="14"/>
      <c r="D8" s="46">
        <v>44396</v>
      </c>
      <c r="E8" s="52"/>
      <c r="F8" s="24"/>
      <c r="G8" s="24"/>
      <c r="H8" s="72"/>
      <c r="I8" s="72"/>
      <c r="J8" s="72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39" x14ac:dyDescent="0.25">
      <c r="A9" s="25" t="s">
        <v>110</v>
      </c>
      <c r="B9" s="25" t="s">
        <v>541</v>
      </c>
      <c r="C9" s="14"/>
      <c r="D9" s="14" t="s">
        <v>111</v>
      </c>
      <c r="E9" s="24"/>
      <c r="F9" s="24"/>
      <c r="G9" s="24"/>
      <c r="H9" s="73"/>
      <c r="I9" s="73"/>
      <c r="J9" s="73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x14ac:dyDescent="0.25">
      <c r="A10" s="25" t="s">
        <v>112</v>
      </c>
      <c r="B10" s="25" t="s">
        <v>113</v>
      </c>
      <c r="C10" s="14"/>
      <c r="D10" s="14" t="s">
        <v>114</v>
      </c>
      <c r="E10" s="24"/>
      <c r="F10" s="24"/>
      <c r="G10" s="24"/>
      <c r="H10" s="73"/>
      <c r="I10" s="73"/>
      <c r="J10" s="73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 spans="1:39" x14ac:dyDescent="0.25">
      <c r="A11" s="25" t="s">
        <v>115</v>
      </c>
      <c r="B11" s="25" t="s">
        <v>116</v>
      </c>
      <c r="C11" s="14"/>
      <c r="D11" s="14" t="s">
        <v>117</v>
      </c>
      <c r="E11" s="24"/>
      <c r="F11" s="24"/>
      <c r="G11" s="24"/>
      <c r="H11" s="73"/>
      <c r="I11" s="73"/>
      <c r="J11" s="73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39" x14ac:dyDescent="0.25">
      <c r="A12" s="25" t="s">
        <v>118</v>
      </c>
      <c r="B12" s="25" t="s">
        <v>119</v>
      </c>
      <c r="C12" s="14"/>
      <c r="D12" s="14" t="s">
        <v>120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 spans="1:39" x14ac:dyDescent="0.25">
      <c r="A13" s="25" t="s">
        <v>121</v>
      </c>
      <c r="B13" s="25" t="s">
        <v>122</v>
      </c>
      <c r="C13" s="14"/>
      <c r="D13" s="14" t="s">
        <v>123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</row>
    <row r="14" spans="1:39" x14ac:dyDescent="0.25">
      <c r="A14" s="25" t="s">
        <v>124</v>
      </c>
      <c r="B14" s="25" t="s">
        <v>125</v>
      </c>
      <c r="C14" s="14" t="s">
        <v>126</v>
      </c>
      <c r="D14" s="27">
        <v>2.4900000000000002</v>
      </c>
      <c r="E14" s="57"/>
      <c r="F14" s="24"/>
      <c r="G14" s="24"/>
      <c r="H14" s="64"/>
      <c r="I14" s="64"/>
      <c r="J14" s="6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</row>
    <row r="15" spans="1:39" x14ac:dyDescent="0.25">
      <c r="A15" s="25" t="s">
        <v>127</v>
      </c>
      <c r="B15" s="25" t="s">
        <v>128</v>
      </c>
      <c r="C15" s="14"/>
      <c r="D15" s="14" t="s">
        <v>24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</row>
    <row r="16" spans="1:39" x14ac:dyDescent="0.25">
      <c r="A16" s="25" t="s">
        <v>129</v>
      </c>
      <c r="B16" s="25" t="s">
        <v>542</v>
      </c>
      <c r="C16" s="14" t="s">
        <v>130</v>
      </c>
      <c r="D16" s="14" t="s">
        <v>131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8" spans="1:39" x14ac:dyDescent="0.25">
      <c r="A18" s="1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1:39" x14ac:dyDescent="0.25"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x14ac:dyDescent="0.25"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</row>
    <row r="21" spans="1:39" x14ac:dyDescent="0.25"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1:3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</row>
    <row r="23" spans="1:3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</row>
    <row r="24" spans="1:39" x14ac:dyDescent="0.25"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spans="1:3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</row>
    <row r="26" spans="1:3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 spans="1:39" x14ac:dyDescent="0.25"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</row>
    <row r="28" spans="1:39" x14ac:dyDescent="0.25"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</row>
    <row r="29" spans="1:39" x14ac:dyDescent="0.25"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spans="1:39" x14ac:dyDescent="0.25"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</row>
    <row r="31" spans="1:39" x14ac:dyDescent="0.25">
      <c r="F31" s="2"/>
      <c r="G31" s="2"/>
      <c r="H31" s="2"/>
    </row>
    <row r="32" spans="1:39" x14ac:dyDescent="0.25">
      <c r="F32" s="2"/>
      <c r="G32" s="2"/>
      <c r="H32" s="2"/>
    </row>
    <row r="33" spans="6:8" x14ac:dyDescent="0.25">
      <c r="F33" s="2"/>
      <c r="G33" s="2"/>
      <c r="H33" s="2"/>
    </row>
    <row r="34" spans="6:8" x14ac:dyDescent="0.25">
      <c r="F34" s="2"/>
      <c r="G34" s="2"/>
      <c r="H34" s="2"/>
    </row>
  </sheetData>
  <conditionalFormatting sqref="E4:AM16 E18:AM30">
    <cfRule type="expression" dxfId="85" priority="2">
      <formula>E$1="Yes"</formula>
    </cfRule>
  </conditionalFormatting>
  <conditionalFormatting sqref="E2:AM3">
    <cfRule type="expression" dxfId="84" priority="1">
      <formula>E$1="No"</formula>
    </cfRule>
  </conditionalFormatting>
  <dataValidations count="2">
    <dataValidation type="list" allowBlank="1" showInputMessage="1" showErrorMessage="1" sqref="D15:AM15" xr:uid="{00000000-0002-0000-0200-000000000000}">
      <formula1>"Yes, No"</formula1>
    </dataValidation>
    <dataValidation type="list" allowBlank="1" showInputMessage="1" showErrorMessage="1" sqref="D16:AM16" xr:uid="{00000000-0002-0000-0200-000001000000}">
      <formula1>"3 Months (default), 4 Months, 5 Months, 6 Months, 7 Months, 8 Months, 9 Months, 10 Months, 11 Months, 12 Months"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281"/>
  <sheetViews>
    <sheetView tabSelected="1" topLeftCell="D1" zoomScale="99" zoomScaleNormal="60" workbookViewId="0">
      <selection activeCell="H5" sqref="H5"/>
    </sheetView>
  </sheetViews>
  <sheetFormatPr baseColWidth="10" defaultColWidth="11.42578125" defaultRowHeight="15" x14ac:dyDescent="0.25"/>
  <cols>
    <col min="1" max="3" width="18" hidden="1" customWidth="1"/>
    <col min="4" max="4" width="27.28515625" bestFit="1" customWidth="1"/>
    <col min="5" max="5" width="29.42578125" bestFit="1" customWidth="1"/>
    <col min="6" max="6" width="29.42578125" customWidth="1"/>
    <col min="7" max="7" width="32" customWidth="1"/>
    <col min="8" max="9" width="23.5703125" customWidth="1"/>
    <col min="10" max="44" width="7.5703125" customWidth="1"/>
  </cols>
  <sheetData>
    <row r="1" spans="1:44" x14ac:dyDescent="0.25">
      <c r="J1" s="104" t="str">
        <f>VLOOKUP(J2,'Step1-Business Codes'!$A$2:$E$36,5,FALSE)</f>
        <v>No</v>
      </c>
      <c r="K1" s="104" t="str">
        <f>VLOOKUP(K2,'Step1-Business Codes'!$A$2:$E$36,5,FALSE)</f>
        <v>No</v>
      </c>
      <c r="L1" s="104" t="str">
        <f>VLOOKUP(L2,'Step1-Business Codes'!$A$2:$E$36,5,FALSE)</f>
        <v>No</v>
      </c>
      <c r="M1" s="104" t="str">
        <f>VLOOKUP(M2,'Step1-Business Codes'!$A$2:$E$36,5,FALSE)</f>
        <v>No</v>
      </c>
      <c r="N1" s="104" t="str">
        <f>VLOOKUP(N2,'Step1-Business Codes'!$A$2:$E$36,5,FALSE)</f>
        <v>No</v>
      </c>
      <c r="O1" s="104" t="str">
        <f>VLOOKUP(O2,'Step1-Business Codes'!$A$2:$E$36,5,FALSE)</f>
        <v>No</v>
      </c>
      <c r="P1" s="104" t="str">
        <f>VLOOKUP(P2,'Step1-Business Codes'!$A$2:$E$36,5,FALSE)</f>
        <v>No</v>
      </c>
      <c r="Q1" s="104" t="str">
        <f>VLOOKUP(Q2,'Step1-Business Codes'!$A$2:$E$36,5,FALSE)</f>
        <v>No</v>
      </c>
      <c r="R1" s="104" t="str">
        <f>VLOOKUP(R2,'Step1-Business Codes'!$A$2:$E$36,5,FALSE)</f>
        <v>No</v>
      </c>
      <c r="S1" s="104" t="str">
        <f>VLOOKUP(S2,'Step1-Business Codes'!$A$2:$E$36,5,FALSE)</f>
        <v>No</v>
      </c>
      <c r="T1" s="104" t="str">
        <f>VLOOKUP(T2,'Step1-Business Codes'!$A$2:$E$36,5,FALSE)</f>
        <v>No</v>
      </c>
      <c r="U1" s="104" t="str">
        <f>VLOOKUP(U2,'Step1-Business Codes'!$A$2:$E$36,5,FALSE)</f>
        <v>No</v>
      </c>
      <c r="V1" s="104" t="str">
        <f>VLOOKUP(V2,'Step1-Business Codes'!$A$2:$E$36,5,FALSE)</f>
        <v>No</v>
      </c>
      <c r="W1" s="104" t="str">
        <f>VLOOKUP(W2,'Step1-Business Codes'!$A$2:$E$36,5,FALSE)</f>
        <v>No</v>
      </c>
      <c r="X1" s="104" t="str">
        <f>VLOOKUP(X2,'Step1-Business Codes'!$A$2:$E$36,5,FALSE)</f>
        <v>No</v>
      </c>
      <c r="Y1" s="104" t="str">
        <f>VLOOKUP(Y2,'Step1-Business Codes'!$A$2:$E$36,5,FALSE)</f>
        <v>No</v>
      </c>
      <c r="Z1" s="104" t="str">
        <f>VLOOKUP(Z2,'Step1-Business Codes'!$A$2:$E$36,5,FALSE)</f>
        <v>No</v>
      </c>
      <c r="AA1" s="104" t="str">
        <f>VLOOKUP(AA2,'Step1-Business Codes'!$A$2:$E$36,5,FALSE)</f>
        <v>No</v>
      </c>
      <c r="AB1" s="104" t="str">
        <f>VLOOKUP(AB2,'Step1-Business Codes'!$A$2:$E$36,5,FALSE)</f>
        <v>No</v>
      </c>
      <c r="AC1" s="104" t="str">
        <f>VLOOKUP(AC2,'Step1-Business Codes'!$A$2:$E$36,5,FALSE)</f>
        <v>No</v>
      </c>
      <c r="AD1" s="104" t="str">
        <f>VLOOKUP(AD2,'Step1-Business Codes'!$A$2:$E$36,5,FALSE)</f>
        <v>No</v>
      </c>
      <c r="AE1" s="104" t="str">
        <f>VLOOKUP(AE2,'Step1-Business Codes'!$A$2:$E$36,5,FALSE)</f>
        <v>No</v>
      </c>
      <c r="AF1" s="104" t="str">
        <f>VLOOKUP(AF2,'Step1-Business Codes'!$A$2:$E$36,5,FALSE)</f>
        <v>No</v>
      </c>
      <c r="AG1" s="104" t="str">
        <f>VLOOKUP(AG2,'Step1-Business Codes'!$A$2:$E$36,5,FALSE)</f>
        <v>No</v>
      </c>
      <c r="AH1" s="104" t="str">
        <f>VLOOKUP(AH2,'Step1-Business Codes'!$A$2:$E$36,5,FALSE)</f>
        <v>No</v>
      </c>
      <c r="AI1" s="104" t="str">
        <f>VLOOKUP(AI2,'Step1-Business Codes'!$A$2:$E$36,5,FALSE)</f>
        <v>No</v>
      </c>
      <c r="AJ1" s="104" t="str">
        <f>VLOOKUP(AJ2,'Step1-Business Codes'!$A$2:$E$36,5,FALSE)</f>
        <v>No</v>
      </c>
      <c r="AK1" s="104" t="str">
        <f>VLOOKUP(AK2,'Step1-Business Codes'!$A$2:$E$36,5,FALSE)</f>
        <v>No</v>
      </c>
      <c r="AL1" s="104" t="str">
        <f>VLOOKUP(AL2,'Step1-Business Codes'!$A$2:$E$36,5,FALSE)</f>
        <v>No</v>
      </c>
      <c r="AM1" s="104" t="str">
        <f>VLOOKUP(AM2,'Step1-Business Codes'!$A$2:$E$36,5,FALSE)</f>
        <v>No</v>
      </c>
      <c r="AN1" s="104" t="str">
        <f>VLOOKUP(AN2,'Step1-Business Codes'!$A$2:$E$36,5,FALSE)</f>
        <v>No</v>
      </c>
      <c r="AO1" s="104" t="str">
        <f>VLOOKUP(AO2,'Step1-Business Codes'!$A$2:$E$36,5,FALSE)</f>
        <v>No</v>
      </c>
      <c r="AP1" s="104" t="str">
        <f>VLOOKUP(AP2,'Step1-Business Codes'!$A$2:$E$36,5,FALSE)</f>
        <v>No</v>
      </c>
      <c r="AQ1" s="104" t="str">
        <f>VLOOKUP(AQ2,'Step1-Business Codes'!$A$2:$E$36,5,FALSE)</f>
        <v>No</v>
      </c>
      <c r="AR1" s="104" t="str">
        <f>VLOOKUP(AR2,'Step1-Business Codes'!$A$2:$E$36,5,FALSE)</f>
        <v>No</v>
      </c>
    </row>
    <row r="2" spans="1:44" x14ac:dyDescent="0.25">
      <c r="J2" s="104">
        <v>1000</v>
      </c>
      <c r="K2" s="104">
        <v>1001</v>
      </c>
      <c r="L2" s="104">
        <v>1002</v>
      </c>
      <c r="M2" s="104">
        <v>1003</v>
      </c>
      <c r="N2" s="104">
        <v>1004</v>
      </c>
      <c r="O2" s="104">
        <v>1005</v>
      </c>
      <c r="P2" s="104">
        <v>1006</v>
      </c>
      <c r="Q2" s="104">
        <v>1007</v>
      </c>
      <c r="R2" s="104">
        <v>1008</v>
      </c>
      <c r="S2" s="104">
        <v>1009</v>
      </c>
      <c r="T2" s="104">
        <v>1010</v>
      </c>
      <c r="U2" s="104">
        <v>1011</v>
      </c>
      <c r="V2" s="104">
        <v>1012</v>
      </c>
      <c r="W2" s="104">
        <v>1013</v>
      </c>
      <c r="X2" s="104">
        <v>1014</v>
      </c>
      <c r="Y2" s="104">
        <v>1015</v>
      </c>
      <c r="Z2" s="104">
        <v>1200</v>
      </c>
      <c r="AA2" s="104">
        <v>1300</v>
      </c>
      <c r="AB2" s="104">
        <v>1500</v>
      </c>
      <c r="AC2" s="104">
        <v>1600</v>
      </c>
      <c r="AD2" s="104">
        <v>1700</v>
      </c>
      <c r="AE2" s="104">
        <v>1900</v>
      </c>
      <c r="AF2" s="104">
        <v>2100</v>
      </c>
      <c r="AG2" s="104">
        <v>2101</v>
      </c>
      <c r="AH2" s="104">
        <v>2102</v>
      </c>
      <c r="AI2" s="104">
        <v>2103</v>
      </c>
      <c r="AJ2" s="104">
        <v>2104</v>
      </c>
      <c r="AK2" s="104">
        <v>2105</v>
      </c>
      <c r="AL2" s="104">
        <v>2106</v>
      </c>
      <c r="AM2" s="104">
        <v>2107</v>
      </c>
      <c r="AN2" s="104">
        <v>2108</v>
      </c>
      <c r="AO2" s="104">
        <v>2109</v>
      </c>
      <c r="AP2" s="104">
        <v>2200</v>
      </c>
      <c r="AQ2" s="104">
        <v>2500</v>
      </c>
      <c r="AR2" s="104">
        <v>3000</v>
      </c>
    </row>
    <row r="3" spans="1:44" x14ac:dyDescent="0.25">
      <c r="D3" s="6" t="s">
        <v>459</v>
      </c>
      <c r="E3" s="6" t="s">
        <v>460</v>
      </c>
      <c r="F3" s="6" t="s">
        <v>501</v>
      </c>
      <c r="G3" s="6" t="s">
        <v>529</v>
      </c>
      <c r="H3" s="105" t="s">
        <v>1</v>
      </c>
      <c r="I3" s="74" t="s">
        <v>458</v>
      </c>
      <c r="J3" s="105" t="s">
        <v>65</v>
      </c>
      <c r="K3" s="105" t="s">
        <v>66</v>
      </c>
      <c r="L3" s="105" t="s">
        <v>67</v>
      </c>
      <c r="M3" s="105" t="s">
        <v>68</v>
      </c>
      <c r="N3" s="105" t="s">
        <v>69</v>
      </c>
      <c r="O3" s="105" t="s">
        <v>70</v>
      </c>
      <c r="P3" s="105" t="s">
        <v>71</v>
      </c>
      <c r="Q3" s="105" t="s">
        <v>72</v>
      </c>
      <c r="R3" s="105" t="s">
        <v>73</v>
      </c>
      <c r="S3" s="105" t="s">
        <v>74</v>
      </c>
      <c r="T3" s="105" t="s">
        <v>75</v>
      </c>
      <c r="U3" s="105" t="s">
        <v>76</v>
      </c>
      <c r="V3" s="105" t="s">
        <v>77</v>
      </c>
      <c r="W3" s="105" t="s">
        <v>78</v>
      </c>
      <c r="X3" s="105" t="s">
        <v>79</v>
      </c>
      <c r="Y3" s="105" t="s">
        <v>80</v>
      </c>
      <c r="Z3" s="105" t="s">
        <v>81</v>
      </c>
      <c r="AA3" s="105" t="s">
        <v>82</v>
      </c>
      <c r="AB3" s="105" t="s">
        <v>83</v>
      </c>
      <c r="AC3" s="105" t="s">
        <v>84</v>
      </c>
      <c r="AD3" s="105" t="s">
        <v>85</v>
      </c>
      <c r="AE3" s="105" t="s">
        <v>86</v>
      </c>
      <c r="AF3" s="105" t="s">
        <v>87</v>
      </c>
      <c r="AG3" s="105" t="s">
        <v>88</v>
      </c>
      <c r="AH3" s="105" t="s">
        <v>89</v>
      </c>
      <c r="AI3" s="105" t="s">
        <v>90</v>
      </c>
      <c r="AJ3" s="105" t="s">
        <v>91</v>
      </c>
      <c r="AK3" s="105" t="s">
        <v>92</v>
      </c>
      <c r="AL3" s="105" t="s">
        <v>93</v>
      </c>
      <c r="AM3" s="105" t="s">
        <v>94</v>
      </c>
      <c r="AN3" s="105" t="s">
        <v>95</v>
      </c>
      <c r="AO3" s="105" t="s">
        <v>96</v>
      </c>
      <c r="AP3" s="105" t="s">
        <v>97</v>
      </c>
      <c r="AQ3" s="105" t="s">
        <v>98</v>
      </c>
      <c r="AR3" s="105" t="s">
        <v>99</v>
      </c>
    </row>
    <row r="4" spans="1:44" x14ac:dyDescent="0.25">
      <c r="A4" t="str">
        <f>IF(D4="Card payment",CONCATENATE("_",VLOOKUP(CONCATENATE(E4,F4),Payment_Methods[[Spalte22]:[Interface]],5,FALSE),E4),CONCATENATE("_",VLOOKUP(CONCATENATE(E4,F4),Payment_Methods[[Spalte22]:[Interface]],5,FALSE)))</f>
        <v>_Z002</v>
      </c>
      <c r="B4" t="str">
        <f t="shared" ref="B4" si="0">SUBSTITUTE(D4," ","_")</f>
        <v>Buy_now_pay_later</v>
      </c>
      <c r="C4" t="str">
        <f>SUBSTITUTE(E4," ","_")</f>
        <v>Open_Invoice</v>
      </c>
      <c r="D4" s="3" t="s">
        <v>461</v>
      </c>
      <c r="E4" t="s">
        <v>137</v>
      </c>
      <c r="F4" t="s">
        <v>502</v>
      </c>
      <c r="G4" s="15" t="str">
        <f>IF(F4="","",VLOOKUP(CONCATENATE(E4,F4),Payment_Methods[[Spalte22]:[Interface]],5,FALSE))</f>
        <v>Z002</v>
      </c>
      <c r="H4" s="15" t="str">
        <f>IF(F4="","",VLOOKUP(CONCATENATE(E4,F4),Payment_Methods[[Spalte22]:[Interface]],4,FALSE))</f>
        <v>no-capture</v>
      </c>
      <c r="I4" s="103"/>
      <c r="M4" s="66"/>
    </row>
    <row r="5" spans="1:44" x14ac:dyDescent="0.25">
      <c r="A5" t="str">
        <f>IF(D5="Card payment",CONCATENATE("_",VLOOKUP(CONCATENATE(E5,F5),Payment_Methods[[Spalte22]:[Interface]],5,FALSE),E5),CONCATENATE("_",VLOOKUP(CONCATENATE(E5,F5),Payment_Methods[[Spalte22]:[Interface]],5,FALSE)))</f>
        <v>_Z004Amex</v>
      </c>
      <c r="B5" t="str">
        <f t="shared" ref="B5:C5" si="1">SUBSTITUTE(D5," ","_")</f>
        <v>Card_payment</v>
      </c>
      <c r="C5" t="str">
        <f t="shared" si="1"/>
        <v>Amex</v>
      </c>
      <c r="D5" s="3" t="s">
        <v>462</v>
      </c>
      <c r="E5" t="s">
        <v>472</v>
      </c>
      <c r="F5" t="s">
        <v>506</v>
      </c>
      <c r="G5" s="15" t="str">
        <f>IF(F5="","",VLOOKUP(CONCATENATE(E5,F5),Payment_Methods[[Spalte22]:[Interface]],5,FALSE))</f>
        <v>Z004</v>
      </c>
      <c r="H5" s="15" t="str">
        <f>IF(F5="","",VLOOKUP(CONCATENATE(E5,F5),Payment_Methods[[Spalte22]:[Interface]],4,FALSE))</f>
        <v>Captured by Aqount</v>
      </c>
      <c r="I5" s="103"/>
      <c r="O5" s="66"/>
    </row>
    <row r="6" spans="1:44" x14ac:dyDescent="0.25">
      <c r="A6" t="str">
        <f>IF(D6="Card payment",CONCATENATE("_",VLOOKUP(CONCATENATE(E6,F6),Payment_Methods[[Spalte22]:[Interface]],5,FALSE),E6),CONCATENATE("_",VLOOKUP(CONCATENATE(E6,F6),Payment_Methods[[Spalte22]:[Interface]],5,FALSE)))</f>
        <v>_Z006</v>
      </c>
      <c r="B6" t="str">
        <f t="shared" ref="B6:C6" si="2">SUBSTITUTE(D6," ","_")</f>
        <v>Online_Payment</v>
      </c>
      <c r="C6" t="str">
        <f t="shared" si="2"/>
        <v>SOFORT</v>
      </c>
      <c r="D6" s="3" t="s">
        <v>464</v>
      </c>
      <c r="E6" t="s">
        <v>342</v>
      </c>
      <c r="F6" t="s">
        <v>511</v>
      </c>
      <c r="G6" s="15" t="str">
        <f>IF(F6="","",VLOOKUP(CONCATENATE(E6,F6),Payment_Methods[[Spalte22]:[Interface]],5,FALSE))</f>
        <v>Z006</v>
      </c>
      <c r="H6" s="15" t="str">
        <f>IF(F6="","",VLOOKUP(CONCATENATE(E6,F6),Payment_Methods[[Spalte22]:[Interface]],4,FALSE))</f>
        <v>Captured after delivery by client</v>
      </c>
      <c r="I6" s="103"/>
    </row>
    <row r="7" spans="1:44" x14ac:dyDescent="0.25">
      <c r="A7" t="str">
        <f>IF(D7="Card payment",CONCATENATE("_",VLOOKUP(CONCATENATE(E7,F7),Payment_Methods[[Spalte22]:[Interface]],5,FALSE),E7),CONCATENATE("_",VLOOKUP(CONCATENATE(E7,F7),Payment_Methods[[Spalte22]:[Interface]],5,FALSE)))</f>
        <v>_Z005</v>
      </c>
      <c r="B7" t="str">
        <f t="shared" ref="B7:C7" si="3">SUBSTITUTE(D7," ","_")</f>
        <v>Others</v>
      </c>
      <c r="C7" t="str">
        <f t="shared" si="3"/>
        <v>Cash_on_Delivery</v>
      </c>
      <c r="D7" s="3" t="s">
        <v>492</v>
      </c>
      <c r="E7" t="s">
        <v>493</v>
      </c>
      <c r="F7" t="s">
        <v>334</v>
      </c>
      <c r="G7" s="15" t="str">
        <f>IF(F7="","",VLOOKUP(CONCATENATE(E7,F7),Payment_Methods[[Spalte22]:[Interface]],5,FALSE))</f>
        <v>Z005</v>
      </c>
      <c r="H7" s="15" t="str">
        <f>IF(F7="","",VLOOKUP(CONCATENATE(E7,F7),Payment_Methods[[Spalte22]:[Interface]],4,FALSE))</f>
        <v>DHL</v>
      </c>
      <c r="I7" s="103"/>
    </row>
    <row r="8" spans="1:44" x14ac:dyDescent="0.25">
      <c r="A8" t="str">
        <f>IF(D8="Card payment",CONCATENATE("_",VLOOKUP(CONCATENATE(E8,F8),Payment_Methods[[Spalte22]:[Interface]],5,FALSE),E8),CONCATENATE("_",VLOOKUP(CONCATENATE(E8,F8),Payment_Methods[[Spalte22]:[Interface]],5,FALSE)))</f>
        <v>_Z004</v>
      </c>
      <c r="B8" t="str">
        <f t="shared" ref="B8:C8" si="4">SUBSTITUTE(D8," ","_")</f>
        <v>Wallet_payment</v>
      </c>
      <c r="C8" t="str">
        <f t="shared" si="4"/>
        <v>ApplePay</v>
      </c>
      <c r="D8" s="3" t="s">
        <v>498</v>
      </c>
      <c r="E8" t="s">
        <v>490</v>
      </c>
      <c r="F8" t="s">
        <v>352</v>
      </c>
      <c r="G8" s="15" t="str">
        <f>IF(F8="","",VLOOKUP(CONCATENATE(E8,F8),Payment_Methods[[Spalte22]:[Interface]],5,FALSE))</f>
        <v>Z004</v>
      </c>
      <c r="H8" s="15" t="str">
        <f>IF(F8="","",VLOOKUP(CONCATENATE(E8,F8),Payment_Methods[[Spalte22]:[Interface]],4,FALSE))</f>
        <v>Captured by Aqount</v>
      </c>
      <c r="I8" s="103"/>
    </row>
    <row r="9" spans="1:44" x14ac:dyDescent="0.25">
      <c r="A9" t="e">
        <f>IF(D9="Card payment",CONCATENATE("_",VLOOKUP(CONCATENATE(E9,F9),Payment_Methods[[Spalte22]:[Interface]],5,FALSE),E9),CONCATENATE("_",VLOOKUP(CONCATENATE(E9,F9),Payment_Methods[[Spalte22]:[Interface]],5,FALSE)))</f>
        <v>#N/A</v>
      </c>
      <c r="B9" t="str">
        <f t="shared" ref="B9:C9" si="5">SUBSTITUTE(D9," ","_")</f>
        <v/>
      </c>
      <c r="C9" t="str">
        <f t="shared" si="5"/>
        <v/>
      </c>
      <c r="D9" s="3" t="str">
        <f>IF(E9="","",VLOOKUP(E9,Payment_Methods[],4,FALSE))</f>
        <v/>
      </c>
      <c r="G9" s="15" t="str">
        <f>IF(F9="","",VLOOKUP(CONCATENATE(E9,F9),Payment_Methods[[Spalte22]:[Interface]],5,FALSE))</f>
        <v/>
      </c>
      <c r="H9" s="15" t="str">
        <f>IF(F9="","",VLOOKUP(CONCATENATE(E9,F9),Payment_Methods[[Spalte22]:[Interface]],4,FALSE))</f>
        <v/>
      </c>
      <c r="I9" s="103"/>
    </row>
    <row r="10" spans="1:44" x14ac:dyDescent="0.25">
      <c r="A10" t="e">
        <f>IF(D10="Card payment",CONCATENATE("_",VLOOKUP(CONCATENATE(E10,F10),Payment_Methods[[Spalte22]:[Interface]],5,FALSE),E10),CONCATENATE("_",VLOOKUP(CONCATENATE(E10,F10),Payment_Methods[[Spalte22]:[Interface]],5,FALSE)))</f>
        <v>#N/A</v>
      </c>
      <c r="B10" t="str">
        <f t="shared" ref="B10:C10" si="6">SUBSTITUTE(D10," ","_")</f>
        <v/>
      </c>
      <c r="C10" t="str">
        <f t="shared" si="6"/>
        <v/>
      </c>
      <c r="D10" s="3" t="str">
        <f>IF(E10="","",VLOOKUP(E10,Payment_Methods[],4,FALSE))</f>
        <v/>
      </c>
      <c r="G10" s="15" t="str">
        <f>IF(F10="","",VLOOKUP(CONCATENATE(E10,F10),Payment_Methods[[Spalte22]:[Interface]],5,FALSE))</f>
        <v/>
      </c>
      <c r="H10" s="15" t="str">
        <f>IF(F10="","",VLOOKUP(CONCATENATE(E10,F10),Payment_Methods[[Spalte22]:[Interface]],4,FALSE))</f>
        <v/>
      </c>
      <c r="I10" s="103"/>
    </row>
    <row r="11" spans="1:44" x14ac:dyDescent="0.25">
      <c r="A11" t="e">
        <f>IF(D11="Card payment",CONCATENATE("_",VLOOKUP(CONCATENATE(E11,F11),Payment_Methods[[Spalte22]:[Interface]],5,FALSE),E11),CONCATENATE("_",VLOOKUP(CONCATENATE(E11,F11),Payment_Methods[[Spalte22]:[Interface]],5,FALSE)))</f>
        <v>#N/A</v>
      </c>
      <c r="B11" t="str">
        <f t="shared" ref="B11:C11" si="7">SUBSTITUTE(D11," ","_")</f>
        <v/>
      </c>
      <c r="C11" t="str">
        <f t="shared" si="7"/>
        <v/>
      </c>
      <c r="D11" s="3" t="str">
        <f>IF(E11="","",VLOOKUP(E11,Payment_Methods[],4,FALSE))</f>
        <v/>
      </c>
      <c r="G11" s="15" t="str">
        <f>IF(F11="","",VLOOKUP(CONCATENATE(E11,F11),Payment_Methods[[Spalte22]:[Interface]],5,FALSE))</f>
        <v/>
      </c>
      <c r="H11" s="15" t="str">
        <f>IF(F11="","",VLOOKUP(CONCATENATE(E11,F11),Payment_Methods[[Spalte22]:[Interface]],4,FALSE))</f>
        <v/>
      </c>
      <c r="I11" s="103"/>
    </row>
    <row r="12" spans="1:44" x14ac:dyDescent="0.25">
      <c r="A12" t="e">
        <f>IF(D12="Card payment",CONCATENATE("_",VLOOKUP(CONCATENATE(E12,F12),Payment_Methods[[Spalte22]:[Interface]],5,FALSE),E12),CONCATENATE("_",VLOOKUP(CONCATENATE(E12,F12),Payment_Methods[[Spalte22]:[Interface]],5,FALSE)))</f>
        <v>#N/A</v>
      </c>
      <c r="B12" t="str">
        <f t="shared" ref="B12:C12" si="8">SUBSTITUTE(D12," ","_")</f>
        <v/>
      </c>
      <c r="C12" t="str">
        <f t="shared" si="8"/>
        <v/>
      </c>
      <c r="D12" s="3" t="str">
        <f>IF(E12="","",VLOOKUP(E12,Payment_Methods[],4,FALSE))</f>
        <v/>
      </c>
      <c r="G12" s="15" t="str">
        <f>IF(F12="","",VLOOKUP(CONCATENATE(E12,F12),Payment_Methods[[Spalte22]:[Interface]],5,FALSE))</f>
        <v/>
      </c>
      <c r="H12" s="15" t="str">
        <f>IF(F12="","",VLOOKUP(CONCATENATE(E12,F12),Payment_Methods[[Spalte22]:[Interface]],4,FALSE))</f>
        <v/>
      </c>
      <c r="I12" s="103"/>
    </row>
    <row r="13" spans="1:44" x14ac:dyDescent="0.25">
      <c r="A13" t="e">
        <f>IF(D13="Card payment",CONCATENATE("_",VLOOKUP(CONCATENATE(E13,F13),Payment_Methods[[Spalte22]:[Interface]],5,FALSE),E13),CONCATENATE("_",VLOOKUP(CONCATENATE(E13,F13),Payment_Methods[[Spalte22]:[Interface]],5,FALSE)))</f>
        <v>#N/A</v>
      </c>
      <c r="B13" t="str">
        <f t="shared" ref="B13:C13" si="9">SUBSTITUTE(D13," ","_")</f>
        <v/>
      </c>
      <c r="C13" t="str">
        <f t="shared" si="9"/>
        <v/>
      </c>
      <c r="D13" s="3" t="str">
        <f>IF(E13="","",VLOOKUP(E13,Payment_Methods[],4,FALSE))</f>
        <v/>
      </c>
      <c r="G13" s="15" t="str">
        <f>IF(F13="","",VLOOKUP(CONCATENATE(E13,F13),Payment_Methods[[Spalte22]:[Interface]],5,FALSE))</f>
        <v/>
      </c>
      <c r="H13" s="15" t="str">
        <f>IF(F13="","",VLOOKUP(CONCATENATE(E13,F13),Payment_Methods[[Spalte22]:[Interface]],4,FALSE))</f>
        <v/>
      </c>
      <c r="I13" s="103"/>
    </row>
    <row r="14" spans="1:44" x14ac:dyDescent="0.25">
      <c r="A14" t="e">
        <f>IF(D14="Card payment",CONCATENATE("_",VLOOKUP(CONCATENATE(E14,F14),Payment_Methods[[Spalte22]:[Interface]],5,FALSE),E14),CONCATENATE("_",VLOOKUP(CONCATENATE(E14,F14),Payment_Methods[[Spalte22]:[Interface]],5,FALSE)))</f>
        <v>#N/A</v>
      </c>
      <c r="B14" t="str">
        <f t="shared" ref="B14:C14" si="10">SUBSTITUTE(D14," ","_")</f>
        <v/>
      </c>
      <c r="C14" t="str">
        <f t="shared" si="10"/>
        <v/>
      </c>
      <c r="D14" s="3" t="str">
        <f>IF(E14="","",VLOOKUP(E14,Payment_Methods[],4,FALSE))</f>
        <v/>
      </c>
      <c r="G14" s="15" t="str">
        <f>IF(F14="","",VLOOKUP(CONCATENATE(E14,F14),Payment_Methods[[Spalte22]:[Interface]],5,FALSE))</f>
        <v/>
      </c>
      <c r="H14" s="15" t="str">
        <f>IF(F14="","",VLOOKUP(CONCATENATE(E14,F14),Payment_Methods[[Spalte22]:[Interface]],4,FALSE))</f>
        <v/>
      </c>
      <c r="I14" s="103"/>
    </row>
    <row r="15" spans="1:44" x14ac:dyDescent="0.25">
      <c r="A15" t="e">
        <f>IF(D15="Card payment",CONCATENATE("_",VLOOKUP(CONCATENATE(E15,F15),Payment_Methods[[Spalte22]:[Interface]],5,FALSE),E15),CONCATENATE("_",VLOOKUP(CONCATENATE(E15,F15),Payment_Methods[[Spalte22]:[Interface]],5,FALSE)))</f>
        <v>#N/A</v>
      </c>
      <c r="B15" t="str">
        <f t="shared" ref="B15:C15" si="11">SUBSTITUTE(D15," ","_")</f>
        <v/>
      </c>
      <c r="C15" t="str">
        <f t="shared" si="11"/>
        <v/>
      </c>
      <c r="D15" s="3" t="str">
        <f>IF(E15="","",VLOOKUP(E15,Payment_Methods[],4,FALSE))</f>
        <v/>
      </c>
      <c r="G15" s="15" t="str">
        <f>IF(F15="","",VLOOKUP(CONCATENATE(E15,F15),Payment_Methods[[Spalte22]:[Interface]],5,FALSE))</f>
        <v/>
      </c>
      <c r="H15" s="15" t="str">
        <f>IF(F15="","",VLOOKUP(CONCATENATE(E15,F15),Payment_Methods[[Spalte22]:[Interface]],4,FALSE))</f>
        <v/>
      </c>
      <c r="I15" s="103"/>
    </row>
    <row r="16" spans="1:44" x14ac:dyDescent="0.25">
      <c r="A16" t="e">
        <f>IF(D16="Card payment",CONCATENATE("_",VLOOKUP(CONCATENATE(E16,F16),Payment_Methods[[Spalte22]:[Interface]],5,FALSE),E16),CONCATENATE("_",VLOOKUP(CONCATENATE(E16,F16),Payment_Methods[[Spalte22]:[Interface]],5,FALSE)))</f>
        <v>#N/A</v>
      </c>
      <c r="B16" t="str">
        <f t="shared" ref="B16:C16" si="12">SUBSTITUTE(D16," ","_")</f>
        <v/>
      </c>
      <c r="C16" t="str">
        <f t="shared" si="12"/>
        <v/>
      </c>
      <c r="D16" s="3" t="str">
        <f>IF(E16="","",VLOOKUP(E16,Payment_Methods[],4,FALSE))</f>
        <v/>
      </c>
      <c r="G16" s="15" t="str">
        <f>IF(F16="","",VLOOKUP(CONCATENATE(E16,F16),Payment_Methods[[Spalte22]:[Interface]],5,FALSE))</f>
        <v/>
      </c>
      <c r="H16" s="15" t="str">
        <f>IF(F16="","",VLOOKUP(CONCATENATE(E16,F16),Payment_Methods[[Spalte22]:[Interface]],4,FALSE))</f>
        <v/>
      </c>
      <c r="I16" s="103"/>
    </row>
    <row r="17" spans="1:9" x14ac:dyDescent="0.25">
      <c r="A17" t="e">
        <f>IF(D17="Card payment",CONCATENATE("_",VLOOKUP(CONCATENATE(E17,F17),Payment_Methods[[Spalte22]:[Interface]],5,FALSE),E17),CONCATENATE("_",VLOOKUP(CONCATENATE(E17,F17),Payment_Methods[[Spalte22]:[Interface]],5,FALSE)))</f>
        <v>#N/A</v>
      </c>
      <c r="B17" t="str">
        <f t="shared" ref="B17:C17" si="13">SUBSTITUTE(D17," ","_")</f>
        <v/>
      </c>
      <c r="C17" t="str">
        <f t="shared" si="13"/>
        <v/>
      </c>
      <c r="D17" s="3" t="str">
        <f>IF(E17="","",VLOOKUP(E17,Payment_Methods[],4,FALSE))</f>
        <v/>
      </c>
      <c r="G17" s="15" t="str">
        <f>IF(F17="","",VLOOKUP(CONCATENATE(E17,F17),Payment_Methods[[Spalte22]:[Interface]],5,FALSE))</f>
        <v/>
      </c>
      <c r="H17" s="15" t="str">
        <f>IF(F17="","",VLOOKUP(CONCATENATE(E17,F17),Payment_Methods[[Spalte22]:[Interface]],4,FALSE))</f>
        <v/>
      </c>
      <c r="I17" s="103"/>
    </row>
    <row r="18" spans="1:9" x14ac:dyDescent="0.25">
      <c r="A18" t="e">
        <f>IF(D18="Card payment",CONCATENATE("_",VLOOKUP(CONCATENATE(E18,F18),Payment_Methods[[Spalte22]:[Interface]],5,FALSE),E18),CONCATENATE("_",VLOOKUP(CONCATENATE(E18,F18),Payment_Methods[[Spalte22]:[Interface]],5,FALSE)))</f>
        <v>#N/A</v>
      </c>
      <c r="B18" t="str">
        <f t="shared" ref="B18:C18" si="14">SUBSTITUTE(D18," ","_")</f>
        <v/>
      </c>
      <c r="C18" t="str">
        <f t="shared" si="14"/>
        <v/>
      </c>
      <c r="D18" s="3" t="str">
        <f>IF(E18="","",VLOOKUP(E18,Payment_Methods[],4,FALSE))</f>
        <v/>
      </c>
      <c r="G18" s="15" t="str">
        <f>IF(F18="","",VLOOKUP(CONCATENATE(E18,F18),Payment_Methods[[Spalte22]:[Interface]],5,FALSE))</f>
        <v/>
      </c>
      <c r="H18" s="15" t="str">
        <f>IF(F18="","",VLOOKUP(CONCATENATE(E18,F18),Payment_Methods[[Spalte22]:[Interface]],4,FALSE))</f>
        <v/>
      </c>
      <c r="I18" s="103"/>
    </row>
    <row r="19" spans="1:9" x14ac:dyDescent="0.25">
      <c r="A19" t="e">
        <f>IF(D19="Card payment",CONCATENATE("_",VLOOKUP(CONCATENATE(E19,F19),Payment_Methods[[Spalte22]:[Interface]],5,FALSE),E19),CONCATENATE("_",VLOOKUP(CONCATENATE(E19,F19),Payment_Methods[[Spalte22]:[Interface]],5,FALSE)))</f>
        <v>#N/A</v>
      </c>
      <c r="B19" t="str">
        <f t="shared" ref="B19:C19" si="15">SUBSTITUTE(D19," ","_")</f>
        <v/>
      </c>
      <c r="C19" t="str">
        <f t="shared" si="15"/>
        <v/>
      </c>
      <c r="D19" s="3" t="str">
        <f>IF(E19="","",VLOOKUP(E19,Payment_Methods[],4,FALSE))</f>
        <v/>
      </c>
      <c r="G19" s="15" t="str">
        <f>IF(F19="","",VLOOKUP(CONCATENATE(E19,F19),Payment_Methods[[Spalte22]:[Interface]],5,FALSE))</f>
        <v/>
      </c>
      <c r="H19" s="15" t="str">
        <f>IF(F19="","",VLOOKUP(CONCATENATE(E19,F19),Payment_Methods[[Spalte22]:[Interface]],4,FALSE))</f>
        <v/>
      </c>
      <c r="I19" s="103"/>
    </row>
    <row r="20" spans="1:9" x14ac:dyDescent="0.25">
      <c r="A20" t="e">
        <f>IF(D20="Card payment",CONCATENATE("_",VLOOKUP(CONCATENATE(E20,F20),Payment_Methods[[Spalte22]:[Interface]],5,FALSE),E20),CONCATENATE("_",VLOOKUP(CONCATENATE(E20,F20),Payment_Methods[[Spalte22]:[Interface]],5,FALSE)))</f>
        <v>#N/A</v>
      </c>
      <c r="B20" t="str">
        <f t="shared" ref="B20:C20" si="16">SUBSTITUTE(D20," ","_")</f>
        <v/>
      </c>
      <c r="C20" t="str">
        <f t="shared" si="16"/>
        <v/>
      </c>
      <c r="D20" s="3" t="str">
        <f>IF(E20="","",VLOOKUP(E20,Payment_Methods[],4,FALSE))</f>
        <v/>
      </c>
      <c r="G20" s="15" t="str">
        <f>IF(F20="","",VLOOKUP(CONCATENATE(E20,F20),Payment_Methods[[Spalte22]:[Interface]],5,FALSE))</f>
        <v/>
      </c>
      <c r="H20" s="15" t="str">
        <f>IF(F20="","",VLOOKUP(CONCATENATE(E20,F20),Payment_Methods[[Spalte22]:[Interface]],4,FALSE))</f>
        <v/>
      </c>
      <c r="I20" s="103"/>
    </row>
    <row r="21" spans="1:9" x14ac:dyDescent="0.25">
      <c r="A21" t="e">
        <f>IF(D21="Card payment",CONCATENATE("_",VLOOKUP(CONCATENATE(E21,F21),Payment_Methods[[Spalte22]:[Interface]],5,FALSE),E21),CONCATENATE("_",VLOOKUP(CONCATENATE(E21,F21),Payment_Methods[[Spalte22]:[Interface]],5,FALSE)))</f>
        <v>#N/A</v>
      </c>
      <c r="B21" t="str">
        <f t="shared" ref="B21:C21" si="17">SUBSTITUTE(D21," ","_")</f>
        <v/>
      </c>
      <c r="C21" t="str">
        <f t="shared" si="17"/>
        <v/>
      </c>
      <c r="D21" s="3" t="str">
        <f>IF(E21="","",VLOOKUP(E21,Payment_Methods[],4,FALSE))</f>
        <v/>
      </c>
      <c r="G21" s="15" t="str">
        <f>IF(F21="","",VLOOKUP(CONCATENATE(E21,F21),Payment_Methods[[Spalte22]:[Interface]],5,FALSE))</f>
        <v/>
      </c>
      <c r="H21" s="15" t="str">
        <f>IF(F21="","",VLOOKUP(CONCATENATE(E21,F21),Payment_Methods[[Spalte22]:[Interface]],4,FALSE))</f>
        <v/>
      </c>
      <c r="I21" s="103"/>
    </row>
    <row r="22" spans="1:9" x14ac:dyDescent="0.25">
      <c r="A22" t="e">
        <f>IF(D22="Card payment",CONCATENATE("_",VLOOKUP(CONCATENATE(E22,F22),Payment_Methods[[Spalte22]:[Interface]],5,FALSE),E22),CONCATENATE("_",VLOOKUP(CONCATENATE(E22,F22),Payment_Methods[[Spalte22]:[Interface]],5,FALSE)))</f>
        <v>#N/A</v>
      </c>
      <c r="B22" t="str">
        <f t="shared" ref="B22:C22" si="18">SUBSTITUTE(D22," ","_")</f>
        <v/>
      </c>
      <c r="C22" t="str">
        <f t="shared" si="18"/>
        <v/>
      </c>
      <c r="D22" s="3" t="str">
        <f>IF(E22="","",VLOOKUP(E22,Payment_Methods[],4,FALSE))</f>
        <v/>
      </c>
      <c r="G22" s="15" t="str">
        <f>IF(F22="","",VLOOKUP(CONCATENATE(E22,F22),Payment_Methods[[Spalte22]:[Interface]],5,FALSE))</f>
        <v/>
      </c>
      <c r="H22" s="15" t="str">
        <f>IF(F22="","",VLOOKUP(CONCATENATE(E22,F22),Payment_Methods[[Spalte22]:[Interface]],4,FALSE))</f>
        <v/>
      </c>
      <c r="I22" s="103"/>
    </row>
    <row r="23" spans="1:9" x14ac:dyDescent="0.25">
      <c r="A23" t="e">
        <f>IF(D23="Card payment",CONCATENATE("_",VLOOKUP(CONCATENATE(E23,F23),Payment_Methods[[Spalte22]:[Interface]],5,FALSE),E23),CONCATENATE("_",VLOOKUP(CONCATENATE(E23,F23),Payment_Methods[[Spalte22]:[Interface]],5,FALSE)))</f>
        <v>#N/A</v>
      </c>
      <c r="B23" t="str">
        <f t="shared" ref="B23:C23" si="19">SUBSTITUTE(D23," ","_")</f>
        <v/>
      </c>
      <c r="C23" t="str">
        <f t="shared" si="19"/>
        <v/>
      </c>
      <c r="D23" s="3" t="str">
        <f>IF(E23="","",VLOOKUP(E23,Payment_Methods[],4,FALSE))</f>
        <v/>
      </c>
      <c r="G23" s="15" t="str">
        <f>IF(F23="","",VLOOKUP(CONCATENATE(E23,F23),Payment_Methods[[Spalte22]:[Interface]],5,FALSE))</f>
        <v/>
      </c>
      <c r="H23" s="15" t="str">
        <f>IF(F23="","",VLOOKUP(CONCATENATE(E23,F23),Payment_Methods[[Spalte22]:[Interface]],4,FALSE))</f>
        <v/>
      </c>
      <c r="I23" s="103"/>
    </row>
    <row r="24" spans="1:9" x14ac:dyDescent="0.25">
      <c r="A24" t="e">
        <f>IF(D24="Card payment",CONCATENATE("_",VLOOKUP(CONCATENATE(E24,F24),Payment_Methods[[Spalte22]:[Interface]],5,FALSE),E24),CONCATENATE("_",VLOOKUP(CONCATENATE(E24,F24),Payment_Methods[[Spalte22]:[Interface]],5,FALSE)))</f>
        <v>#N/A</v>
      </c>
      <c r="B24" t="str">
        <f t="shared" ref="B24:C24" si="20">SUBSTITUTE(D24," ","_")</f>
        <v/>
      </c>
      <c r="C24" t="str">
        <f t="shared" si="20"/>
        <v/>
      </c>
      <c r="D24" s="3" t="str">
        <f>IF(E24="","",VLOOKUP(E24,Payment_Methods[],4,FALSE))</f>
        <v/>
      </c>
      <c r="G24" s="15" t="str">
        <f>IF(F24="","",VLOOKUP(CONCATENATE(E24,F24),Payment_Methods[[Spalte22]:[Interface]],5,FALSE))</f>
        <v/>
      </c>
      <c r="H24" s="15" t="str">
        <f>IF(F24="","",VLOOKUP(CONCATENATE(E24,F24),Payment_Methods[[Spalte22]:[Interface]],4,FALSE))</f>
        <v/>
      </c>
      <c r="I24" s="103"/>
    </row>
    <row r="25" spans="1:9" x14ac:dyDescent="0.25">
      <c r="A25" t="e">
        <f>IF(D25="Card payment",CONCATENATE("_",VLOOKUP(CONCATENATE(E25,F25),Payment_Methods[[Spalte22]:[Interface]],5,FALSE),E25),CONCATENATE("_",VLOOKUP(CONCATENATE(E25,F25),Payment_Methods[[Spalte22]:[Interface]],5,FALSE)))</f>
        <v>#N/A</v>
      </c>
      <c r="B25" t="str">
        <f t="shared" ref="B25:C25" si="21">SUBSTITUTE(D25," ","_")</f>
        <v/>
      </c>
      <c r="C25" t="str">
        <f t="shared" si="21"/>
        <v/>
      </c>
      <c r="D25" s="3" t="str">
        <f>IF(E25="","",VLOOKUP(E25,Payment_Methods[],4,FALSE))</f>
        <v/>
      </c>
      <c r="G25" s="15" t="str">
        <f>IF(F25="","",VLOOKUP(CONCATENATE(E25,F25),Payment_Methods[[Spalte22]:[Interface]],5,FALSE))</f>
        <v/>
      </c>
      <c r="H25" s="15" t="str">
        <f>IF(F25="","",VLOOKUP(CONCATENATE(E25,F25),Payment_Methods[[Spalte22]:[Interface]],4,FALSE))</f>
        <v/>
      </c>
      <c r="I25" s="103"/>
    </row>
    <row r="26" spans="1:9" x14ac:dyDescent="0.25">
      <c r="A26" t="e">
        <f>IF(D26="Card payment",CONCATENATE("_",VLOOKUP(CONCATENATE(E26,F26),Payment_Methods[[Spalte22]:[Interface]],5,FALSE),E26),CONCATENATE("_",VLOOKUP(CONCATENATE(E26,F26),Payment_Methods[[Spalte22]:[Interface]],5,FALSE)))</f>
        <v>#N/A</v>
      </c>
      <c r="B26" t="str">
        <f t="shared" ref="B26:C26" si="22">SUBSTITUTE(D26," ","_")</f>
        <v/>
      </c>
      <c r="C26" t="str">
        <f t="shared" si="22"/>
        <v/>
      </c>
      <c r="D26" s="3" t="str">
        <f>IF(E26="","",VLOOKUP(E26,Payment_Methods[],4,FALSE))</f>
        <v/>
      </c>
      <c r="G26" s="15" t="str">
        <f>IF(F26="","",VLOOKUP(CONCATENATE(E26,F26),Payment_Methods[[Spalte22]:[Interface]],5,FALSE))</f>
        <v/>
      </c>
      <c r="H26" s="15" t="str">
        <f>IF(F26="","",VLOOKUP(CONCATENATE(E26,F26),Payment_Methods[[Spalte22]:[Interface]],4,FALSE))</f>
        <v/>
      </c>
      <c r="I26" s="103"/>
    </row>
    <row r="27" spans="1:9" x14ac:dyDescent="0.25">
      <c r="A27" t="e">
        <f>IF(D27="Card payment",CONCATENATE("_",VLOOKUP(CONCATENATE(E27,F27),Payment_Methods[[Spalte22]:[Interface]],5,FALSE),E27),CONCATENATE("_",VLOOKUP(CONCATENATE(E27,F27),Payment_Methods[[Spalte22]:[Interface]],5,FALSE)))</f>
        <v>#N/A</v>
      </c>
      <c r="B27" t="str">
        <f t="shared" ref="B27:C27" si="23">SUBSTITUTE(D27," ","_")</f>
        <v/>
      </c>
      <c r="C27" t="str">
        <f t="shared" si="23"/>
        <v/>
      </c>
      <c r="D27" s="3" t="str">
        <f>IF(E27="","",VLOOKUP(E27,Payment_Methods[],4,FALSE))</f>
        <v/>
      </c>
      <c r="G27" s="15" t="str">
        <f>IF(F27="","",VLOOKUP(CONCATENATE(E27,F27),Payment_Methods[[Spalte22]:[Interface]],5,FALSE))</f>
        <v/>
      </c>
      <c r="H27" s="15" t="str">
        <f>IF(F27="","",VLOOKUP(CONCATENATE(E27,F27),Payment_Methods[[Spalte22]:[Interface]],4,FALSE))</f>
        <v/>
      </c>
      <c r="I27" s="103"/>
    </row>
    <row r="28" spans="1:9" x14ac:dyDescent="0.25">
      <c r="A28" t="e">
        <f>IF(D28="Card payment",CONCATENATE("_",VLOOKUP(CONCATENATE(E28,F28),Payment_Methods[[Spalte22]:[Interface]],5,FALSE),E28),CONCATENATE("_",VLOOKUP(CONCATENATE(E28,F28),Payment_Methods[[Spalte22]:[Interface]],5,FALSE)))</f>
        <v>#N/A</v>
      </c>
      <c r="B28" t="str">
        <f t="shared" ref="B28:C28" si="24">SUBSTITUTE(D28," ","_")</f>
        <v/>
      </c>
      <c r="C28" t="str">
        <f t="shared" si="24"/>
        <v/>
      </c>
      <c r="D28" s="3" t="str">
        <f>IF(E28="","",VLOOKUP(E28,Payment_Methods[],4,FALSE))</f>
        <v/>
      </c>
      <c r="G28" s="15" t="str">
        <f>IF(F28="","",VLOOKUP(CONCATENATE(E28,F28),Payment_Methods[[Spalte22]:[Interface]],5,FALSE))</f>
        <v/>
      </c>
      <c r="H28" s="15" t="str">
        <f>IF(F28="","",VLOOKUP(CONCATENATE(E28,F28),Payment_Methods[[Spalte22]:[Interface]],4,FALSE))</f>
        <v/>
      </c>
      <c r="I28" s="103"/>
    </row>
    <row r="29" spans="1:9" x14ac:dyDescent="0.25">
      <c r="A29" t="e">
        <f>IF(D29="Card payment",CONCATENATE("_",VLOOKUP(CONCATENATE(E29,F29),Payment_Methods[[Spalte22]:[Interface]],5,FALSE),E29),CONCATENATE("_",VLOOKUP(CONCATENATE(E29,F29),Payment_Methods[[Spalte22]:[Interface]],5,FALSE)))</f>
        <v>#N/A</v>
      </c>
      <c r="B29" t="str">
        <f t="shared" ref="B29:C29" si="25">SUBSTITUTE(D29," ","_")</f>
        <v/>
      </c>
      <c r="C29" t="str">
        <f t="shared" si="25"/>
        <v/>
      </c>
      <c r="D29" s="3" t="str">
        <f>IF(E29="","",VLOOKUP(E29,Payment_Methods[],4,FALSE))</f>
        <v/>
      </c>
      <c r="G29" s="15" t="str">
        <f>IF(F29="","",VLOOKUP(CONCATENATE(E29,F29),Payment_Methods[[Spalte22]:[Interface]],5,FALSE))</f>
        <v/>
      </c>
      <c r="H29" s="15" t="str">
        <f>IF(F29="","",VLOOKUP(CONCATENATE(E29,F29),Payment_Methods[[Spalte22]:[Interface]],4,FALSE))</f>
        <v/>
      </c>
      <c r="I29" s="103"/>
    </row>
    <row r="30" spans="1:9" x14ac:dyDescent="0.25">
      <c r="A30" t="e">
        <f>IF(D30="Card payment",CONCATENATE("_",VLOOKUP(CONCATENATE(E30,F30),Payment_Methods[[Spalte22]:[Interface]],5,FALSE),E30),CONCATENATE("_",VLOOKUP(CONCATENATE(E30,F30),Payment_Methods[[Spalte22]:[Interface]],5,FALSE)))</f>
        <v>#N/A</v>
      </c>
      <c r="B30" t="str">
        <f t="shared" ref="B30:C30" si="26">SUBSTITUTE(D30," ","_")</f>
        <v/>
      </c>
      <c r="C30" t="str">
        <f t="shared" si="26"/>
        <v/>
      </c>
      <c r="D30" s="3" t="str">
        <f>IF(E30="","",VLOOKUP(E30,Payment_Methods[],4,FALSE))</f>
        <v/>
      </c>
      <c r="G30" s="15" t="str">
        <f>IF(F30="","",VLOOKUP(CONCATENATE(E30,F30),Payment_Methods[[Spalte22]:[Interface]],5,FALSE))</f>
        <v/>
      </c>
      <c r="H30" s="15" t="str">
        <f>IF(F30="","",VLOOKUP(CONCATENATE(E30,F30),Payment_Methods[[Spalte22]:[Interface]],4,FALSE))</f>
        <v/>
      </c>
      <c r="I30" s="103"/>
    </row>
    <row r="31" spans="1:9" x14ac:dyDescent="0.25">
      <c r="A31" t="e">
        <f>IF(D31="Card payment",CONCATENATE("_",VLOOKUP(CONCATENATE(E31,F31),Payment_Methods[[Spalte22]:[Interface]],5,FALSE),E31),CONCATENATE("_",VLOOKUP(CONCATENATE(E31,F31),Payment_Methods[[Spalte22]:[Interface]],5,FALSE)))</f>
        <v>#N/A</v>
      </c>
      <c r="B31" t="str">
        <f t="shared" ref="B31:C31" si="27">SUBSTITUTE(D31," ","_")</f>
        <v/>
      </c>
      <c r="C31" t="str">
        <f t="shared" si="27"/>
        <v/>
      </c>
      <c r="D31" s="3" t="str">
        <f>IF(E31="","",VLOOKUP(E31,Payment_Methods[],4,FALSE))</f>
        <v/>
      </c>
      <c r="G31" s="15" t="str">
        <f>IF(F31="","",VLOOKUP(CONCATENATE(E31,F31),Payment_Methods[[Spalte22]:[Interface]],5,FALSE))</f>
        <v/>
      </c>
      <c r="H31" s="15" t="str">
        <f>IF(F31="","",VLOOKUP(CONCATENATE(E31,F31),Payment_Methods[[Spalte22]:[Interface]],4,FALSE))</f>
        <v/>
      </c>
      <c r="I31" s="103"/>
    </row>
    <row r="32" spans="1:9" x14ac:dyDescent="0.25">
      <c r="A32" t="e">
        <f>IF(D32="Card payment",CONCATENATE("_",VLOOKUP(CONCATENATE(E32,F32),Payment_Methods[[Spalte22]:[Interface]],5,FALSE),E32),CONCATENATE("_",VLOOKUP(CONCATENATE(E32,F32),Payment_Methods[[Spalte22]:[Interface]],5,FALSE)))</f>
        <v>#N/A</v>
      </c>
      <c r="B32" t="str">
        <f t="shared" ref="B32:C32" si="28">SUBSTITUTE(D32," ","_")</f>
        <v/>
      </c>
      <c r="C32" t="str">
        <f t="shared" si="28"/>
        <v/>
      </c>
      <c r="D32" s="3" t="str">
        <f>IF(E32="","",VLOOKUP(E32,Payment_Methods[],4,FALSE))</f>
        <v/>
      </c>
      <c r="G32" s="15" t="str">
        <f>IF(F32="","",VLOOKUP(CONCATENATE(E32,F32),Payment_Methods[[Spalte22]:[Interface]],5,FALSE))</f>
        <v/>
      </c>
      <c r="H32" s="15" t="str">
        <f>IF(F32="","",VLOOKUP(CONCATENATE(E32,F32),Payment_Methods[[Spalte22]:[Interface]],4,FALSE))</f>
        <v/>
      </c>
      <c r="I32" s="103"/>
    </row>
    <row r="33" spans="1:9" x14ac:dyDescent="0.25">
      <c r="A33" t="e">
        <f>IF(D33="Card payment",CONCATENATE("_",VLOOKUP(CONCATENATE(E33,F33),Payment_Methods[[Spalte22]:[Interface]],5,FALSE),E33),CONCATENATE("_",VLOOKUP(CONCATENATE(E33,F33),Payment_Methods[[Spalte22]:[Interface]],5,FALSE)))</f>
        <v>#N/A</v>
      </c>
      <c r="B33" t="str">
        <f t="shared" ref="B33:C33" si="29">SUBSTITUTE(D33," ","_")</f>
        <v/>
      </c>
      <c r="C33" t="str">
        <f t="shared" si="29"/>
        <v/>
      </c>
      <c r="D33" s="3" t="str">
        <f>IF(E33="","",VLOOKUP(E33,Payment_Methods[],4,FALSE))</f>
        <v/>
      </c>
      <c r="G33" s="15" t="str">
        <f>IF(F33="","",VLOOKUP(CONCATENATE(E33,F33),Payment_Methods[[Spalte22]:[Interface]],5,FALSE))</f>
        <v/>
      </c>
      <c r="H33" s="15" t="str">
        <f>IF(F33="","",VLOOKUP(CONCATENATE(E33,F33),Payment_Methods[[Spalte22]:[Interface]],4,FALSE))</f>
        <v/>
      </c>
      <c r="I33" s="103"/>
    </row>
    <row r="34" spans="1:9" x14ac:dyDescent="0.25">
      <c r="A34" t="e">
        <f>IF(D34="Card payment",CONCATENATE("_",VLOOKUP(CONCATENATE(E34,F34),Payment_Methods[[Spalte22]:[Interface]],5,FALSE),E34),CONCATENATE("_",VLOOKUP(CONCATENATE(E34,F34),Payment_Methods[[Spalte22]:[Interface]],5,FALSE)))</f>
        <v>#N/A</v>
      </c>
      <c r="B34" t="str">
        <f t="shared" ref="B34:C34" si="30">SUBSTITUTE(D34," ","_")</f>
        <v/>
      </c>
      <c r="C34" t="str">
        <f t="shared" si="30"/>
        <v/>
      </c>
      <c r="D34" s="3" t="str">
        <f>IF(E34="","",VLOOKUP(E34,Payment_Methods[],4,FALSE))</f>
        <v/>
      </c>
      <c r="G34" s="15" t="str">
        <f>IF(F34="","",VLOOKUP(CONCATENATE(E34,F34),Payment_Methods[[Spalte22]:[Interface]],5,FALSE))</f>
        <v/>
      </c>
      <c r="H34" s="15" t="str">
        <f>IF(F34="","",VLOOKUP(CONCATENATE(E34,F34),Payment_Methods[[Spalte22]:[Interface]],4,FALSE))</f>
        <v/>
      </c>
      <c r="I34" s="103"/>
    </row>
    <row r="35" spans="1:9" x14ac:dyDescent="0.25">
      <c r="A35" t="e">
        <f>IF(D35="Card payment",CONCATENATE("_",VLOOKUP(CONCATENATE(E35,F35),Payment_Methods[[Spalte22]:[Interface]],5,FALSE),E35),CONCATENATE("_",VLOOKUP(CONCATENATE(E35,F35),Payment_Methods[[Spalte22]:[Interface]],5,FALSE)))</f>
        <v>#N/A</v>
      </c>
      <c r="B35" t="str">
        <f t="shared" ref="B35:C35" si="31">SUBSTITUTE(D35," ","_")</f>
        <v/>
      </c>
      <c r="C35" t="str">
        <f t="shared" si="31"/>
        <v/>
      </c>
      <c r="D35" s="3" t="str">
        <f>IF(E35="","",VLOOKUP(E35,Payment_Methods[],4,FALSE))</f>
        <v/>
      </c>
      <c r="G35" s="15" t="str">
        <f>IF(F35="","",VLOOKUP(CONCATENATE(E35,F35),Payment_Methods[[Spalte22]:[Interface]],5,FALSE))</f>
        <v/>
      </c>
      <c r="H35" s="15" t="str">
        <f>IF(F35="","",VLOOKUP(CONCATENATE(E35,F35),Payment_Methods[[Spalte22]:[Interface]],4,FALSE))</f>
        <v/>
      </c>
      <c r="I35" s="103"/>
    </row>
    <row r="36" spans="1:9" x14ac:dyDescent="0.25">
      <c r="A36" t="e">
        <f>IF(D36="Card payment",CONCATENATE("_",VLOOKUP(CONCATENATE(E36,F36),Payment_Methods[[Spalte22]:[Interface]],5,FALSE),E36),CONCATENATE("_",VLOOKUP(CONCATENATE(E36,F36),Payment_Methods[[Spalte22]:[Interface]],5,FALSE)))</f>
        <v>#N/A</v>
      </c>
      <c r="B36" t="str">
        <f t="shared" ref="B36:C36" si="32">SUBSTITUTE(D36," ","_")</f>
        <v/>
      </c>
      <c r="C36" t="str">
        <f t="shared" si="32"/>
        <v/>
      </c>
      <c r="D36" s="3" t="str">
        <f>IF(E36="","",VLOOKUP(E36,Payment_Methods[],4,FALSE))</f>
        <v/>
      </c>
      <c r="G36" s="15" t="str">
        <f>IF(F36="","",VLOOKUP(CONCATENATE(E36,F36),Payment_Methods[[Spalte22]:[Interface]],5,FALSE))</f>
        <v/>
      </c>
      <c r="H36" s="15" t="str">
        <f>IF(F36="","",VLOOKUP(CONCATENATE(E36,F36),Payment_Methods[[Spalte22]:[Interface]],4,FALSE))</f>
        <v/>
      </c>
      <c r="I36" s="103"/>
    </row>
    <row r="37" spans="1:9" x14ac:dyDescent="0.25">
      <c r="A37" t="e">
        <f>IF(D37="Card payment",CONCATENATE("_",VLOOKUP(CONCATENATE(E37,F37),Payment_Methods[[Spalte22]:[Interface]],5,FALSE),E37),CONCATENATE("_",VLOOKUP(CONCATENATE(E37,F37),Payment_Methods[[Spalte22]:[Interface]],5,FALSE)))</f>
        <v>#N/A</v>
      </c>
      <c r="B37" t="str">
        <f t="shared" ref="B37:C37" si="33">SUBSTITUTE(D37," ","_")</f>
        <v/>
      </c>
      <c r="C37" t="str">
        <f t="shared" si="33"/>
        <v/>
      </c>
      <c r="D37" s="3" t="str">
        <f>IF(E37="","",VLOOKUP(E37,Payment_Methods[],4,FALSE))</f>
        <v/>
      </c>
      <c r="G37" s="15" t="str">
        <f>IF(F37="","",VLOOKUP(CONCATENATE(E37,F37),Payment_Methods[[Spalte22]:[Interface]],5,FALSE))</f>
        <v/>
      </c>
      <c r="H37" s="15" t="str">
        <f>IF(F37="","",VLOOKUP(CONCATENATE(E37,F37),Payment_Methods[[Spalte22]:[Interface]],4,FALSE))</f>
        <v/>
      </c>
      <c r="I37" s="103"/>
    </row>
    <row r="38" spans="1:9" x14ac:dyDescent="0.25">
      <c r="A38" t="e">
        <f>IF(D38="Card payment",CONCATENATE("_",VLOOKUP(CONCATENATE(E38,F38),Payment_Methods[[Spalte22]:[Interface]],5,FALSE),E38),CONCATENATE("_",VLOOKUP(CONCATENATE(E38,F38),Payment_Methods[[Spalte22]:[Interface]],5,FALSE)))</f>
        <v>#N/A</v>
      </c>
      <c r="B38" t="str">
        <f t="shared" ref="B38:C38" si="34">SUBSTITUTE(D38," ","_")</f>
        <v/>
      </c>
      <c r="C38" t="str">
        <f t="shared" si="34"/>
        <v/>
      </c>
      <c r="D38" s="3" t="str">
        <f>IF(E38="","",VLOOKUP(E38,Payment_Methods[],4,FALSE))</f>
        <v/>
      </c>
      <c r="G38" s="15" t="str">
        <f>IF(F38="","",VLOOKUP(CONCATENATE(E38,F38),Payment_Methods[[Spalte22]:[Interface]],5,FALSE))</f>
        <v/>
      </c>
      <c r="H38" s="15" t="str">
        <f>IF(F38="","",VLOOKUP(CONCATENATE(E38,F38),Payment_Methods[[Spalte22]:[Interface]],4,FALSE))</f>
        <v/>
      </c>
      <c r="I38" s="103"/>
    </row>
    <row r="39" spans="1:9" x14ac:dyDescent="0.25">
      <c r="A39" t="e">
        <f>IF(D39="Card payment",CONCATENATE("_",VLOOKUP(CONCATENATE(E39,F39),Payment_Methods[[Spalte22]:[Interface]],5,FALSE),E39),CONCATENATE("_",VLOOKUP(CONCATENATE(E39,F39),Payment_Methods[[Spalte22]:[Interface]],5,FALSE)))</f>
        <v>#N/A</v>
      </c>
      <c r="B39" t="str">
        <f t="shared" ref="B39:C39" si="35">SUBSTITUTE(D39," ","_")</f>
        <v/>
      </c>
      <c r="C39" t="str">
        <f t="shared" si="35"/>
        <v/>
      </c>
      <c r="D39" s="3" t="str">
        <f>IF(E39="","",VLOOKUP(E39,Payment_Methods[],4,FALSE))</f>
        <v/>
      </c>
      <c r="G39" s="15" t="str">
        <f>IF(F39="","",VLOOKUP(CONCATENATE(E39,F39),Payment_Methods[[Spalte22]:[Interface]],5,FALSE))</f>
        <v/>
      </c>
      <c r="H39" s="15" t="str">
        <f>IF(F39="","",VLOOKUP(CONCATENATE(E39,F39),Payment_Methods[[Spalte22]:[Interface]],4,FALSE))</f>
        <v/>
      </c>
      <c r="I39" s="103"/>
    </row>
    <row r="40" spans="1:9" x14ac:dyDescent="0.25">
      <c r="A40" t="e">
        <f>IF(D40="Card payment",CONCATENATE("_",VLOOKUP(CONCATENATE(E40,F40),Payment_Methods[[Spalte22]:[Interface]],5,FALSE),E40),CONCATENATE("_",VLOOKUP(CONCATENATE(E40,F40),Payment_Methods[[Spalte22]:[Interface]],5,FALSE)))</f>
        <v>#N/A</v>
      </c>
      <c r="B40" t="str">
        <f t="shared" ref="B40:C40" si="36">SUBSTITUTE(D40," ","_")</f>
        <v/>
      </c>
      <c r="C40" t="str">
        <f t="shared" si="36"/>
        <v/>
      </c>
      <c r="D40" s="3" t="str">
        <f>IF(E40="","",VLOOKUP(E40,Payment_Methods[],4,FALSE))</f>
        <v/>
      </c>
      <c r="G40" s="15" t="str">
        <f>IF(F40="","",VLOOKUP(CONCATENATE(E40,F40),Payment_Methods[[Spalte22]:[Interface]],5,FALSE))</f>
        <v/>
      </c>
      <c r="H40" s="15" t="str">
        <f>IF(F40="","",VLOOKUP(CONCATENATE(E40,F40),Payment_Methods[[Spalte22]:[Interface]],4,FALSE))</f>
        <v/>
      </c>
      <c r="I40" s="103"/>
    </row>
    <row r="41" spans="1:9" x14ac:dyDescent="0.25">
      <c r="A41" t="e">
        <f>IF(D41="Card payment",CONCATENATE("_",VLOOKUP(CONCATENATE(E41,F41),Payment_Methods[[Spalte22]:[Interface]],5,FALSE),E41),CONCATENATE("_",VLOOKUP(CONCATENATE(E41,F41),Payment_Methods[[Spalte22]:[Interface]],5,FALSE)))</f>
        <v>#N/A</v>
      </c>
      <c r="B41" t="str">
        <f t="shared" ref="B41:C41" si="37">SUBSTITUTE(D41," ","_")</f>
        <v/>
      </c>
      <c r="C41" t="str">
        <f t="shared" si="37"/>
        <v/>
      </c>
      <c r="D41" s="3" t="str">
        <f>IF(E41="","",VLOOKUP(E41,Payment_Methods[],4,FALSE))</f>
        <v/>
      </c>
      <c r="G41" s="15" t="str">
        <f>IF(F41="","",VLOOKUP(CONCATENATE(E41,F41),Payment_Methods[[Spalte22]:[Interface]],5,FALSE))</f>
        <v/>
      </c>
      <c r="H41" s="15" t="str">
        <f>IF(F41="","",VLOOKUP(CONCATENATE(E41,F41),Payment_Methods[[Spalte22]:[Interface]],4,FALSE))</f>
        <v/>
      </c>
      <c r="I41" s="103"/>
    </row>
    <row r="42" spans="1:9" x14ac:dyDescent="0.25">
      <c r="A42" t="e">
        <f>IF(D42="Card payment",CONCATENATE("_",VLOOKUP(CONCATENATE(E42,F42),Payment_Methods[[Spalte22]:[Interface]],5,FALSE),E42),CONCATENATE("_",VLOOKUP(CONCATENATE(E42,F42),Payment_Methods[[Spalte22]:[Interface]],5,FALSE)))</f>
        <v>#N/A</v>
      </c>
      <c r="B42" t="str">
        <f t="shared" ref="B42:C42" si="38">SUBSTITUTE(D42," ","_")</f>
        <v/>
      </c>
      <c r="C42" t="str">
        <f t="shared" si="38"/>
        <v/>
      </c>
      <c r="D42" s="3" t="str">
        <f>IF(E42="","",VLOOKUP(E42,Payment_Methods[],4,FALSE))</f>
        <v/>
      </c>
      <c r="G42" s="15" t="str">
        <f>IF(F42="","",VLOOKUP(CONCATENATE(E42,F42),Payment_Methods[[Spalte22]:[Interface]],5,FALSE))</f>
        <v/>
      </c>
      <c r="H42" s="15" t="str">
        <f>IF(F42="","",VLOOKUP(CONCATENATE(E42,F42),Payment_Methods[[Spalte22]:[Interface]],4,FALSE))</f>
        <v/>
      </c>
      <c r="I42" s="103"/>
    </row>
    <row r="43" spans="1:9" x14ac:dyDescent="0.25">
      <c r="A43" t="e">
        <f>IF(D43="Card payment",CONCATENATE("_",VLOOKUP(CONCATENATE(E43,F43),Payment_Methods[[Spalte22]:[Interface]],5,FALSE),E43),CONCATENATE("_",VLOOKUP(CONCATENATE(E43,F43),Payment_Methods[[Spalte22]:[Interface]],5,FALSE)))</f>
        <v>#N/A</v>
      </c>
      <c r="B43" t="str">
        <f t="shared" ref="B43:C43" si="39">SUBSTITUTE(D43," ","_")</f>
        <v/>
      </c>
      <c r="C43" t="str">
        <f t="shared" si="39"/>
        <v/>
      </c>
      <c r="D43" s="3" t="str">
        <f>IF(E43="","",VLOOKUP(E43,Payment_Methods[],4,FALSE))</f>
        <v/>
      </c>
      <c r="G43" s="15" t="str">
        <f>IF(F43="","",VLOOKUP(CONCATENATE(E43,F43),Payment_Methods[[Spalte22]:[Interface]],5,FALSE))</f>
        <v/>
      </c>
      <c r="H43" s="15" t="str">
        <f>IF(F43="","",VLOOKUP(CONCATENATE(E43,F43),Payment_Methods[[Spalte22]:[Interface]],4,FALSE))</f>
        <v/>
      </c>
      <c r="I43" s="103"/>
    </row>
    <row r="44" spans="1:9" x14ac:dyDescent="0.25">
      <c r="A44" t="e">
        <f>IF(D44="Card payment",CONCATENATE("_",VLOOKUP(CONCATENATE(E44,F44),Payment_Methods[[Spalte22]:[Interface]],5,FALSE),E44),CONCATENATE("_",VLOOKUP(CONCATENATE(E44,F44),Payment_Methods[[Spalte22]:[Interface]],5,FALSE)))</f>
        <v>#N/A</v>
      </c>
      <c r="B44" t="str">
        <f t="shared" ref="B44:C44" si="40">SUBSTITUTE(D44," ","_")</f>
        <v/>
      </c>
      <c r="C44" t="str">
        <f t="shared" si="40"/>
        <v/>
      </c>
      <c r="D44" s="3" t="str">
        <f>IF(E44="","",VLOOKUP(E44,Payment_Methods[],4,FALSE))</f>
        <v/>
      </c>
      <c r="G44" s="15" t="str">
        <f>IF(F44="","",VLOOKUP(CONCATENATE(E44,F44),Payment_Methods[[Spalte22]:[Interface]],5,FALSE))</f>
        <v/>
      </c>
      <c r="H44" s="15" t="str">
        <f>IF(F44="","",VLOOKUP(CONCATENATE(E44,F44),Payment_Methods[[Spalte22]:[Interface]],4,FALSE))</f>
        <v/>
      </c>
      <c r="I44" s="103"/>
    </row>
    <row r="45" spans="1:9" x14ac:dyDescent="0.25">
      <c r="A45" t="e">
        <f>IF(D45="Card payment",CONCATENATE("_",VLOOKUP(CONCATENATE(E45,F45),Payment_Methods[[Spalte22]:[Interface]],5,FALSE),E45),CONCATENATE("_",VLOOKUP(CONCATENATE(E45,F45),Payment_Methods[[Spalte22]:[Interface]],5,FALSE)))</f>
        <v>#N/A</v>
      </c>
      <c r="B45" t="str">
        <f t="shared" ref="B45:C45" si="41">SUBSTITUTE(D45," ","_")</f>
        <v/>
      </c>
      <c r="C45" t="str">
        <f t="shared" si="41"/>
        <v/>
      </c>
      <c r="D45" s="3" t="str">
        <f>IF(E45="","",VLOOKUP(E45,Payment_Methods[],4,FALSE))</f>
        <v/>
      </c>
      <c r="G45" s="15" t="str">
        <f>IF(F45="","",VLOOKUP(CONCATENATE(E45,F45),Payment_Methods[[Spalte22]:[Interface]],5,FALSE))</f>
        <v/>
      </c>
      <c r="H45" s="15" t="str">
        <f>IF(F45="","",VLOOKUP(CONCATENATE(E45,F45),Payment_Methods[[Spalte22]:[Interface]],4,FALSE))</f>
        <v/>
      </c>
      <c r="I45" s="103"/>
    </row>
    <row r="46" spans="1:9" x14ac:dyDescent="0.25">
      <c r="A46" t="e">
        <f>IF(D46="Card payment",CONCATENATE("_",VLOOKUP(CONCATENATE(E46,F46),Payment_Methods[[Spalte22]:[Interface]],5,FALSE),E46),CONCATENATE("_",VLOOKUP(CONCATENATE(E46,F46),Payment_Methods[[Spalte22]:[Interface]],5,FALSE)))</f>
        <v>#N/A</v>
      </c>
      <c r="B46" t="str">
        <f t="shared" ref="B46:C46" si="42">SUBSTITUTE(D46," ","_")</f>
        <v/>
      </c>
      <c r="C46" t="str">
        <f t="shared" si="42"/>
        <v/>
      </c>
      <c r="D46" s="3" t="str">
        <f>IF(E46="","",VLOOKUP(E46,Payment_Methods[],4,FALSE))</f>
        <v/>
      </c>
      <c r="G46" s="15" t="str">
        <f>IF(F46="","",VLOOKUP(CONCATENATE(E46,F46),Payment_Methods[[Spalte22]:[Interface]],5,FALSE))</f>
        <v/>
      </c>
      <c r="H46" s="15" t="str">
        <f>IF(F46="","",VLOOKUP(CONCATENATE(E46,F46),Payment_Methods[[Spalte22]:[Interface]],4,FALSE))</f>
        <v/>
      </c>
      <c r="I46" s="103"/>
    </row>
    <row r="47" spans="1:9" x14ac:dyDescent="0.25">
      <c r="A47" t="e">
        <f>IF(D47="Card payment",CONCATENATE("_",VLOOKUP(CONCATENATE(E47,F47),Payment_Methods[[Spalte22]:[Interface]],5,FALSE),E47),CONCATENATE("_",VLOOKUP(CONCATENATE(E47,F47),Payment_Methods[[Spalte22]:[Interface]],5,FALSE)))</f>
        <v>#N/A</v>
      </c>
      <c r="B47" t="str">
        <f t="shared" ref="B47:C47" si="43">SUBSTITUTE(D47," ","_")</f>
        <v/>
      </c>
      <c r="C47" t="str">
        <f t="shared" si="43"/>
        <v/>
      </c>
      <c r="D47" s="3" t="str">
        <f>IF(E47="","",VLOOKUP(E47,Payment_Methods[],4,FALSE))</f>
        <v/>
      </c>
      <c r="G47" s="15" t="str">
        <f>IF(F47="","",VLOOKUP(CONCATENATE(E47,F47),Payment_Methods[[Spalte22]:[Interface]],5,FALSE))</f>
        <v/>
      </c>
      <c r="H47" s="15" t="str">
        <f>IF(F47="","",VLOOKUP(CONCATENATE(E47,F47),Payment_Methods[[Spalte22]:[Interface]],4,FALSE))</f>
        <v/>
      </c>
      <c r="I47" s="103"/>
    </row>
    <row r="48" spans="1:9" x14ac:dyDescent="0.25">
      <c r="A48" t="e">
        <f>IF(D48="Card payment",CONCATENATE("_",VLOOKUP(CONCATENATE(E48,F48),Payment_Methods[[Spalte22]:[Interface]],5,FALSE),E48),CONCATENATE("_",VLOOKUP(CONCATENATE(E48,F48),Payment_Methods[[Spalte22]:[Interface]],5,FALSE)))</f>
        <v>#N/A</v>
      </c>
      <c r="B48" t="str">
        <f t="shared" ref="B48:C48" si="44">SUBSTITUTE(D48," ","_")</f>
        <v/>
      </c>
      <c r="C48" t="str">
        <f t="shared" si="44"/>
        <v/>
      </c>
      <c r="D48" s="3" t="str">
        <f>IF(E48="","",VLOOKUP(E48,Payment_Methods[],4,FALSE))</f>
        <v/>
      </c>
      <c r="G48" s="15" t="str">
        <f>IF(F48="","",VLOOKUP(CONCATENATE(E48,F48),Payment_Methods[[Spalte22]:[Interface]],5,FALSE))</f>
        <v/>
      </c>
      <c r="H48" s="15" t="str">
        <f>IF(F48="","",VLOOKUP(CONCATENATE(E48,F48),Payment_Methods[[Spalte22]:[Interface]],4,FALSE))</f>
        <v/>
      </c>
      <c r="I48" s="103"/>
    </row>
    <row r="49" spans="1:9" x14ac:dyDescent="0.25">
      <c r="A49" t="e">
        <f>IF(D49="Card payment",CONCATENATE("_",VLOOKUP(CONCATENATE(E49,F49),Payment_Methods[[Spalte22]:[Interface]],5,FALSE),E49),CONCATENATE("_",VLOOKUP(CONCATENATE(E49,F49),Payment_Methods[[Spalte22]:[Interface]],5,FALSE)))</f>
        <v>#N/A</v>
      </c>
      <c r="B49" t="str">
        <f t="shared" ref="B49:C49" si="45">SUBSTITUTE(D49," ","_")</f>
        <v/>
      </c>
      <c r="C49" t="str">
        <f t="shared" si="45"/>
        <v/>
      </c>
      <c r="D49" s="3" t="str">
        <f>IF(E49="","",VLOOKUP(E49,Payment_Methods[],4,FALSE))</f>
        <v/>
      </c>
      <c r="G49" s="15" t="str">
        <f>IF(F49="","",VLOOKUP(CONCATENATE(E49,F49),Payment_Methods[[Spalte22]:[Interface]],5,FALSE))</f>
        <v/>
      </c>
      <c r="H49" s="15" t="str">
        <f>IF(F49="","",VLOOKUP(CONCATENATE(E49,F49),Payment_Methods[[Spalte22]:[Interface]],4,FALSE))</f>
        <v/>
      </c>
      <c r="I49" s="103"/>
    </row>
    <row r="50" spans="1:9" x14ac:dyDescent="0.25">
      <c r="A50" t="e">
        <f>IF(D50="Card payment",CONCATENATE("_",VLOOKUP(CONCATENATE(E50,F50),Payment_Methods[[Spalte22]:[Interface]],5,FALSE),E50),CONCATENATE("_",VLOOKUP(CONCATENATE(E50,F50),Payment_Methods[[Spalte22]:[Interface]],5,FALSE)))</f>
        <v>#N/A</v>
      </c>
      <c r="B50" t="str">
        <f t="shared" ref="B50:C50" si="46">SUBSTITUTE(D50," ","_")</f>
        <v/>
      </c>
      <c r="C50" t="str">
        <f t="shared" si="46"/>
        <v/>
      </c>
      <c r="D50" s="3" t="str">
        <f>IF(E50="","",VLOOKUP(E50,Payment_Methods[],4,FALSE))</f>
        <v/>
      </c>
      <c r="G50" s="15" t="str">
        <f>IF(F50="","",VLOOKUP(CONCATENATE(E50,F50),Payment_Methods[[Spalte22]:[Interface]],5,FALSE))</f>
        <v/>
      </c>
      <c r="H50" s="15" t="str">
        <f>IF(F50="","",VLOOKUP(CONCATENATE(E50,F50),Payment_Methods[[Spalte22]:[Interface]],4,FALSE))</f>
        <v/>
      </c>
      <c r="I50" s="103"/>
    </row>
    <row r="51" spans="1:9" x14ac:dyDescent="0.25">
      <c r="A51" t="e">
        <f>IF(D51="Card payment",CONCATENATE("_",VLOOKUP(CONCATENATE(E51,F51),Payment_Methods[[Spalte22]:[Interface]],5,FALSE),E51),CONCATENATE("_",VLOOKUP(CONCATENATE(E51,F51),Payment_Methods[[Spalte22]:[Interface]],5,FALSE)))</f>
        <v>#N/A</v>
      </c>
      <c r="B51" t="str">
        <f t="shared" ref="B51:C51" si="47">SUBSTITUTE(D51," ","_")</f>
        <v/>
      </c>
      <c r="C51" t="str">
        <f t="shared" si="47"/>
        <v/>
      </c>
      <c r="D51" s="3" t="str">
        <f>IF(E51="","",VLOOKUP(E51,Payment_Methods[],4,FALSE))</f>
        <v/>
      </c>
      <c r="G51" s="15" t="str">
        <f>IF(F51="","",VLOOKUP(CONCATENATE(E51,F51),Payment_Methods[[Spalte22]:[Interface]],5,FALSE))</f>
        <v/>
      </c>
      <c r="H51" s="15" t="str">
        <f>IF(F51="","",VLOOKUP(CONCATENATE(E51,F51),Payment_Methods[[Spalte22]:[Interface]],4,FALSE))</f>
        <v/>
      </c>
      <c r="I51" s="103"/>
    </row>
    <row r="52" spans="1:9" x14ac:dyDescent="0.25">
      <c r="A52" t="e">
        <f>IF(D52="Card payment",CONCATENATE("_",VLOOKUP(CONCATENATE(E52,F52),Payment_Methods[[Spalte22]:[Interface]],5,FALSE),E52),CONCATENATE("_",VLOOKUP(CONCATENATE(E52,F52),Payment_Methods[[Spalte22]:[Interface]],5,FALSE)))</f>
        <v>#N/A</v>
      </c>
      <c r="B52" t="str">
        <f t="shared" ref="B52:C52" si="48">SUBSTITUTE(D52," ","_")</f>
        <v/>
      </c>
      <c r="C52" t="str">
        <f t="shared" si="48"/>
        <v/>
      </c>
      <c r="D52" s="3" t="str">
        <f>IF(E52="","",VLOOKUP(E52,Payment_Methods[],4,FALSE))</f>
        <v/>
      </c>
      <c r="G52" s="15" t="str">
        <f>IF(F52="","",VLOOKUP(CONCATENATE(E52,F52),Payment_Methods[[Spalte22]:[Interface]],5,FALSE))</f>
        <v/>
      </c>
      <c r="H52" s="15" t="str">
        <f>IF(F52="","",VLOOKUP(CONCATENATE(E52,F52),Payment_Methods[[Spalte22]:[Interface]],4,FALSE))</f>
        <v/>
      </c>
      <c r="I52" s="103"/>
    </row>
    <row r="53" spans="1:9" x14ac:dyDescent="0.25">
      <c r="A53" t="e">
        <f>IF(D53="Card payment",CONCATENATE("_",VLOOKUP(CONCATENATE(E53,F53),Payment_Methods[[Spalte22]:[Interface]],5,FALSE),E53),CONCATENATE("_",VLOOKUP(CONCATENATE(E53,F53),Payment_Methods[[Spalte22]:[Interface]],5,FALSE)))</f>
        <v>#N/A</v>
      </c>
      <c r="B53" t="str">
        <f t="shared" ref="B53:C53" si="49">SUBSTITUTE(D53," ","_")</f>
        <v/>
      </c>
      <c r="C53" t="str">
        <f t="shared" si="49"/>
        <v/>
      </c>
      <c r="D53" s="3" t="str">
        <f>IF(E53="","",VLOOKUP(E53,Payment_Methods[],4,FALSE))</f>
        <v/>
      </c>
      <c r="G53" s="15" t="str">
        <f>IF(F53="","",VLOOKUP(CONCATENATE(E53,F53),Payment_Methods[[Spalte22]:[Interface]],5,FALSE))</f>
        <v/>
      </c>
      <c r="H53" s="15" t="str">
        <f>IF(F53="","",VLOOKUP(CONCATENATE(E53,F53),Payment_Methods[[Spalte22]:[Interface]],4,FALSE))</f>
        <v/>
      </c>
      <c r="I53" s="103"/>
    </row>
    <row r="54" spans="1:9" x14ac:dyDescent="0.25">
      <c r="A54" t="e">
        <f>IF(D54="Card payment",CONCATENATE("_",VLOOKUP(CONCATENATE(E54,F54),Payment_Methods[[Spalte22]:[Interface]],5,FALSE),E54),CONCATENATE("_",VLOOKUP(CONCATENATE(E54,F54),Payment_Methods[[Spalte22]:[Interface]],5,FALSE)))</f>
        <v>#N/A</v>
      </c>
      <c r="B54" t="str">
        <f t="shared" ref="B54:C54" si="50">SUBSTITUTE(D54," ","_")</f>
        <v/>
      </c>
      <c r="C54" t="str">
        <f t="shared" si="50"/>
        <v/>
      </c>
      <c r="D54" s="3" t="str">
        <f>IF(E54="","",VLOOKUP(E54,Payment_Methods[],4,FALSE))</f>
        <v/>
      </c>
      <c r="G54" s="15" t="str">
        <f>IF(F54="","",VLOOKUP(CONCATENATE(E54,F54),Payment_Methods[[Spalte22]:[Interface]],5,FALSE))</f>
        <v/>
      </c>
      <c r="H54" s="15" t="str">
        <f>IF(F54="","",VLOOKUP(CONCATENATE(E54,F54),Payment_Methods[[Spalte22]:[Interface]],4,FALSE))</f>
        <v/>
      </c>
      <c r="I54" s="103"/>
    </row>
    <row r="55" spans="1:9" x14ac:dyDescent="0.25">
      <c r="A55" t="e">
        <f>IF(D55="Card payment",CONCATENATE("_",VLOOKUP(CONCATENATE(E55,F55),Payment_Methods[[Spalte22]:[Interface]],5,FALSE),E55),CONCATENATE("_",VLOOKUP(CONCATENATE(E55,F55),Payment_Methods[[Spalte22]:[Interface]],5,FALSE)))</f>
        <v>#N/A</v>
      </c>
      <c r="B55" t="str">
        <f t="shared" ref="B55:C55" si="51">SUBSTITUTE(D55," ","_")</f>
        <v/>
      </c>
      <c r="C55" t="str">
        <f t="shared" si="51"/>
        <v/>
      </c>
      <c r="D55" s="3" t="str">
        <f>IF(E55="","",VLOOKUP(E55,Payment_Methods[],4,FALSE))</f>
        <v/>
      </c>
      <c r="G55" s="15" t="str">
        <f>IF(F55="","",VLOOKUP(CONCATENATE(E55,F55),Payment_Methods[[Spalte22]:[Interface]],5,FALSE))</f>
        <v/>
      </c>
      <c r="H55" s="15" t="str">
        <f>IF(F55="","",VLOOKUP(CONCATENATE(E55,F55),Payment_Methods[[Spalte22]:[Interface]],4,FALSE))</f>
        <v/>
      </c>
      <c r="I55" s="103"/>
    </row>
    <row r="56" spans="1:9" x14ac:dyDescent="0.25">
      <c r="A56" t="e">
        <f>IF(D56="Card payment",CONCATENATE("_",VLOOKUP(CONCATENATE(E56,F56),Payment_Methods[[Spalte22]:[Interface]],5,FALSE),E56),CONCATENATE("_",VLOOKUP(CONCATENATE(E56,F56),Payment_Methods[[Spalte22]:[Interface]],5,FALSE)))</f>
        <v>#N/A</v>
      </c>
      <c r="B56" t="str">
        <f t="shared" ref="B56:C56" si="52">SUBSTITUTE(D56," ","_")</f>
        <v/>
      </c>
      <c r="C56" t="str">
        <f t="shared" si="52"/>
        <v/>
      </c>
      <c r="D56" s="3" t="str">
        <f>IF(E56="","",VLOOKUP(E56,Payment_Methods[],4,FALSE))</f>
        <v/>
      </c>
      <c r="G56" s="15" t="str">
        <f>IF(F56="","",VLOOKUP(CONCATENATE(E56,F56),Payment_Methods[[Spalte22]:[Interface]],5,FALSE))</f>
        <v/>
      </c>
      <c r="H56" s="15" t="str">
        <f>IF(F56="","",VLOOKUP(CONCATENATE(E56,F56),Payment_Methods[[Spalte22]:[Interface]],4,FALSE))</f>
        <v/>
      </c>
      <c r="I56" s="103"/>
    </row>
    <row r="57" spans="1:9" x14ac:dyDescent="0.25">
      <c r="A57" t="e">
        <f>IF(D57="Card payment",CONCATENATE("_",VLOOKUP(CONCATENATE(E57,F57),Payment_Methods[[Spalte22]:[Interface]],5,FALSE),E57),CONCATENATE("_",VLOOKUP(CONCATENATE(E57,F57),Payment_Methods[[Spalte22]:[Interface]],5,FALSE)))</f>
        <v>#N/A</v>
      </c>
      <c r="B57" t="str">
        <f t="shared" ref="B57:C57" si="53">SUBSTITUTE(D57," ","_")</f>
        <v/>
      </c>
      <c r="C57" t="str">
        <f t="shared" si="53"/>
        <v/>
      </c>
      <c r="D57" s="3" t="str">
        <f>IF(E57="","",VLOOKUP(E57,Payment_Methods[],4,FALSE))</f>
        <v/>
      </c>
      <c r="G57" s="15" t="str">
        <f>IF(F57="","",VLOOKUP(CONCATENATE(E57,F57),Payment_Methods[[Spalte22]:[Interface]],5,FALSE))</f>
        <v/>
      </c>
      <c r="H57" s="15" t="str">
        <f>IF(F57="","",VLOOKUP(CONCATENATE(E57,F57),Payment_Methods[[Spalte22]:[Interface]],4,FALSE))</f>
        <v/>
      </c>
      <c r="I57" s="103"/>
    </row>
    <row r="58" spans="1:9" x14ac:dyDescent="0.25">
      <c r="A58" t="e">
        <f>IF(D58="Card payment",CONCATENATE("_",VLOOKUP(CONCATENATE(E58,F58),Payment_Methods[[Spalte22]:[Interface]],5,FALSE),E58),CONCATENATE("_",VLOOKUP(CONCATENATE(E58,F58),Payment_Methods[[Spalte22]:[Interface]],5,FALSE)))</f>
        <v>#N/A</v>
      </c>
      <c r="B58" t="str">
        <f t="shared" ref="B58:C58" si="54">SUBSTITUTE(D58," ","_")</f>
        <v/>
      </c>
      <c r="C58" t="str">
        <f t="shared" si="54"/>
        <v/>
      </c>
      <c r="D58" s="3" t="str">
        <f>IF(E58="","",VLOOKUP(E58,Payment_Methods[],4,FALSE))</f>
        <v/>
      </c>
      <c r="G58" s="15" t="str">
        <f>IF(F58="","",VLOOKUP(CONCATENATE(E58,F58),Payment_Methods[[Spalte22]:[Interface]],5,FALSE))</f>
        <v/>
      </c>
      <c r="H58" s="15" t="str">
        <f>IF(F58="","",VLOOKUP(CONCATENATE(E58,F58),Payment_Methods[[Spalte22]:[Interface]],4,FALSE))</f>
        <v/>
      </c>
      <c r="I58" s="103"/>
    </row>
    <row r="59" spans="1:9" x14ac:dyDescent="0.25">
      <c r="A59" t="e">
        <f>IF(D59="Card payment",CONCATENATE("_",VLOOKUP(CONCATENATE(E59,F59),Payment_Methods[[Spalte22]:[Interface]],5,FALSE),E59),CONCATENATE("_",VLOOKUP(CONCATENATE(E59,F59),Payment_Methods[[Spalte22]:[Interface]],5,FALSE)))</f>
        <v>#N/A</v>
      </c>
      <c r="B59" t="str">
        <f t="shared" ref="B59:C59" si="55">SUBSTITUTE(D59," ","_")</f>
        <v/>
      </c>
      <c r="C59" t="str">
        <f t="shared" si="55"/>
        <v/>
      </c>
      <c r="D59" s="3" t="str">
        <f>IF(E59="","",VLOOKUP(E59,Payment_Methods[],4,FALSE))</f>
        <v/>
      </c>
      <c r="G59" s="15" t="str">
        <f>IF(F59="","",VLOOKUP(CONCATENATE(E59,F59),Payment_Methods[[Spalte22]:[Interface]],5,FALSE))</f>
        <v/>
      </c>
      <c r="H59" s="15" t="str">
        <f>IF(F59="","",VLOOKUP(CONCATENATE(E59,F59),Payment_Methods[[Spalte22]:[Interface]],4,FALSE))</f>
        <v/>
      </c>
      <c r="I59" s="103"/>
    </row>
    <row r="60" spans="1:9" x14ac:dyDescent="0.25">
      <c r="A60" t="e">
        <f>IF(D60="Card payment",CONCATENATE("_",VLOOKUP(CONCATENATE(E60,F60),Payment_Methods[[Spalte22]:[Interface]],5,FALSE),E60),CONCATENATE("_",VLOOKUP(CONCATENATE(E60,F60),Payment_Methods[[Spalte22]:[Interface]],5,FALSE)))</f>
        <v>#N/A</v>
      </c>
      <c r="B60" t="str">
        <f t="shared" ref="B60:C60" si="56">SUBSTITUTE(D60," ","_")</f>
        <v/>
      </c>
      <c r="C60" t="str">
        <f t="shared" si="56"/>
        <v/>
      </c>
      <c r="D60" s="3" t="str">
        <f>IF(E60="","",VLOOKUP(E60,Payment_Methods[],4,FALSE))</f>
        <v/>
      </c>
      <c r="G60" s="15" t="str">
        <f>IF(F60="","",VLOOKUP(CONCATENATE(E60,F60),Payment_Methods[[Spalte22]:[Interface]],5,FALSE))</f>
        <v/>
      </c>
      <c r="H60" s="15" t="str">
        <f>IF(F60="","",VLOOKUP(CONCATENATE(E60,F60),Payment_Methods[[Spalte22]:[Interface]],4,FALSE))</f>
        <v/>
      </c>
      <c r="I60" s="103"/>
    </row>
    <row r="61" spans="1:9" x14ac:dyDescent="0.25">
      <c r="A61" t="e">
        <f>IF(D61="Card payment",CONCATENATE("_",VLOOKUP(CONCATENATE(E61,F61),Payment_Methods[[Spalte22]:[Interface]],5,FALSE),E61),CONCATENATE("_",VLOOKUP(CONCATENATE(E61,F61),Payment_Methods[[Spalte22]:[Interface]],5,FALSE)))</f>
        <v>#N/A</v>
      </c>
      <c r="B61" t="str">
        <f t="shared" ref="B61:C61" si="57">SUBSTITUTE(D61," ","_")</f>
        <v/>
      </c>
      <c r="C61" t="str">
        <f t="shared" si="57"/>
        <v/>
      </c>
      <c r="D61" s="3" t="str">
        <f>IF(E61="","",VLOOKUP(E61,Payment_Methods[],4,FALSE))</f>
        <v/>
      </c>
      <c r="G61" s="15" t="str">
        <f>IF(F61="","",VLOOKUP(CONCATENATE(E61,F61),Payment_Methods[[Spalte22]:[Interface]],5,FALSE))</f>
        <v/>
      </c>
      <c r="H61" s="15" t="str">
        <f>IF(F61="","",VLOOKUP(CONCATENATE(E61,F61),Payment_Methods[[Spalte22]:[Interface]],4,FALSE))</f>
        <v/>
      </c>
      <c r="I61" s="103"/>
    </row>
    <row r="62" spans="1:9" x14ac:dyDescent="0.25">
      <c r="A62" t="e">
        <f>IF(D62="Card payment",CONCATENATE("_",VLOOKUP(CONCATENATE(E62,F62),Payment_Methods[[Spalte22]:[Interface]],5,FALSE),E62),CONCATENATE("_",VLOOKUP(CONCATENATE(E62,F62),Payment_Methods[[Spalte22]:[Interface]],5,FALSE)))</f>
        <v>#N/A</v>
      </c>
      <c r="B62" t="str">
        <f t="shared" ref="B62:C62" si="58">SUBSTITUTE(D62," ","_")</f>
        <v/>
      </c>
      <c r="C62" t="str">
        <f t="shared" si="58"/>
        <v/>
      </c>
      <c r="D62" s="3" t="str">
        <f>IF(E62="","",VLOOKUP(E62,Payment_Methods[],4,FALSE))</f>
        <v/>
      </c>
      <c r="G62" s="15" t="str">
        <f>IF(F62="","",VLOOKUP(CONCATENATE(E62,F62),Payment_Methods[[Spalte22]:[Interface]],5,FALSE))</f>
        <v/>
      </c>
      <c r="H62" s="15" t="str">
        <f>IF(F62="","",VLOOKUP(CONCATENATE(E62,F62),Payment_Methods[[Spalte22]:[Interface]],4,FALSE))</f>
        <v/>
      </c>
      <c r="I62" s="103"/>
    </row>
    <row r="63" spans="1:9" x14ac:dyDescent="0.25">
      <c r="A63" t="e">
        <f>IF(D63="Card payment",CONCATENATE("_",VLOOKUP(CONCATENATE(E63,F63),Payment_Methods[[Spalte22]:[Interface]],5,FALSE),E63),CONCATENATE("_",VLOOKUP(CONCATENATE(E63,F63),Payment_Methods[[Spalte22]:[Interface]],5,FALSE)))</f>
        <v>#N/A</v>
      </c>
      <c r="B63" t="str">
        <f t="shared" ref="B63:C63" si="59">SUBSTITUTE(D63," ","_")</f>
        <v/>
      </c>
      <c r="C63" t="str">
        <f t="shared" si="59"/>
        <v/>
      </c>
      <c r="D63" s="3" t="str">
        <f>IF(E63="","",VLOOKUP(E63,Payment_Methods[],4,FALSE))</f>
        <v/>
      </c>
      <c r="G63" s="15" t="str">
        <f>IF(F63="","",VLOOKUP(CONCATENATE(E63,F63),Payment_Methods[[Spalte22]:[Interface]],5,FALSE))</f>
        <v/>
      </c>
      <c r="H63" s="15" t="str">
        <f>IF(F63="","",VLOOKUP(CONCATENATE(E63,F63),Payment_Methods[[Spalte22]:[Interface]],4,FALSE))</f>
        <v/>
      </c>
      <c r="I63" s="103"/>
    </row>
    <row r="64" spans="1:9" x14ac:dyDescent="0.25">
      <c r="A64" t="e">
        <f>IF(D64="Card payment",CONCATENATE("_",VLOOKUP(CONCATENATE(E64,F64),Payment_Methods[[Spalte22]:[Interface]],5,FALSE),E64),CONCATENATE("_",VLOOKUP(CONCATENATE(E64,F64),Payment_Methods[[Spalte22]:[Interface]],5,FALSE)))</f>
        <v>#N/A</v>
      </c>
      <c r="B64" t="str">
        <f t="shared" ref="B64:C64" si="60">SUBSTITUTE(D64," ","_")</f>
        <v/>
      </c>
      <c r="C64" t="str">
        <f t="shared" si="60"/>
        <v/>
      </c>
      <c r="D64" s="3" t="str">
        <f>IF(E64="","",VLOOKUP(E64,Payment_Methods[],4,FALSE))</f>
        <v/>
      </c>
      <c r="G64" s="15" t="str">
        <f>IF(F64="","",VLOOKUP(CONCATENATE(E64,F64),Payment_Methods[[Spalte22]:[Interface]],5,FALSE))</f>
        <v/>
      </c>
      <c r="H64" s="15" t="str">
        <f>IF(F64="","",VLOOKUP(CONCATENATE(E64,F64),Payment_Methods[[Spalte22]:[Interface]],4,FALSE))</f>
        <v/>
      </c>
      <c r="I64" s="103"/>
    </row>
    <row r="65" spans="1:9" x14ac:dyDescent="0.25">
      <c r="A65" t="e">
        <f>IF(D65="Card payment",CONCATENATE("_",VLOOKUP(CONCATENATE(E65,F65),Payment_Methods[[Spalte22]:[Interface]],5,FALSE),E65),CONCATENATE("_",VLOOKUP(CONCATENATE(E65,F65),Payment_Methods[[Spalte22]:[Interface]],5,FALSE)))</f>
        <v>#N/A</v>
      </c>
      <c r="B65" t="str">
        <f t="shared" ref="B65:C65" si="61">SUBSTITUTE(D65," ","_")</f>
        <v/>
      </c>
      <c r="C65" t="str">
        <f t="shared" si="61"/>
        <v/>
      </c>
      <c r="D65" s="3" t="str">
        <f>IF(E65="","",VLOOKUP(E65,Payment_Methods[],4,FALSE))</f>
        <v/>
      </c>
      <c r="G65" s="15" t="str">
        <f>IF(F65="","",VLOOKUP(CONCATENATE(E65,F65),Payment_Methods[[Spalte22]:[Interface]],5,FALSE))</f>
        <v/>
      </c>
      <c r="H65" s="15" t="str">
        <f>IF(F65="","",VLOOKUP(CONCATENATE(E65,F65),Payment_Methods[[Spalte22]:[Interface]],4,FALSE))</f>
        <v/>
      </c>
      <c r="I65" s="103"/>
    </row>
    <row r="66" spans="1:9" x14ac:dyDescent="0.25">
      <c r="A66" t="e">
        <f>IF(D66="Card payment",CONCATENATE("_",VLOOKUP(CONCATENATE(E66,F66),Payment_Methods[[Spalte22]:[Interface]],5,FALSE),E66),CONCATENATE("_",VLOOKUP(CONCATENATE(E66,F66),Payment_Methods[[Spalte22]:[Interface]],5,FALSE)))</f>
        <v>#N/A</v>
      </c>
      <c r="B66" t="str">
        <f t="shared" ref="B66:C66" si="62">SUBSTITUTE(D66," ","_")</f>
        <v/>
      </c>
      <c r="C66" t="str">
        <f t="shared" si="62"/>
        <v/>
      </c>
      <c r="D66" s="3" t="str">
        <f>IF(E66="","",VLOOKUP(E66,Payment_Methods[],4,FALSE))</f>
        <v/>
      </c>
      <c r="G66" s="15" t="str">
        <f>IF(F66="","",VLOOKUP(CONCATENATE(E66,F66),Payment_Methods[[Spalte22]:[Interface]],5,FALSE))</f>
        <v/>
      </c>
      <c r="H66" s="15" t="str">
        <f>IF(F66="","",VLOOKUP(CONCATENATE(E66,F66),Payment_Methods[[Spalte22]:[Interface]],4,FALSE))</f>
        <v/>
      </c>
      <c r="I66" s="103"/>
    </row>
    <row r="67" spans="1:9" x14ac:dyDescent="0.25">
      <c r="A67" t="e">
        <f>IF(D67="Card payment",CONCATENATE("_",VLOOKUP(CONCATENATE(E67,F67),Payment_Methods[[Spalte22]:[Interface]],5,FALSE),E67),CONCATENATE("_",VLOOKUP(CONCATENATE(E67,F67),Payment_Methods[[Spalte22]:[Interface]],5,FALSE)))</f>
        <v>#N/A</v>
      </c>
      <c r="B67" t="str">
        <f t="shared" ref="B67:C67" si="63">SUBSTITUTE(D67," ","_")</f>
        <v/>
      </c>
      <c r="C67" t="str">
        <f t="shared" si="63"/>
        <v/>
      </c>
      <c r="D67" s="3" t="str">
        <f>IF(E67="","",VLOOKUP(E67,Payment_Methods[],4,FALSE))</f>
        <v/>
      </c>
      <c r="G67" s="15" t="str">
        <f>IF(F67="","",VLOOKUP(CONCATENATE(E67,F67),Payment_Methods[[Spalte22]:[Interface]],5,FALSE))</f>
        <v/>
      </c>
      <c r="H67" s="15" t="str">
        <f>IF(F67="","",VLOOKUP(CONCATENATE(E67,F67),Payment_Methods[[Spalte22]:[Interface]],4,FALSE))</f>
        <v/>
      </c>
      <c r="I67" s="103"/>
    </row>
    <row r="68" spans="1:9" x14ac:dyDescent="0.25">
      <c r="A68" t="e">
        <f>IF(D68="Card payment",CONCATENATE("_",VLOOKUP(CONCATENATE(E68,F68),Payment_Methods[[Spalte22]:[Interface]],5,FALSE),E68),CONCATENATE("_",VLOOKUP(CONCATENATE(E68,F68),Payment_Methods[[Spalte22]:[Interface]],5,FALSE)))</f>
        <v>#N/A</v>
      </c>
      <c r="B68" t="str">
        <f t="shared" ref="B68:C68" si="64">SUBSTITUTE(D68," ","_")</f>
        <v/>
      </c>
      <c r="C68" t="str">
        <f t="shared" si="64"/>
        <v/>
      </c>
      <c r="D68" s="3" t="str">
        <f>IF(E68="","",VLOOKUP(E68,Payment_Methods[],4,FALSE))</f>
        <v/>
      </c>
      <c r="G68" s="15" t="str">
        <f>IF(F68="","",VLOOKUP(CONCATENATE(E68,F68),Payment_Methods[[Spalte22]:[Interface]],5,FALSE))</f>
        <v/>
      </c>
      <c r="H68" s="15" t="str">
        <f>IF(F68="","",VLOOKUP(CONCATENATE(E68,F68),Payment_Methods[[Spalte22]:[Interface]],4,FALSE))</f>
        <v/>
      </c>
      <c r="I68" s="103"/>
    </row>
    <row r="69" spans="1:9" x14ac:dyDescent="0.25">
      <c r="A69" t="e">
        <f>IF(D69="Card payment",CONCATENATE("_",VLOOKUP(CONCATENATE(E69,F69),Payment_Methods[[Spalte22]:[Interface]],5,FALSE),E69),CONCATENATE("_",VLOOKUP(CONCATENATE(E69,F69),Payment_Methods[[Spalte22]:[Interface]],5,FALSE)))</f>
        <v>#N/A</v>
      </c>
      <c r="B69" t="str">
        <f t="shared" ref="B69:C69" si="65">SUBSTITUTE(D69," ","_")</f>
        <v/>
      </c>
      <c r="C69" t="str">
        <f t="shared" si="65"/>
        <v/>
      </c>
      <c r="D69" s="3" t="str">
        <f>IF(E69="","",VLOOKUP(E69,Payment_Methods[],4,FALSE))</f>
        <v/>
      </c>
      <c r="G69" s="15" t="str">
        <f>IF(F69="","",VLOOKUP(CONCATENATE(E69,F69),Payment_Methods[[Spalte22]:[Interface]],5,FALSE))</f>
        <v/>
      </c>
      <c r="H69" s="15" t="str">
        <f>IF(F69="","",VLOOKUP(CONCATENATE(E69,F69),Payment_Methods[[Spalte22]:[Interface]],4,FALSE))</f>
        <v/>
      </c>
      <c r="I69" s="103"/>
    </row>
    <row r="70" spans="1:9" x14ac:dyDescent="0.25">
      <c r="A70" t="e">
        <f>IF(D70="Card payment",CONCATENATE("_",VLOOKUP(CONCATENATE(E70,F70),Payment_Methods[[Spalte22]:[Interface]],5,FALSE),E70),CONCATENATE("_",VLOOKUP(CONCATENATE(E70,F70),Payment_Methods[[Spalte22]:[Interface]],5,FALSE)))</f>
        <v>#N/A</v>
      </c>
      <c r="B70" t="str">
        <f t="shared" ref="B70:C70" si="66">SUBSTITUTE(D70," ","_")</f>
        <v/>
      </c>
      <c r="C70" t="str">
        <f t="shared" si="66"/>
        <v/>
      </c>
      <c r="D70" s="3" t="str">
        <f>IF(E70="","",VLOOKUP(E70,Payment_Methods[],4,FALSE))</f>
        <v/>
      </c>
      <c r="G70" s="15" t="str">
        <f>IF(F70="","",VLOOKUP(CONCATENATE(E70,F70),Payment_Methods[[Spalte22]:[Interface]],5,FALSE))</f>
        <v/>
      </c>
      <c r="H70" s="15" t="str">
        <f>IF(F70="","",VLOOKUP(CONCATENATE(E70,F70),Payment_Methods[[Spalte22]:[Interface]],4,FALSE))</f>
        <v/>
      </c>
      <c r="I70" s="103"/>
    </row>
    <row r="71" spans="1:9" x14ac:dyDescent="0.25">
      <c r="A71" t="e">
        <f>IF(D71="Card payment",CONCATENATE("_",VLOOKUP(CONCATENATE(E71,F71),Payment_Methods[[Spalte22]:[Interface]],5,FALSE),E71),CONCATENATE("_",VLOOKUP(CONCATENATE(E71,F71),Payment_Methods[[Spalte22]:[Interface]],5,FALSE)))</f>
        <v>#N/A</v>
      </c>
      <c r="B71" t="str">
        <f t="shared" ref="B71:C71" si="67">SUBSTITUTE(D71," ","_")</f>
        <v/>
      </c>
      <c r="C71" t="str">
        <f t="shared" si="67"/>
        <v/>
      </c>
      <c r="D71" s="3" t="str">
        <f>IF(E71="","",VLOOKUP(E71,Payment_Methods[],4,FALSE))</f>
        <v/>
      </c>
      <c r="G71" s="15" t="str">
        <f>IF(F71="","",VLOOKUP(CONCATENATE(E71,F71),Payment_Methods[[Spalte22]:[Interface]],5,FALSE))</f>
        <v/>
      </c>
      <c r="H71" s="15" t="str">
        <f>IF(F71="","",VLOOKUP(CONCATENATE(E71,F71),Payment_Methods[[Spalte22]:[Interface]],4,FALSE))</f>
        <v/>
      </c>
      <c r="I71" s="103"/>
    </row>
    <row r="72" spans="1:9" x14ac:dyDescent="0.25">
      <c r="A72" t="e">
        <f>IF(D72="Card payment",CONCATENATE("_",VLOOKUP(CONCATENATE(E72,F72),Payment_Methods[[Spalte22]:[Interface]],5,FALSE),E72),CONCATENATE("_",VLOOKUP(CONCATENATE(E72,F72),Payment_Methods[[Spalte22]:[Interface]],5,FALSE)))</f>
        <v>#N/A</v>
      </c>
      <c r="B72" t="str">
        <f t="shared" ref="B72:C72" si="68">SUBSTITUTE(D72," ","_")</f>
        <v/>
      </c>
      <c r="C72" t="str">
        <f t="shared" si="68"/>
        <v/>
      </c>
      <c r="D72" s="3" t="str">
        <f>IF(E72="","",VLOOKUP(E72,Payment_Methods[],4,FALSE))</f>
        <v/>
      </c>
      <c r="G72" s="15" t="str">
        <f>IF(F72="","",VLOOKUP(CONCATENATE(E72,F72),Payment_Methods[[Spalte22]:[Interface]],5,FALSE))</f>
        <v/>
      </c>
      <c r="H72" s="15" t="str">
        <f>IF(F72="","",VLOOKUP(CONCATENATE(E72,F72),Payment_Methods[[Spalte22]:[Interface]],4,FALSE))</f>
        <v/>
      </c>
      <c r="I72" s="103"/>
    </row>
    <row r="73" spans="1:9" x14ac:dyDescent="0.25">
      <c r="A73" t="e">
        <f>IF(D73="Card payment",CONCATENATE("_",VLOOKUP(CONCATENATE(E73,F73),Payment_Methods[[Spalte22]:[Interface]],5,FALSE),E73),CONCATENATE("_",VLOOKUP(CONCATENATE(E73,F73),Payment_Methods[[Spalte22]:[Interface]],5,FALSE)))</f>
        <v>#N/A</v>
      </c>
      <c r="B73" t="str">
        <f t="shared" ref="B73:C73" si="69">SUBSTITUTE(D73," ","_")</f>
        <v/>
      </c>
      <c r="C73" t="str">
        <f t="shared" si="69"/>
        <v/>
      </c>
      <c r="D73" s="3" t="str">
        <f>IF(E73="","",VLOOKUP(E73,Payment_Methods[],4,FALSE))</f>
        <v/>
      </c>
      <c r="G73" s="15" t="str">
        <f>IF(F73="","",VLOOKUP(CONCATENATE(E73,F73),Payment_Methods[[Spalte22]:[Interface]],5,FALSE))</f>
        <v/>
      </c>
      <c r="H73" s="15" t="str">
        <f>IF(F73="","",VLOOKUP(CONCATENATE(E73,F73),Payment_Methods[[Spalte22]:[Interface]],4,FALSE))</f>
        <v/>
      </c>
      <c r="I73" s="103"/>
    </row>
    <row r="74" spans="1:9" x14ac:dyDescent="0.25">
      <c r="A74" t="e">
        <f>IF(D74="Card payment",CONCATENATE("_",VLOOKUP(CONCATENATE(E74,F74),Payment_Methods[[Spalte22]:[Interface]],5,FALSE),E74),CONCATENATE("_",VLOOKUP(CONCATENATE(E74,F74),Payment_Methods[[Spalte22]:[Interface]],5,FALSE)))</f>
        <v>#N/A</v>
      </c>
      <c r="B74" t="str">
        <f t="shared" ref="B74:C74" si="70">SUBSTITUTE(D74," ","_")</f>
        <v/>
      </c>
      <c r="C74" t="str">
        <f t="shared" si="70"/>
        <v/>
      </c>
      <c r="D74" s="3" t="str">
        <f>IF(E74="","",VLOOKUP(E74,Payment_Methods[],4,FALSE))</f>
        <v/>
      </c>
      <c r="G74" s="15" t="str">
        <f>IF(F74="","",VLOOKUP(CONCATENATE(E74,F74),Payment_Methods[[Spalte22]:[Interface]],5,FALSE))</f>
        <v/>
      </c>
      <c r="H74" s="15" t="str">
        <f>IF(F74="","",VLOOKUP(CONCATENATE(E74,F74),Payment_Methods[[Spalte22]:[Interface]],4,FALSE))</f>
        <v/>
      </c>
      <c r="I74" s="103"/>
    </row>
    <row r="75" spans="1:9" x14ac:dyDescent="0.25">
      <c r="A75" t="e">
        <f>IF(D75="Card payment",CONCATENATE("_",VLOOKUP(CONCATENATE(E75,F75),Payment_Methods[[Spalte22]:[Interface]],5,FALSE),E75),CONCATENATE("_",VLOOKUP(CONCATENATE(E75,F75),Payment_Methods[[Spalte22]:[Interface]],5,FALSE)))</f>
        <v>#N/A</v>
      </c>
      <c r="B75" t="str">
        <f t="shared" ref="B75:C75" si="71">SUBSTITUTE(D75," ","_")</f>
        <v/>
      </c>
      <c r="C75" t="str">
        <f t="shared" si="71"/>
        <v/>
      </c>
      <c r="D75" s="3" t="str">
        <f>IF(E75="","",VLOOKUP(E75,Payment_Methods[],4,FALSE))</f>
        <v/>
      </c>
      <c r="G75" s="15" t="str">
        <f>IF(F75="","",VLOOKUP(CONCATENATE(E75,F75),Payment_Methods[[Spalte22]:[Interface]],5,FALSE))</f>
        <v/>
      </c>
      <c r="H75" s="15" t="str">
        <f>IF(F75="","",VLOOKUP(CONCATENATE(E75,F75),Payment_Methods[[Spalte22]:[Interface]],4,FALSE))</f>
        <v/>
      </c>
      <c r="I75" s="103"/>
    </row>
    <row r="76" spans="1:9" x14ac:dyDescent="0.25">
      <c r="A76" t="e">
        <f>IF(D76="Card payment",CONCATENATE("_",VLOOKUP(CONCATENATE(E76,F76),Payment_Methods[[Spalte22]:[Interface]],5,FALSE),E76),CONCATENATE("_",VLOOKUP(CONCATENATE(E76,F76),Payment_Methods[[Spalte22]:[Interface]],5,FALSE)))</f>
        <v>#N/A</v>
      </c>
      <c r="B76" t="str">
        <f t="shared" ref="B76:C76" si="72">SUBSTITUTE(D76," ","_")</f>
        <v/>
      </c>
      <c r="C76" t="str">
        <f t="shared" si="72"/>
        <v/>
      </c>
      <c r="D76" s="3" t="str">
        <f>IF(E76="","",VLOOKUP(E76,Payment_Methods[],4,FALSE))</f>
        <v/>
      </c>
      <c r="G76" s="15" t="str">
        <f>IF(F76="","",VLOOKUP(CONCATENATE(E76,F76),Payment_Methods[[Spalte22]:[Interface]],5,FALSE))</f>
        <v/>
      </c>
      <c r="H76" s="15" t="str">
        <f>IF(F76="","",VLOOKUP(CONCATENATE(E76,F76),Payment_Methods[[Spalte22]:[Interface]],4,FALSE))</f>
        <v/>
      </c>
      <c r="I76" s="103"/>
    </row>
    <row r="77" spans="1:9" x14ac:dyDescent="0.25">
      <c r="A77" t="e">
        <f>IF(D77="Card payment",CONCATENATE("_",VLOOKUP(CONCATENATE(E77,F77),Payment_Methods[[Spalte22]:[Interface]],5,FALSE),E77),CONCATENATE("_",VLOOKUP(CONCATENATE(E77,F77),Payment_Methods[[Spalte22]:[Interface]],5,FALSE)))</f>
        <v>#N/A</v>
      </c>
      <c r="B77" t="str">
        <f t="shared" ref="B77:C77" si="73">SUBSTITUTE(D77," ","_")</f>
        <v/>
      </c>
      <c r="C77" t="str">
        <f t="shared" si="73"/>
        <v/>
      </c>
      <c r="D77" s="3" t="str">
        <f>IF(E77="","",VLOOKUP(E77,Payment_Methods[],4,FALSE))</f>
        <v/>
      </c>
      <c r="G77" s="15" t="str">
        <f>IF(F77="","",VLOOKUP(CONCATENATE(E77,F77),Payment_Methods[[Spalte22]:[Interface]],5,FALSE))</f>
        <v/>
      </c>
      <c r="H77" s="15" t="str">
        <f>IF(F77="","",VLOOKUP(CONCATENATE(E77,F77),Payment_Methods[[Spalte22]:[Interface]],4,FALSE))</f>
        <v/>
      </c>
      <c r="I77" s="103"/>
    </row>
    <row r="78" spans="1:9" x14ac:dyDescent="0.25">
      <c r="A78" t="e">
        <f>IF(D78="Card payment",CONCATENATE("_",VLOOKUP(CONCATENATE(E78,F78),Payment_Methods[[Spalte22]:[Interface]],5,FALSE),E78),CONCATENATE("_",VLOOKUP(CONCATENATE(E78,F78),Payment_Methods[[Spalte22]:[Interface]],5,FALSE)))</f>
        <v>#N/A</v>
      </c>
      <c r="B78" t="str">
        <f t="shared" ref="B78:C78" si="74">SUBSTITUTE(D78," ","_")</f>
        <v/>
      </c>
      <c r="C78" t="str">
        <f t="shared" si="74"/>
        <v/>
      </c>
      <c r="D78" s="3" t="str">
        <f>IF(E78="","",VLOOKUP(E78,Payment_Methods[],4,FALSE))</f>
        <v/>
      </c>
      <c r="G78" s="15" t="str">
        <f>IF(F78="","",VLOOKUP(CONCATENATE(E78,F78),Payment_Methods[[Spalte22]:[Interface]],5,FALSE))</f>
        <v/>
      </c>
      <c r="H78" s="15" t="str">
        <f>IF(F78="","",VLOOKUP(CONCATENATE(E78,F78),Payment_Methods[[Spalte22]:[Interface]],4,FALSE))</f>
        <v/>
      </c>
      <c r="I78" s="103"/>
    </row>
    <row r="79" spans="1:9" x14ac:dyDescent="0.25">
      <c r="A79" t="e">
        <f>IF(D79="Card payment",CONCATENATE("_",VLOOKUP(CONCATENATE(E79,F79),Payment_Methods[[Spalte22]:[Interface]],5,FALSE),E79),CONCATENATE("_",VLOOKUP(CONCATENATE(E79,F79),Payment_Methods[[Spalte22]:[Interface]],5,FALSE)))</f>
        <v>#N/A</v>
      </c>
      <c r="B79" t="str">
        <f t="shared" ref="B79:C79" si="75">SUBSTITUTE(D79," ","_")</f>
        <v/>
      </c>
      <c r="C79" t="str">
        <f t="shared" si="75"/>
        <v/>
      </c>
      <c r="D79" s="3" t="str">
        <f>IF(E79="","",VLOOKUP(E79,Payment_Methods[],4,FALSE))</f>
        <v/>
      </c>
      <c r="G79" s="15" t="str">
        <f>IF(F79="","",VLOOKUP(CONCATENATE(E79,F79),Payment_Methods[[Spalte22]:[Interface]],5,FALSE))</f>
        <v/>
      </c>
      <c r="H79" s="15" t="str">
        <f>IF(F79="","",VLOOKUP(CONCATENATE(E79,F79),Payment_Methods[[Spalte22]:[Interface]],4,FALSE))</f>
        <v/>
      </c>
      <c r="I79" s="103"/>
    </row>
    <row r="80" spans="1:9" x14ac:dyDescent="0.25">
      <c r="A80" t="e">
        <f>IF(D80="Card payment",CONCATENATE("_",VLOOKUP(CONCATENATE(E80,F80),Payment_Methods[[Spalte22]:[Interface]],5,FALSE),E80),CONCATENATE("_",VLOOKUP(CONCATENATE(E80,F80),Payment_Methods[[Spalte22]:[Interface]],5,FALSE)))</f>
        <v>#N/A</v>
      </c>
      <c r="B80" t="str">
        <f t="shared" ref="B80:C80" si="76">SUBSTITUTE(D80," ","_")</f>
        <v/>
      </c>
      <c r="C80" t="str">
        <f t="shared" si="76"/>
        <v/>
      </c>
      <c r="D80" s="3" t="str">
        <f>IF(E80="","",VLOOKUP(E80,Payment_Methods[],4,FALSE))</f>
        <v/>
      </c>
      <c r="G80" s="15" t="str">
        <f>IF(F80="","",VLOOKUP(CONCATENATE(E80,F80),Payment_Methods[[Spalte22]:[Interface]],5,FALSE))</f>
        <v/>
      </c>
      <c r="H80" s="15" t="str">
        <f>IF(F80="","",VLOOKUP(CONCATENATE(E80,F80),Payment_Methods[[Spalte22]:[Interface]],4,FALSE))</f>
        <v/>
      </c>
      <c r="I80" s="103"/>
    </row>
    <row r="81" spans="1:9" x14ac:dyDescent="0.25">
      <c r="A81" t="e">
        <f>IF(D81="Card payment",CONCATENATE("_",VLOOKUP(CONCATENATE(E81,F81),Payment_Methods[[Spalte22]:[Interface]],5,FALSE),E81),CONCATENATE("_",VLOOKUP(CONCATENATE(E81,F81),Payment_Methods[[Spalte22]:[Interface]],5,FALSE)))</f>
        <v>#N/A</v>
      </c>
      <c r="B81" t="str">
        <f t="shared" ref="B81:C81" si="77">SUBSTITUTE(D81," ","_")</f>
        <v/>
      </c>
      <c r="C81" t="str">
        <f t="shared" si="77"/>
        <v/>
      </c>
      <c r="D81" s="3" t="str">
        <f>IF(E81="","",VLOOKUP(E81,Payment_Methods[],4,FALSE))</f>
        <v/>
      </c>
      <c r="G81" s="15" t="str">
        <f>IF(F81="","",VLOOKUP(CONCATENATE(E81,F81),Payment_Methods[[Spalte22]:[Interface]],5,FALSE))</f>
        <v/>
      </c>
      <c r="H81" s="15" t="str">
        <f>IF(F81="","",VLOOKUP(CONCATENATE(E81,F81),Payment_Methods[[Spalte22]:[Interface]],4,FALSE))</f>
        <v/>
      </c>
      <c r="I81" s="103"/>
    </row>
    <row r="82" spans="1:9" x14ac:dyDescent="0.25">
      <c r="A82" t="e">
        <f>IF(D82="Card payment",CONCATENATE("_",VLOOKUP(CONCATENATE(E82,F82),Payment_Methods[[Spalte22]:[Interface]],5,FALSE),E82),CONCATENATE("_",VLOOKUP(CONCATENATE(E82,F82),Payment_Methods[[Spalte22]:[Interface]],5,FALSE)))</f>
        <v>#N/A</v>
      </c>
      <c r="B82" t="str">
        <f t="shared" ref="B82:C82" si="78">SUBSTITUTE(D82," ","_")</f>
        <v/>
      </c>
      <c r="C82" t="str">
        <f t="shared" si="78"/>
        <v/>
      </c>
      <c r="D82" s="3" t="str">
        <f>IF(E82="","",VLOOKUP(E82,Payment_Methods[],4,FALSE))</f>
        <v/>
      </c>
      <c r="G82" s="15" t="str">
        <f>IF(F82="","",VLOOKUP(CONCATENATE(E82,F82),Payment_Methods[[Spalte22]:[Interface]],5,FALSE))</f>
        <v/>
      </c>
      <c r="H82" s="15" t="str">
        <f>IF(F82="","",VLOOKUP(CONCATENATE(E82,F82),Payment_Methods[[Spalte22]:[Interface]],4,FALSE))</f>
        <v/>
      </c>
      <c r="I82" s="103"/>
    </row>
    <row r="83" spans="1:9" x14ac:dyDescent="0.25">
      <c r="A83" t="e">
        <f>IF(D83="Card payment",CONCATENATE("_",VLOOKUP(CONCATENATE(E83,F83),Payment_Methods[[Spalte22]:[Interface]],5,FALSE),E83),CONCATENATE("_",VLOOKUP(CONCATENATE(E83,F83),Payment_Methods[[Spalte22]:[Interface]],5,FALSE)))</f>
        <v>#N/A</v>
      </c>
      <c r="B83" t="str">
        <f t="shared" ref="B83:C83" si="79">SUBSTITUTE(D83," ","_")</f>
        <v/>
      </c>
      <c r="C83" t="str">
        <f t="shared" si="79"/>
        <v/>
      </c>
      <c r="D83" s="3" t="str">
        <f>IF(E83="","",VLOOKUP(E83,Payment_Methods[],4,FALSE))</f>
        <v/>
      </c>
      <c r="G83" s="15" t="str">
        <f>IF(F83="","",VLOOKUP(CONCATENATE(E83,F83),Payment_Methods[[Spalte22]:[Interface]],5,FALSE))</f>
        <v/>
      </c>
      <c r="H83" s="15" t="str">
        <f>IF(F83="","",VLOOKUP(CONCATENATE(E83,F83),Payment_Methods[[Spalte22]:[Interface]],4,FALSE))</f>
        <v/>
      </c>
      <c r="I83" s="103"/>
    </row>
    <row r="84" spans="1:9" x14ac:dyDescent="0.25">
      <c r="A84" t="e">
        <f>IF(D84="Card payment",CONCATENATE("_",VLOOKUP(CONCATENATE(E84,F84),Payment_Methods[[Spalte22]:[Interface]],5,FALSE),E84),CONCATENATE("_",VLOOKUP(CONCATENATE(E84,F84),Payment_Methods[[Spalte22]:[Interface]],5,FALSE)))</f>
        <v>#N/A</v>
      </c>
      <c r="B84" t="str">
        <f t="shared" ref="B84:C84" si="80">SUBSTITUTE(D84," ","_")</f>
        <v/>
      </c>
      <c r="C84" t="str">
        <f t="shared" si="80"/>
        <v/>
      </c>
      <c r="D84" s="3" t="str">
        <f>IF(E84="","",VLOOKUP(E84,Payment_Methods[],4,FALSE))</f>
        <v/>
      </c>
      <c r="G84" s="15" t="str">
        <f>IF(F84="","",VLOOKUP(CONCATENATE(E84,F84),Payment_Methods[[Spalte22]:[Interface]],5,FALSE))</f>
        <v/>
      </c>
      <c r="H84" s="15" t="str">
        <f>IF(F84="","",VLOOKUP(CONCATENATE(E84,F84),Payment_Methods[[Spalte22]:[Interface]],4,FALSE))</f>
        <v/>
      </c>
      <c r="I84" s="103"/>
    </row>
    <row r="85" spans="1:9" x14ac:dyDescent="0.25">
      <c r="A85" t="e">
        <f>IF(D85="Card payment",CONCATENATE("_",VLOOKUP(CONCATENATE(E85,F85),Payment_Methods[[Spalte22]:[Interface]],5,FALSE),E85),CONCATENATE("_",VLOOKUP(CONCATENATE(E85,F85),Payment_Methods[[Spalte22]:[Interface]],5,FALSE)))</f>
        <v>#N/A</v>
      </c>
      <c r="B85" t="str">
        <f t="shared" ref="B85:C85" si="81">SUBSTITUTE(D85," ","_")</f>
        <v/>
      </c>
      <c r="C85" t="str">
        <f t="shared" si="81"/>
        <v/>
      </c>
      <c r="D85" s="3" t="str">
        <f>IF(E85="","",VLOOKUP(E85,Payment_Methods[],4,FALSE))</f>
        <v/>
      </c>
      <c r="G85" s="15" t="str">
        <f>IF(F85="","",VLOOKUP(CONCATENATE(E85,F85),Payment_Methods[[Spalte22]:[Interface]],5,FALSE))</f>
        <v/>
      </c>
      <c r="H85" s="15" t="str">
        <f>IF(F85="","",VLOOKUP(CONCATENATE(E85,F85),Payment_Methods[[Spalte22]:[Interface]],4,FALSE))</f>
        <v/>
      </c>
      <c r="I85" s="103"/>
    </row>
    <row r="86" spans="1:9" x14ac:dyDescent="0.25">
      <c r="A86" t="e">
        <f>IF(D86="Card payment",CONCATENATE("_",VLOOKUP(CONCATENATE(E86,F86),Payment_Methods[[Spalte22]:[Interface]],5,FALSE),E86),CONCATENATE("_",VLOOKUP(CONCATENATE(E86,F86),Payment_Methods[[Spalte22]:[Interface]],5,FALSE)))</f>
        <v>#N/A</v>
      </c>
      <c r="B86" t="str">
        <f t="shared" ref="B86:C86" si="82">SUBSTITUTE(D86," ","_")</f>
        <v/>
      </c>
      <c r="C86" t="str">
        <f t="shared" si="82"/>
        <v/>
      </c>
      <c r="D86" s="3" t="str">
        <f>IF(E86="","",VLOOKUP(E86,Payment_Methods[],4,FALSE))</f>
        <v/>
      </c>
      <c r="G86" s="15" t="str">
        <f>IF(F86="","",VLOOKUP(CONCATENATE(E86,F86),Payment_Methods[[Spalte22]:[Interface]],5,FALSE))</f>
        <v/>
      </c>
      <c r="H86" s="15" t="str">
        <f>IF(F86="","",VLOOKUP(CONCATENATE(E86,F86),Payment_Methods[[Spalte22]:[Interface]],4,FALSE))</f>
        <v/>
      </c>
      <c r="I86" s="103"/>
    </row>
    <row r="87" spans="1:9" x14ac:dyDescent="0.25">
      <c r="A87" t="e">
        <f>IF(D87="Card payment",CONCATENATE("_",VLOOKUP(CONCATENATE(E87,F87),Payment_Methods[[Spalte22]:[Interface]],5,FALSE),E87),CONCATENATE("_",VLOOKUP(CONCATENATE(E87,F87),Payment_Methods[[Spalte22]:[Interface]],5,FALSE)))</f>
        <v>#N/A</v>
      </c>
      <c r="B87" t="str">
        <f t="shared" ref="B87:C87" si="83">SUBSTITUTE(D87," ","_")</f>
        <v/>
      </c>
      <c r="C87" t="str">
        <f t="shared" si="83"/>
        <v/>
      </c>
      <c r="D87" s="3" t="str">
        <f>IF(E87="","",VLOOKUP(E87,Payment_Methods[],4,FALSE))</f>
        <v/>
      </c>
      <c r="G87" s="15" t="str">
        <f>IF(F87="","",VLOOKUP(CONCATENATE(E87,F87),Payment_Methods[[Spalte22]:[Interface]],5,FALSE))</f>
        <v/>
      </c>
      <c r="H87" s="15" t="str">
        <f>IF(F87="","",VLOOKUP(CONCATENATE(E87,F87),Payment_Methods[[Spalte22]:[Interface]],4,FALSE))</f>
        <v/>
      </c>
      <c r="I87" s="103"/>
    </row>
    <row r="88" spans="1:9" x14ac:dyDescent="0.25">
      <c r="A88" t="e">
        <f>IF(D88="Card payment",CONCATENATE("_",VLOOKUP(CONCATENATE(E88,F88),Payment_Methods[[Spalte22]:[Interface]],5,FALSE),E88),CONCATENATE("_",VLOOKUP(CONCATENATE(E88,F88),Payment_Methods[[Spalte22]:[Interface]],5,FALSE)))</f>
        <v>#N/A</v>
      </c>
      <c r="B88" t="str">
        <f t="shared" ref="B88:C88" si="84">SUBSTITUTE(D88," ","_")</f>
        <v/>
      </c>
      <c r="C88" t="str">
        <f t="shared" si="84"/>
        <v/>
      </c>
      <c r="D88" s="3" t="str">
        <f>IF(E88="","",VLOOKUP(E88,Payment_Methods[],4,FALSE))</f>
        <v/>
      </c>
      <c r="G88" s="15" t="str">
        <f>IF(F88="","",VLOOKUP(CONCATENATE(E88,F88),Payment_Methods[[Spalte22]:[Interface]],5,FALSE))</f>
        <v/>
      </c>
      <c r="H88" s="15" t="str">
        <f>IF(F88="","",VLOOKUP(CONCATENATE(E88,F88),Payment_Methods[[Spalte22]:[Interface]],4,FALSE))</f>
        <v/>
      </c>
      <c r="I88" s="103"/>
    </row>
    <row r="89" spans="1:9" x14ac:dyDescent="0.25">
      <c r="A89" t="e">
        <f>IF(D89="Card payment",CONCATENATE("_",VLOOKUP(CONCATENATE(E89,F89),Payment_Methods[[Spalte22]:[Interface]],5,FALSE),E89),CONCATENATE("_",VLOOKUP(CONCATENATE(E89,F89),Payment_Methods[[Spalte22]:[Interface]],5,FALSE)))</f>
        <v>#N/A</v>
      </c>
      <c r="B89" t="str">
        <f t="shared" ref="B89:C89" si="85">SUBSTITUTE(D89," ","_")</f>
        <v/>
      </c>
      <c r="C89" t="str">
        <f t="shared" si="85"/>
        <v/>
      </c>
      <c r="D89" s="3" t="str">
        <f>IF(E89="","",VLOOKUP(E89,Payment_Methods[],4,FALSE))</f>
        <v/>
      </c>
      <c r="G89" s="15" t="str">
        <f>IF(F89="","",VLOOKUP(CONCATENATE(E89,F89),Payment_Methods[[Spalte22]:[Interface]],5,FALSE))</f>
        <v/>
      </c>
      <c r="H89" s="15" t="str">
        <f>IF(F89="","",VLOOKUP(CONCATENATE(E89,F89),Payment_Methods[[Spalte22]:[Interface]],4,FALSE))</f>
        <v/>
      </c>
      <c r="I89" s="103"/>
    </row>
    <row r="90" spans="1:9" x14ac:dyDescent="0.25">
      <c r="A90" t="e">
        <f>IF(D90="Card payment",CONCATENATE("_",VLOOKUP(CONCATENATE(E90,F90),Payment_Methods[[Spalte22]:[Interface]],5,FALSE),E90),CONCATENATE("_",VLOOKUP(CONCATENATE(E90,F90),Payment_Methods[[Spalte22]:[Interface]],5,FALSE)))</f>
        <v>#N/A</v>
      </c>
      <c r="B90" t="str">
        <f t="shared" ref="B90:C90" si="86">SUBSTITUTE(D90," ","_")</f>
        <v/>
      </c>
      <c r="C90" t="str">
        <f t="shared" si="86"/>
        <v/>
      </c>
      <c r="D90" s="3" t="str">
        <f>IF(E90="","",VLOOKUP(E90,Payment_Methods[],4,FALSE))</f>
        <v/>
      </c>
      <c r="G90" s="15" t="str">
        <f>IF(F90="","",VLOOKUP(CONCATENATE(E90,F90),Payment_Methods[[Spalte22]:[Interface]],5,FALSE))</f>
        <v/>
      </c>
      <c r="H90" s="15" t="str">
        <f>IF(F90="","",VLOOKUP(CONCATENATE(E90,F90),Payment_Methods[[Spalte22]:[Interface]],4,FALSE))</f>
        <v/>
      </c>
      <c r="I90" s="103"/>
    </row>
    <row r="91" spans="1:9" x14ac:dyDescent="0.25">
      <c r="A91" t="e">
        <f>IF(D91="Card payment",CONCATENATE("_",VLOOKUP(CONCATENATE(E91,F91),Payment_Methods[[Spalte22]:[Interface]],5,FALSE),E91),CONCATENATE("_",VLOOKUP(CONCATENATE(E91,F91),Payment_Methods[[Spalte22]:[Interface]],5,FALSE)))</f>
        <v>#N/A</v>
      </c>
      <c r="B91" t="str">
        <f t="shared" ref="B91:C91" si="87">SUBSTITUTE(D91," ","_")</f>
        <v/>
      </c>
      <c r="C91" t="str">
        <f t="shared" si="87"/>
        <v/>
      </c>
      <c r="D91" s="3" t="str">
        <f>IF(E91="","",VLOOKUP(E91,Payment_Methods[],4,FALSE))</f>
        <v/>
      </c>
      <c r="G91" s="15" t="str">
        <f>IF(F91="","",VLOOKUP(CONCATENATE(E91,F91),Payment_Methods[[Spalte22]:[Interface]],5,FALSE))</f>
        <v/>
      </c>
      <c r="H91" s="15" t="str">
        <f>IF(F91="","",VLOOKUP(CONCATENATE(E91,F91),Payment_Methods[[Spalte22]:[Interface]],4,FALSE))</f>
        <v/>
      </c>
      <c r="I91" s="103"/>
    </row>
    <row r="92" spans="1:9" x14ac:dyDescent="0.25">
      <c r="A92" t="e">
        <f>IF(D92="Card payment",CONCATENATE("_",VLOOKUP(CONCATENATE(E92,F92),Payment_Methods[[Spalte22]:[Interface]],5,FALSE),E92),CONCATENATE("_",VLOOKUP(CONCATENATE(E92,F92),Payment_Methods[[Spalte22]:[Interface]],5,FALSE)))</f>
        <v>#N/A</v>
      </c>
      <c r="B92" t="str">
        <f t="shared" ref="B92:C92" si="88">SUBSTITUTE(D92," ","_")</f>
        <v/>
      </c>
      <c r="C92" t="str">
        <f t="shared" si="88"/>
        <v/>
      </c>
      <c r="D92" s="3" t="str">
        <f>IF(E92="","",VLOOKUP(E92,Payment_Methods[],4,FALSE))</f>
        <v/>
      </c>
      <c r="G92" s="15" t="str">
        <f>IF(F92="","",VLOOKUP(CONCATENATE(E92,F92),Payment_Methods[[Spalte22]:[Interface]],5,FALSE))</f>
        <v/>
      </c>
      <c r="H92" s="15" t="str">
        <f>IF(F92="","",VLOOKUP(CONCATENATE(E92,F92),Payment_Methods[[Spalte22]:[Interface]],4,FALSE))</f>
        <v/>
      </c>
      <c r="I92" s="103"/>
    </row>
    <row r="93" spans="1:9" x14ac:dyDescent="0.25">
      <c r="A93" t="e">
        <f>IF(D93="Card payment",CONCATENATE("_",VLOOKUP(CONCATENATE(E93,F93),Payment_Methods[[Spalte22]:[Interface]],5,FALSE),E93),CONCATENATE("_",VLOOKUP(CONCATENATE(E93,F93),Payment_Methods[[Spalte22]:[Interface]],5,FALSE)))</f>
        <v>#N/A</v>
      </c>
      <c r="B93" t="str">
        <f t="shared" ref="B93:C93" si="89">SUBSTITUTE(D93," ","_")</f>
        <v/>
      </c>
      <c r="C93" t="str">
        <f t="shared" si="89"/>
        <v/>
      </c>
      <c r="D93" s="3" t="str">
        <f>IF(E93="","",VLOOKUP(E93,Payment_Methods[],4,FALSE))</f>
        <v/>
      </c>
      <c r="G93" s="15" t="str">
        <f>IF(F93="","",VLOOKUP(CONCATENATE(E93,F93),Payment_Methods[[Spalte22]:[Interface]],5,FALSE))</f>
        <v/>
      </c>
      <c r="H93" s="15" t="str">
        <f>IF(F93="","",VLOOKUP(CONCATENATE(E93,F93),Payment_Methods[[Spalte22]:[Interface]],4,FALSE))</f>
        <v/>
      </c>
      <c r="I93" s="103"/>
    </row>
    <row r="94" spans="1:9" x14ac:dyDescent="0.25">
      <c r="A94" t="e">
        <f>IF(D94="Card payment",CONCATENATE("_",VLOOKUP(CONCATENATE(E94,F94),Payment_Methods[[Spalte22]:[Interface]],5,FALSE),E94),CONCATENATE("_",VLOOKUP(CONCATENATE(E94,F94),Payment_Methods[[Spalte22]:[Interface]],5,FALSE)))</f>
        <v>#N/A</v>
      </c>
      <c r="B94" t="str">
        <f t="shared" ref="B94:C94" si="90">SUBSTITUTE(D94," ","_")</f>
        <v/>
      </c>
      <c r="C94" t="str">
        <f t="shared" si="90"/>
        <v/>
      </c>
      <c r="D94" s="3" t="str">
        <f>IF(E94="","",VLOOKUP(E94,Payment_Methods[],4,FALSE))</f>
        <v/>
      </c>
      <c r="G94" s="15" t="str">
        <f>IF(F94="","",VLOOKUP(CONCATENATE(E94,F94),Payment_Methods[[Spalte22]:[Interface]],5,FALSE))</f>
        <v/>
      </c>
      <c r="H94" s="15" t="str">
        <f>IF(F94="","",VLOOKUP(CONCATENATE(E94,F94),Payment_Methods[[Spalte22]:[Interface]],4,FALSE))</f>
        <v/>
      </c>
      <c r="I94" s="103"/>
    </row>
    <row r="95" spans="1:9" x14ac:dyDescent="0.25">
      <c r="A95" t="e">
        <f>IF(D95="Card payment",CONCATENATE("_",VLOOKUP(CONCATENATE(E95,F95),Payment_Methods[[Spalte22]:[Interface]],5,FALSE),E95),CONCATENATE("_",VLOOKUP(CONCATENATE(E95,F95),Payment_Methods[[Spalte22]:[Interface]],5,FALSE)))</f>
        <v>#N/A</v>
      </c>
      <c r="B95" t="str">
        <f t="shared" ref="B95:C95" si="91">SUBSTITUTE(D95," ","_")</f>
        <v/>
      </c>
      <c r="C95" t="str">
        <f t="shared" si="91"/>
        <v/>
      </c>
      <c r="D95" s="3" t="str">
        <f>IF(E95="","",VLOOKUP(E95,Payment_Methods[],4,FALSE))</f>
        <v/>
      </c>
      <c r="G95" s="15" t="str">
        <f>IF(F95="","",VLOOKUP(CONCATENATE(E95,F95),Payment_Methods[[Spalte22]:[Interface]],5,FALSE))</f>
        <v/>
      </c>
      <c r="H95" s="15" t="str">
        <f>IF(F95="","",VLOOKUP(CONCATENATE(E95,F95),Payment_Methods[[Spalte22]:[Interface]],4,FALSE))</f>
        <v/>
      </c>
      <c r="I95" s="103"/>
    </row>
    <row r="96" spans="1:9" x14ac:dyDescent="0.25">
      <c r="A96" t="e">
        <f>IF(D96="Card payment",CONCATENATE("_",VLOOKUP(CONCATENATE(E96,F96),Payment_Methods[[Spalte22]:[Interface]],5,FALSE),E96),CONCATENATE("_",VLOOKUP(CONCATENATE(E96,F96),Payment_Methods[[Spalte22]:[Interface]],5,FALSE)))</f>
        <v>#N/A</v>
      </c>
      <c r="B96" t="str">
        <f t="shared" ref="B96:C96" si="92">SUBSTITUTE(D96," ","_")</f>
        <v/>
      </c>
      <c r="C96" t="str">
        <f t="shared" si="92"/>
        <v/>
      </c>
      <c r="D96" s="3" t="str">
        <f>IF(E96="","",VLOOKUP(E96,Payment_Methods[],4,FALSE))</f>
        <v/>
      </c>
      <c r="G96" s="15" t="str">
        <f>IF(F96="","",VLOOKUP(CONCATENATE(E96,F96),Payment_Methods[[Spalte22]:[Interface]],5,FALSE))</f>
        <v/>
      </c>
      <c r="H96" s="15" t="str">
        <f>IF(F96="","",VLOOKUP(CONCATENATE(E96,F96),Payment_Methods[[Spalte22]:[Interface]],4,FALSE))</f>
        <v/>
      </c>
      <c r="I96" s="103"/>
    </row>
    <row r="97" spans="1:9" x14ac:dyDescent="0.25">
      <c r="A97" t="e">
        <f>IF(D97="Card payment",CONCATENATE("_",VLOOKUP(CONCATENATE(E97,F97),Payment_Methods[[Spalte22]:[Interface]],5,FALSE),E97),CONCATENATE("_",VLOOKUP(CONCATENATE(E97,F97),Payment_Methods[[Spalte22]:[Interface]],5,FALSE)))</f>
        <v>#N/A</v>
      </c>
      <c r="B97" t="str">
        <f t="shared" ref="B97:C97" si="93">SUBSTITUTE(D97," ","_")</f>
        <v/>
      </c>
      <c r="C97" t="str">
        <f t="shared" si="93"/>
        <v/>
      </c>
      <c r="D97" s="3" t="str">
        <f>IF(E97="","",VLOOKUP(E97,Payment_Methods[],4,FALSE))</f>
        <v/>
      </c>
      <c r="G97" s="15" t="str">
        <f>IF(F97="","",VLOOKUP(CONCATENATE(E97,F97),Payment_Methods[[Spalte22]:[Interface]],5,FALSE))</f>
        <v/>
      </c>
      <c r="H97" s="15" t="str">
        <f>IF(F97="","",VLOOKUP(CONCATENATE(E97,F97),Payment_Methods[[Spalte22]:[Interface]],4,FALSE))</f>
        <v/>
      </c>
      <c r="I97" s="103"/>
    </row>
    <row r="98" spans="1:9" x14ac:dyDescent="0.25">
      <c r="A98" t="e">
        <f>IF(D98="Card payment",CONCATENATE("_",VLOOKUP(CONCATENATE(E98,F98),Payment_Methods[[Spalte22]:[Interface]],5,FALSE),E98),CONCATENATE("_",VLOOKUP(CONCATENATE(E98,F98),Payment_Methods[[Spalte22]:[Interface]],5,FALSE)))</f>
        <v>#N/A</v>
      </c>
      <c r="B98" t="str">
        <f t="shared" ref="B98:C98" si="94">SUBSTITUTE(D98," ","_")</f>
        <v/>
      </c>
      <c r="C98" t="str">
        <f t="shared" si="94"/>
        <v/>
      </c>
      <c r="D98" s="3" t="str">
        <f>IF(E98="","",VLOOKUP(E98,Payment_Methods[],4,FALSE))</f>
        <v/>
      </c>
      <c r="G98" s="15" t="str">
        <f>IF(F98="","",VLOOKUP(CONCATENATE(E98,F98),Payment_Methods[[Spalte22]:[Interface]],5,FALSE))</f>
        <v/>
      </c>
      <c r="H98" s="15" t="str">
        <f>IF(F98="","",VLOOKUP(CONCATENATE(E98,F98),Payment_Methods[[Spalte22]:[Interface]],4,FALSE))</f>
        <v/>
      </c>
      <c r="I98" s="103"/>
    </row>
    <row r="99" spans="1:9" x14ac:dyDescent="0.25">
      <c r="A99" t="e">
        <f>IF(D99="Card payment",CONCATENATE("_",VLOOKUP(CONCATENATE(E99,F99),Payment_Methods[[Spalte22]:[Interface]],5,FALSE),E99),CONCATENATE("_",VLOOKUP(CONCATENATE(E99,F99),Payment_Methods[[Spalte22]:[Interface]],5,FALSE)))</f>
        <v>#N/A</v>
      </c>
      <c r="B99" t="str">
        <f t="shared" ref="B99:C99" si="95">SUBSTITUTE(D99," ","_")</f>
        <v/>
      </c>
      <c r="C99" t="str">
        <f t="shared" si="95"/>
        <v/>
      </c>
      <c r="D99" s="3" t="str">
        <f>IF(E99="","",VLOOKUP(E99,Payment_Methods[],4,FALSE))</f>
        <v/>
      </c>
      <c r="G99" s="15" t="str">
        <f>IF(F99="","",VLOOKUP(CONCATENATE(E99,F99),Payment_Methods[[Spalte22]:[Interface]],5,FALSE))</f>
        <v/>
      </c>
      <c r="H99" s="15" t="str">
        <f>IF(F99="","",VLOOKUP(CONCATENATE(E99,F99),Payment_Methods[[Spalte22]:[Interface]],4,FALSE))</f>
        <v/>
      </c>
      <c r="I99" s="103"/>
    </row>
    <row r="100" spans="1:9" x14ac:dyDescent="0.25">
      <c r="A100" t="e">
        <f>IF(D100="Card payment",CONCATENATE("_",VLOOKUP(CONCATENATE(E100,F100),Payment_Methods[[Spalte22]:[Interface]],5,FALSE),E100),CONCATENATE("_",VLOOKUP(CONCATENATE(E100,F100),Payment_Methods[[Spalte22]:[Interface]],5,FALSE)))</f>
        <v>#N/A</v>
      </c>
      <c r="B100" t="str">
        <f t="shared" ref="B100:C100" si="96">SUBSTITUTE(D100," ","_")</f>
        <v/>
      </c>
      <c r="C100" t="str">
        <f t="shared" si="96"/>
        <v/>
      </c>
      <c r="D100" s="3" t="str">
        <f>IF(E100="","",VLOOKUP(E100,Payment_Methods[],4,FALSE))</f>
        <v/>
      </c>
      <c r="G100" s="15" t="str">
        <f>IF(F100="","",VLOOKUP(CONCATENATE(E100,F100),Payment_Methods[[Spalte22]:[Interface]],5,FALSE))</f>
        <v/>
      </c>
      <c r="H100" s="15" t="str">
        <f>IF(F100="","",VLOOKUP(CONCATENATE(E100,F100),Payment_Methods[[Spalte22]:[Interface]],4,FALSE))</f>
        <v/>
      </c>
      <c r="I100" s="103"/>
    </row>
    <row r="101" spans="1:9" x14ac:dyDescent="0.25">
      <c r="A101" t="e">
        <f>IF(D101="Card payment",CONCATENATE("_",VLOOKUP(CONCATENATE(E101,F101),Payment_Methods[[Spalte22]:[Interface]],5,FALSE),E101),CONCATENATE("_",VLOOKUP(CONCATENATE(E101,F101),Payment_Methods[[Spalte22]:[Interface]],5,FALSE)))</f>
        <v>#N/A</v>
      </c>
      <c r="B101" t="str">
        <f t="shared" ref="B101:C101" si="97">SUBSTITUTE(D101," ","_")</f>
        <v/>
      </c>
      <c r="C101" t="str">
        <f t="shared" si="97"/>
        <v/>
      </c>
      <c r="D101" s="3" t="str">
        <f>IF(E101="","",VLOOKUP(E101,Payment_Methods[],4,FALSE))</f>
        <v/>
      </c>
      <c r="G101" s="15" t="str">
        <f>IF(F101="","",VLOOKUP(CONCATENATE(E101,F101),Payment_Methods[[Spalte22]:[Interface]],5,FALSE))</f>
        <v/>
      </c>
      <c r="H101" s="15" t="str">
        <f>IF(F101="","",VLOOKUP(CONCATENATE(E101,F101),Payment_Methods[[Spalte22]:[Interface]],4,FALSE))</f>
        <v/>
      </c>
      <c r="I101" s="103"/>
    </row>
    <row r="102" spans="1:9" x14ac:dyDescent="0.25">
      <c r="A102" t="e">
        <f>IF(D102="Card payment",CONCATENATE("_",VLOOKUP(CONCATENATE(E102,F102),Payment_Methods[[Spalte22]:[Interface]],5,FALSE),E102),CONCATENATE("_",VLOOKUP(CONCATENATE(E102,F102),Payment_Methods[[Spalte22]:[Interface]],5,FALSE)))</f>
        <v>#N/A</v>
      </c>
      <c r="B102" t="str">
        <f t="shared" ref="B102:C102" si="98">SUBSTITUTE(D102," ","_")</f>
        <v/>
      </c>
      <c r="C102" t="str">
        <f t="shared" si="98"/>
        <v/>
      </c>
      <c r="D102" s="3" t="str">
        <f>IF(E102="","",VLOOKUP(E102,Payment_Methods[],4,FALSE))</f>
        <v/>
      </c>
      <c r="G102" s="15" t="str">
        <f>IF(F102="","",VLOOKUP(CONCATENATE(E102,F102),Payment_Methods[[Spalte22]:[Interface]],5,FALSE))</f>
        <v/>
      </c>
      <c r="H102" s="15" t="str">
        <f>IF(F102="","",VLOOKUP(CONCATENATE(E102,F102),Payment_Methods[[Spalte22]:[Interface]],4,FALSE))</f>
        <v/>
      </c>
      <c r="I102" s="103"/>
    </row>
    <row r="103" spans="1:9" x14ac:dyDescent="0.25">
      <c r="A103" t="e">
        <f>IF(D103="Card payment",CONCATENATE("_",VLOOKUP(CONCATENATE(E103,F103),Payment_Methods[[Spalte22]:[Interface]],5,FALSE),E103),CONCATENATE("_",VLOOKUP(CONCATENATE(E103,F103),Payment_Methods[[Spalte22]:[Interface]],5,FALSE)))</f>
        <v>#N/A</v>
      </c>
      <c r="B103" t="str">
        <f t="shared" ref="B103:C103" si="99">SUBSTITUTE(D103," ","_")</f>
        <v/>
      </c>
      <c r="C103" t="str">
        <f t="shared" si="99"/>
        <v/>
      </c>
      <c r="D103" s="3" t="str">
        <f>IF(E103="","",VLOOKUP(E103,Payment_Methods[],4,FALSE))</f>
        <v/>
      </c>
      <c r="G103" s="15" t="str">
        <f>IF(F103="","",VLOOKUP(CONCATENATE(E103,F103),Payment_Methods[[Spalte22]:[Interface]],5,FALSE))</f>
        <v/>
      </c>
      <c r="H103" s="15" t="str">
        <f>IF(F103="","",VLOOKUP(CONCATENATE(E103,F103),Payment_Methods[[Spalte22]:[Interface]],4,FALSE))</f>
        <v/>
      </c>
      <c r="I103" s="103"/>
    </row>
    <row r="104" spans="1:9" x14ac:dyDescent="0.25">
      <c r="A104" t="e">
        <f>IF(D104="Card payment",CONCATENATE("_",VLOOKUP(CONCATENATE(E104,F104),Payment_Methods[[Spalte22]:[Interface]],5,FALSE),E104),CONCATENATE("_",VLOOKUP(CONCATENATE(E104,F104),Payment_Methods[[Spalte22]:[Interface]],5,FALSE)))</f>
        <v>#N/A</v>
      </c>
      <c r="B104" t="str">
        <f t="shared" ref="B104:C104" si="100">SUBSTITUTE(D104," ","_")</f>
        <v/>
      </c>
      <c r="C104" t="str">
        <f t="shared" si="100"/>
        <v/>
      </c>
      <c r="D104" s="3" t="str">
        <f>IF(E104="","",VLOOKUP(E104,Payment_Methods[],4,FALSE))</f>
        <v/>
      </c>
      <c r="G104" s="15" t="str">
        <f>IF(F104="","",VLOOKUP(CONCATENATE(E104,F104),Payment_Methods[[Spalte22]:[Interface]],5,FALSE))</f>
        <v/>
      </c>
      <c r="H104" s="15" t="str">
        <f>IF(F104="","",VLOOKUP(CONCATENATE(E104,F104),Payment_Methods[[Spalte22]:[Interface]],4,FALSE))</f>
        <v/>
      </c>
      <c r="I104" s="103"/>
    </row>
    <row r="105" spans="1:9" x14ac:dyDescent="0.25">
      <c r="A105" t="e">
        <f>IF(D105="Card payment",CONCATENATE("_",VLOOKUP(CONCATENATE(E105,F105),Payment_Methods[[Spalte22]:[Interface]],5,FALSE),E105),CONCATENATE("_",VLOOKUP(CONCATENATE(E105,F105),Payment_Methods[[Spalte22]:[Interface]],5,FALSE)))</f>
        <v>#N/A</v>
      </c>
      <c r="B105" t="str">
        <f t="shared" ref="B105:C105" si="101">SUBSTITUTE(D105," ","_")</f>
        <v/>
      </c>
      <c r="C105" t="str">
        <f t="shared" si="101"/>
        <v/>
      </c>
      <c r="D105" s="3" t="str">
        <f>IF(E105="","",VLOOKUP(E105,Payment_Methods[],4,FALSE))</f>
        <v/>
      </c>
      <c r="G105" s="15" t="str">
        <f>IF(F105="","",VLOOKUP(CONCATENATE(E105,F105),Payment_Methods[[Spalte22]:[Interface]],5,FALSE))</f>
        <v/>
      </c>
      <c r="H105" s="15" t="str">
        <f>IF(F105="","",VLOOKUP(CONCATENATE(E105,F105),Payment_Methods[[Spalte22]:[Interface]],4,FALSE))</f>
        <v/>
      </c>
      <c r="I105" s="103"/>
    </row>
    <row r="106" spans="1:9" x14ac:dyDescent="0.25">
      <c r="A106" t="e">
        <f>IF(D106="Card payment",CONCATENATE("_",VLOOKUP(CONCATENATE(E106,F106),Payment_Methods[[Spalte22]:[Interface]],5,FALSE),E106),CONCATENATE("_",VLOOKUP(CONCATENATE(E106,F106),Payment_Methods[[Spalte22]:[Interface]],5,FALSE)))</f>
        <v>#N/A</v>
      </c>
      <c r="B106" t="str">
        <f t="shared" ref="B106:C106" si="102">SUBSTITUTE(D106," ","_")</f>
        <v/>
      </c>
      <c r="C106" t="str">
        <f t="shared" si="102"/>
        <v/>
      </c>
      <c r="D106" s="3" t="str">
        <f>IF(E106="","",VLOOKUP(E106,Payment_Methods[],4,FALSE))</f>
        <v/>
      </c>
      <c r="G106" s="15" t="str">
        <f>IF(F106="","",VLOOKUP(CONCATENATE(E106,F106),Payment_Methods[[Spalte22]:[Interface]],5,FALSE))</f>
        <v/>
      </c>
      <c r="H106" s="15" t="str">
        <f>IF(F106="","",VLOOKUP(CONCATENATE(E106,F106),Payment_Methods[[Spalte22]:[Interface]],4,FALSE))</f>
        <v/>
      </c>
      <c r="I106" s="103"/>
    </row>
    <row r="107" spans="1:9" x14ac:dyDescent="0.25">
      <c r="A107" t="e">
        <f>IF(D107="Card payment",CONCATENATE("_",VLOOKUP(CONCATENATE(E107,F107),Payment_Methods[[Spalte22]:[Interface]],5,FALSE),E107),CONCATENATE("_",VLOOKUP(CONCATENATE(E107,F107),Payment_Methods[[Spalte22]:[Interface]],5,FALSE)))</f>
        <v>#N/A</v>
      </c>
      <c r="B107" t="str">
        <f t="shared" ref="B107:C107" si="103">SUBSTITUTE(D107," ","_")</f>
        <v/>
      </c>
      <c r="C107" t="str">
        <f t="shared" si="103"/>
        <v/>
      </c>
      <c r="D107" s="3" t="str">
        <f>IF(E107="","",VLOOKUP(E107,Payment_Methods[],4,FALSE))</f>
        <v/>
      </c>
      <c r="G107" s="15" t="str">
        <f>IF(F107="","",VLOOKUP(CONCATENATE(E107,F107),Payment_Methods[[Spalte22]:[Interface]],5,FALSE))</f>
        <v/>
      </c>
      <c r="H107" s="15" t="str">
        <f>IF(F107="","",VLOOKUP(CONCATENATE(E107,F107),Payment_Methods[[Spalte22]:[Interface]],4,FALSE))</f>
        <v/>
      </c>
      <c r="I107" s="103"/>
    </row>
    <row r="108" spans="1:9" x14ac:dyDescent="0.25">
      <c r="A108" t="e">
        <f>IF(D108="Card payment",CONCATENATE("_",VLOOKUP(CONCATENATE(E108,F108),Payment_Methods[[Spalte22]:[Interface]],5,FALSE),E108),CONCATENATE("_",VLOOKUP(CONCATENATE(E108,F108),Payment_Methods[[Spalte22]:[Interface]],5,FALSE)))</f>
        <v>#N/A</v>
      </c>
      <c r="B108" t="str">
        <f t="shared" ref="B108:C108" si="104">SUBSTITUTE(D108," ","_")</f>
        <v/>
      </c>
      <c r="C108" t="str">
        <f t="shared" si="104"/>
        <v/>
      </c>
      <c r="D108" s="3" t="str">
        <f>IF(E108="","",VLOOKUP(E108,Payment_Methods[],4,FALSE))</f>
        <v/>
      </c>
      <c r="G108" s="15" t="str">
        <f>IF(F108="","",VLOOKUP(CONCATENATE(E108,F108),Payment_Methods[[Spalte22]:[Interface]],5,FALSE))</f>
        <v/>
      </c>
      <c r="H108" s="15" t="str">
        <f>IF(F108="","",VLOOKUP(CONCATENATE(E108,F108),Payment_Methods[[Spalte22]:[Interface]],4,FALSE))</f>
        <v/>
      </c>
      <c r="I108" s="103"/>
    </row>
    <row r="109" spans="1:9" x14ac:dyDescent="0.25">
      <c r="A109" t="e">
        <f>IF(D109="Card payment",CONCATENATE("_",VLOOKUP(CONCATENATE(E109,F109),Payment_Methods[[Spalte22]:[Interface]],5,FALSE),E109),CONCATENATE("_",VLOOKUP(CONCATENATE(E109,F109),Payment_Methods[[Spalte22]:[Interface]],5,FALSE)))</f>
        <v>#N/A</v>
      </c>
      <c r="B109" t="str">
        <f t="shared" ref="B109:C109" si="105">SUBSTITUTE(D109," ","_")</f>
        <v/>
      </c>
      <c r="C109" t="str">
        <f t="shared" si="105"/>
        <v/>
      </c>
      <c r="D109" s="3" t="str">
        <f>IF(E109="","",VLOOKUP(E109,Payment_Methods[],4,FALSE))</f>
        <v/>
      </c>
      <c r="G109" s="15" t="str">
        <f>IF(F109="","",VLOOKUP(CONCATENATE(E109,F109),Payment_Methods[[Spalte22]:[Interface]],5,FALSE))</f>
        <v/>
      </c>
      <c r="H109" s="15" t="str">
        <f>IF(F109="","",VLOOKUP(CONCATENATE(E109,F109),Payment_Methods[[Spalte22]:[Interface]],4,FALSE))</f>
        <v/>
      </c>
      <c r="I109" s="103"/>
    </row>
    <row r="110" spans="1:9" x14ac:dyDescent="0.25">
      <c r="A110" t="e">
        <f>IF(D110="Card payment",CONCATENATE("_",VLOOKUP(CONCATENATE(E110,F110),Payment_Methods[[Spalte22]:[Interface]],5,FALSE),E110),CONCATENATE("_",VLOOKUP(CONCATENATE(E110,F110),Payment_Methods[[Spalte22]:[Interface]],5,FALSE)))</f>
        <v>#N/A</v>
      </c>
      <c r="B110" t="str">
        <f t="shared" ref="B110:C110" si="106">SUBSTITUTE(D110," ","_")</f>
        <v/>
      </c>
      <c r="C110" t="str">
        <f t="shared" si="106"/>
        <v/>
      </c>
      <c r="D110" s="3" t="str">
        <f>IF(E110="","",VLOOKUP(E110,Payment_Methods[],4,FALSE))</f>
        <v/>
      </c>
      <c r="G110" s="15" t="str">
        <f>IF(F110="","",VLOOKUP(CONCATENATE(E110,F110),Payment_Methods[[Spalte22]:[Interface]],5,FALSE))</f>
        <v/>
      </c>
      <c r="H110" s="15" t="str">
        <f>IF(F110="","",VLOOKUP(CONCATENATE(E110,F110),Payment_Methods[[Spalte22]:[Interface]],4,FALSE))</f>
        <v/>
      </c>
      <c r="I110" s="103"/>
    </row>
    <row r="111" spans="1:9" x14ac:dyDescent="0.25">
      <c r="A111" t="e">
        <f>IF(D111="Card payment",CONCATENATE("_",VLOOKUP(CONCATENATE(E111,F111),Payment_Methods[[Spalte22]:[Interface]],5,FALSE),E111),CONCATENATE("_",VLOOKUP(CONCATENATE(E111,F111),Payment_Methods[[Spalte22]:[Interface]],5,FALSE)))</f>
        <v>#N/A</v>
      </c>
      <c r="B111" t="str">
        <f t="shared" ref="B111:C111" si="107">SUBSTITUTE(D111," ","_")</f>
        <v/>
      </c>
      <c r="C111" t="str">
        <f t="shared" si="107"/>
        <v/>
      </c>
      <c r="D111" s="3" t="str">
        <f>IF(E111="","",VLOOKUP(E111,Payment_Methods[],4,FALSE))</f>
        <v/>
      </c>
      <c r="G111" s="15" t="str">
        <f>IF(F111="","",VLOOKUP(CONCATENATE(E111,F111),Payment_Methods[[Spalte22]:[Interface]],5,FALSE))</f>
        <v/>
      </c>
      <c r="H111" s="15" t="str">
        <f>IF(F111="","",VLOOKUP(CONCATENATE(E111,F111),Payment_Methods[[Spalte22]:[Interface]],4,FALSE))</f>
        <v/>
      </c>
      <c r="I111" s="103"/>
    </row>
    <row r="112" spans="1:9" x14ac:dyDescent="0.25">
      <c r="A112" t="e">
        <f>IF(D112="Card payment",CONCATENATE("_",VLOOKUP(CONCATENATE(E112,F112),Payment_Methods[[Spalte22]:[Interface]],5,FALSE),E112),CONCATENATE("_",VLOOKUP(CONCATENATE(E112,F112),Payment_Methods[[Spalte22]:[Interface]],5,FALSE)))</f>
        <v>#N/A</v>
      </c>
      <c r="B112" t="str">
        <f t="shared" ref="B112:C112" si="108">SUBSTITUTE(D112," ","_")</f>
        <v/>
      </c>
      <c r="C112" t="str">
        <f t="shared" si="108"/>
        <v/>
      </c>
      <c r="D112" s="3" t="str">
        <f>IF(E112="","",VLOOKUP(E112,Payment_Methods[],4,FALSE))</f>
        <v/>
      </c>
      <c r="G112" s="15" t="str">
        <f>IF(F112="","",VLOOKUP(CONCATENATE(E112,F112),Payment_Methods[[Spalte22]:[Interface]],5,FALSE))</f>
        <v/>
      </c>
      <c r="H112" s="15" t="str">
        <f>IF(F112="","",VLOOKUP(CONCATENATE(E112,F112),Payment_Methods[[Spalte22]:[Interface]],4,FALSE))</f>
        <v/>
      </c>
      <c r="I112" s="103"/>
    </row>
    <row r="113" spans="1:9" x14ac:dyDescent="0.25">
      <c r="A113" t="e">
        <f>IF(D113="Card payment",CONCATENATE("_",VLOOKUP(CONCATENATE(E113,F113),Payment_Methods[[Spalte22]:[Interface]],5,FALSE),E113),CONCATENATE("_",VLOOKUP(CONCATENATE(E113,F113),Payment_Methods[[Spalte22]:[Interface]],5,FALSE)))</f>
        <v>#N/A</v>
      </c>
      <c r="B113" t="str">
        <f t="shared" ref="B113:C113" si="109">SUBSTITUTE(D113," ","_")</f>
        <v/>
      </c>
      <c r="C113" t="str">
        <f t="shared" si="109"/>
        <v/>
      </c>
      <c r="D113" s="3" t="str">
        <f>IF(E113="","",VLOOKUP(E113,Payment_Methods[],4,FALSE))</f>
        <v/>
      </c>
      <c r="G113" s="15" t="str">
        <f>IF(F113="","",VLOOKUP(CONCATENATE(E113,F113),Payment_Methods[[Spalte22]:[Interface]],5,FALSE))</f>
        <v/>
      </c>
      <c r="H113" s="15" t="str">
        <f>IF(F113="","",VLOOKUP(CONCATENATE(E113,F113),Payment_Methods[[Spalte22]:[Interface]],4,FALSE))</f>
        <v/>
      </c>
      <c r="I113" s="103"/>
    </row>
    <row r="114" spans="1:9" x14ac:dyDescent="0.25">
      <c r="A114" t="e">
        <f>IF(D114="Card payment",CONCATENATE("_",VLOOKUP(CONCATENATE(E114,F114),Payment_Methods[[Spalte22]:[Interface]],5,FALSE),E114),CONCATENATE("_",VLOOKUP(CONCATENATE(E114,F114),Payment_Methods[[Spalte22]:[Interface]],5,FALSE)))</f>
        <v>#N/A</v>
      </c>
      <c r="B114" t="str">
        <f t="shared" ref="B114:C114" si="110">SUBSTITUTE(D114," ","_")</f>
        <v/>
      </c>
      <c r="C114" t="str">
        <f t="shared" si="110"/>
        <v/>
      </c>
      <c r="D114" s="3" t="str">
        <f>IF(E114="","",VLOOKUP(E114,Payment_Methods[],4,FALSE))</f>
        <v/>
      </c>
      <c r="G114" s="15" t="str">
        <f>IF(F114="","",VLOOKUP(CONCATENATE(E114,F114),Payment_Methods[[Spalte22]:[Interface]],5,FALSE))</f>
        <v/>
      </c>
      <c r="H114" s="15" t="str">
        <f>IF(F114="","",VLOOKUP(CONCATENATE(E114,F114),Payment_Methods[[Spalte22]:[Interface]],4,FALSE))</f>
        <v/>
      </c>
      <c r="I114" s="103"/>
    </row>
    <row r="115" spans="1:9" x14ac:dyDescent="0.25">
      <c r="A115" t="e">
        <f>IF(D115="Card payment",CONCATENATE("_",VLOOKUP(CONCATENATE(E115,F115),Payment_Methods[[Spalte22]:[Interface]],5,FALSE),E115),CONCATENATE("_",VLOOKUP(CONCATENATE(E115,F115),Payment_Methods[[Spalte22]:[Interface]],5,FALSE)))</f>
        <v>#N/A</v>
      </c>
      <c r="B115" t="str">
        <f t="shared" ref="B115:C115" si="111">SUBSTITUTE(D115," ","_")</f>
        <v/>
      </c>
      <c r="C115" t="str">
        <f t="shared" si="111"/>
        <v/>
      </c>
      <c r="D115" s="3" t="str">
        <f>IF(E115="","",VLOOKUP(E115,Payment_Methods[],4,FALSE))</f>
        <v/>
      </c>
      <c r="G115" s="15" t="str">
        <f>IF(F115="","",VLOOKUP(CONCATENATE(E115,F115),Payment_Methods[[Spalte22]:[Interface]],5,FALSE))</f>
        <v/>
      </c>
      <c r="H115" s="15" t="str">
        <f>IF(F115="","",VLOOKUP(CONCATENATE(E115,F115),Payment_Methods[[Spalte22]:[Interface]],4,FALSE))</f>
        <v/>
      </c>
      <c r="I115" s="103"/>
    </row>
    <row r="116" spans="1:9" x14ac:dyDescent="0.25">
      <c r="A116" t="e">
        <f>IF(D116="Card payment",CONCATENATE("_",VLOOKUP(CONCATENATE(E116,F116),Payment_Methods[[Spalte22]:[Interface]],5,FALSE),E116),CONCATENATE("_",VLOOKUP(CONCATENATE(E116,F116),Payment_Methods[[Spalte22]:[Interface]],5,FALSE)))</f>
        <v>#N/A</v>
      </c>
      <c r="B116" t="str">
        <f t="shared" ref="B116:C116" si="112">SUBSTITUTE(D116," ","_")</f>
        <v/>
      </c>
      <c r="C116" t="str">
        <f t="shared" si="112"/>
        <v/>
      </c>
      <c r="D116" s="3" t="str">
        <f>IF(E116="","",VLOOKUP(E116,Payment_Methods[],4,FALSE))</f>
        <v/>
      </c>
      <c r="G116" s="15" t="str">
        <f>IF(F116="","",VLOOKUP(CONCATENATE(E116,F116),Payment_Methods[[Spalte22]:[Interface]],5,FALSE))</f>
        <v/>
      </c>
      <c r="H116" s="15" t="str">
        <f>IF(F116="","",VLOOKUP(CONCATENATE(E116,F116),Payment_Methods[[Spalte22]:[Interface]],4,FALSE))</f>
        <v/>
      </c>
      <c r="I116" s="103"/>
    </row>
    <row r="117" spans="1:9" x14ac:dyDescent="0.25">
      <c r="A117" t="e">
        <f>IF(D117="Card payment",CONCATENATE("_",VLOOKUP(CONCATENATE(E117,F117),Payment_Methods[[Spalte22]:[Interface]],5,FALSE),E117),CONCATENATE("_",VLOOKUP(CONCATENATE(E117,F117),Payment_Methods[[Spalte22]:[Interface]],5,FALSE)))</f>
        <v>#N/A</v>
      </c>
      <c r="B117" t="str">
        <f t="shared" ref="B117:C117" si="113">SUBSTITUTE(D117," ","_")</f>
        <v/>
      </c>
      <c r="C117" t="str">
        <f t="shared" si="113"/>
        <v/>
      </c>
      <c r="D117" s="3" t="str">
        <f>IF(E117="","",VLOOKUP(E117,Payment_Methods[],4,FALSE))</f>
        <v/>
      </c>
      <c r="G117" s="15" t="str">
        <f>IF(F117="","",VLOOKUP(CONCATENATE(E117,F117),Payment_Methods[[Spalte22]:[Interface]],5,FALSE))</f>
        <v/>
      </c>
      <c r="H117" s="15" t="str">
        <f>IF(F117="","",VLOOKUP(CONCATENATE(E117,F117),Payment_Methods[[Spalte22]:[Interface]],4,FALSE))</f>
        <v/>
      </c>
      <c r="I117" s="103"/>
    </row>
    <row r="118" spans="1:9" x14ac:dyDescent="0.25">
      <c r="A118" t="e">
        <f>IF(D118="Card payment",CONCATENATE("_",VLOOKUP(CONCATENATE(E118,F118),Payment_Methods[[Spalte22]:[Interface]],5,FALSE),E118),CONCATENATE("_",VLOOKUP(CONCATENATE(E118,F118),Payment_Methods[[Spalte22]:[Interface]],5,FALSE)))</f>
        <v>#N/A</v>
      </c>
      <c r="B118" t="str">
        <f t="shared" ref="B118:C118" si="114">SUBSTITUTE(D118," ","_")</f>
        <v/>
      </c>
      <c r="C118" t="str">
        <f t="shared" si="114"/>
        <v/>
      </c>
      <c r="D118" s="3" t="str">
        <f>IF(E118="","",VLOOKUP(E118,Payment_Methods[],4,FALSE))</f>
        <v/>
      </c>
      <c r="G118" s="15" t="str">
        <f>IF(F118="","",VLOOKUP(CONCATENATE(E118,F118),Payment_Methods[[Spalte22]:[Interface]],5,FALSE))</f>
        <v/>
      </c>
      <c r="H118" s="15" t="str">
        <f>IF(F118="","",VLOOKUP(CONCATENATE(E118,F118),Payment_Methods[[Spalte22]:[Interface]],4,FALSE))</f>
        <v/>
      </c>
      <c r="I118" s="103"/>
    </row>
    <row r="119" spans="1:9" x14ac:dyDescent="0.25">
      <c r="A119" t="e">
        <f>IF(D119="Card payment",CONCATENATE("_",VLOOKUP(CONCATENATE(E119,F119),Payment_Methods[[Spalte22]:[Interface]],5,FALSE),E119),CONCATENATE("_",VLOOKUP(CONCATENATE(E119,F119),Payment_Methods[[Spalte22]:[Interface]],5,FALSE)))</f>
        <v>#N/A</v>
      </c>
      <c r="B119" t="str">
        <f t="shared" ref="B119:C119" si="115">SUBSTITUTE(D119," ","_")</f>
        <v/>
      </c>
      <c r="C119" t="str">
        <f t="shared" si="115"/>
        <v/>
      </c>
      <c r="D119" s="3" t="str">
        <f>IF(E119="","",VLOOKUP(E119,Payment_Methods[],4,FALSE))</f>
        <v/>
      </c>
      <c r="G119" s="15" t="str">
        <f>IF(F119="","",VLOOKUP(CONCATENATE(E119,F119),Payment_Methods[[Spalte22]:[Interface]],5,FALSE))</f>
        <v/>
      </c>
      <c r="H119" s="15" t="str">
        <f>IF(F119="","",VLOOKUP(CONCATENATE(E119,F119),Payment_Methods[[Spalte22]:[Interface]],4,FALSE))</f>
        <v/>
      </c>
      <c r="I119" s="103"/>
    </row>
    <row r="120" spans="1:9" x14ac:dyDescent="0.25">
      <c r="A120" t="e">
        <f>IF(D120="Card payment",CONCATENATE("_",VLOOKUP(CONCATENATE(E120,F120),Payment_Methods[[Spalte22]:[Interface]],5,FALSE),E120),CONCATENATE("_",VLOOKUP(CONCATENATE(E120,F120),Payment_Methods[[Spalte22]:[Interface]],5,FALSE)))</f>
        <v>#N/A</v>
      </c>
      <c r="B120" t="str">
        <f t="shared" ref="B120:C120" si="116">SUBSTITUTE(D120," ","_")</f>
        <v/>
      </c>
      <c r="C120" t="str">
        <f t="shared" si="116"/>
        <v/>
      </c>
      <c r="D120" s="3" t="str">
        <f>IF(E120="","",VLOOKUP(E120,Payment_Methods[],4,FALSE))</f>
        <v/>
      </c>
      <c r="G120" s="15" t="str">
        <f>IF(F120="","",VLOOKUP(CONCATENATE(E120,F120),Payment_Methods[[Spalte22]:[Interface]],5,FALSE))</f>
        <v/>
      </c>
      <c r="H120" s="15" t="str">
        <f>IF(F120="","",VLOOKUP(CONCATENATE(E120,F120),Payment_Methods[[Spalte22]:[Interface]],4,FALSE))</f>
        <v/>
      </c>
      <c r="I120" s="103"/>
    </row>
    <row r="121" spans="1:9" x14ac:dyDescent="0.25">
      <c r="A121" t="e">
        <f>IF(D121="Card payment",CONCATENATE("_",VLOOKUP(CONCATENATE(E121,F121),Payment_Methods[[Spalte22]:[Interface]],5,FALSE),E121),CONCATENATE("_",VLOOKUP(CONCATENATE(E121,F121),Payment_Methods[[Spalte22]:[Interface]],5,FALSE)))</f>
        <v>#N/A</v>
      </c>
      <c r="B121" t="str">
        <f t="shared" ref="B121:C121" si="117">SUBSTITUTE(D121," ","_")</f>
        <v/>
      </c>
      <c r="C121" t="str">
        <f t="shared" si="117"/>
        <v/>
      </c>
      <c r="D121" s="3" t="str">
        <f>IF(E121="","",VLOOKUP(E121,Payment_Methods[],4,FALSE))</f>
        <v/>
      </c>
      <c r="G121" s="15" t="str">
        <f>IF(F121="","",VLOOKUP(CONCATENATE(E121,F121),Payment_Methods[[Spalte22]:[Interface]],5,FALSE))</f>
        <v/>
      </c>
      <c r="H121" s="15" t="str">
        <f>IF(F121="","",VLOOKUP(CONCATENATE(E121,F121),Payment_Methods[[Spalte22]:[Interface]],4,FALSE))</f>
        <v/>
      </c>
      <c r="I121" s="103"/>
    </row>
    <row r="122" spans="1:9" x14ac:dyDescent="0.25">
      <c r="A122" t="e">
        <f>IF(D122="Card payment",CONCATENATE("_",VLOOKUP(CONCATENATE(E122,F122),Payment_Methods[[Spalte22]:[Interface]],5,FALSE),E122),CONCATENATE("_",VLOOKUP(CONCATENATE(E122,F122),Payment_Methods[[Spalte22]:[Interface]],5,FALSE)))</f>
        <v>#N/A</v>
      </c>
      <c r="B122" t="str">
        <f t="shared" ref="B122:C122" si="118">SUBSTITUTE(D122," ","_")</f>
        <v/>
      </c>
      <c r="C122" t="str">
        <f t="shared" si="118"/>
        <v/>
      </c>
      <c r="D122" s="3" t="str">
        <f>IF(E122="","",VLOOKUP(E122,Payment_Methods[],4,FALSE))</f>
        <v/>
      </c>
      <c r="G122" s="15" t="str">
        <f>IF(F122="","",VLOOKUP(CONCATENATE(E122,F122),Payment_Methods[[Spalte22]:[Interface]],5,FALSE))</f>
        <v/>
      </c>
      <c r="H122" s="15" t="str">
        <f>IF(F122="","",VLOOKUP(CONCATENATE(E122,F122),Payment_Methods[[Spalte22]:[Interface]],4,FALSE))</f>
        <v/>
      </c>
      <c r="I122" s="103"/>
    </row>
    <row r="123" spans="1:9" x14ac:dyDescent="0.25">
      <c r="A123" t="e">
        <f>IF(D123="Card payment",CONCATENATE("_",VLOOKUP(CONCATENATE(E123,F123),Payment_Methods[[Spalte22]:[Interface]],5,FALSE),E123),CONCATENATE("_",VLOOKUP(CONCATENATE(E123,F123),Payment_Methods[[Spalte22]:[Interface]],5,FALSE)))</f>
        <v>#N/A</v>
      </c>
      <c r="B123" t="str">
        <f t="shared" ref="B123:C123" si="119">SUBSTITUTE(D123," ","_")</f>
        <v/>
      </c>
      <c r="C123" t="str">
        <f t="shared" si="119"/>
        <v/>
      </c>
      <c r="D123" s="3" t="str">
        <f>IF(E123="","",VLOOKUP(E123,Payment_Methods[],4,FALSE))</f>
        <v/>
      </c>
      <c r="G123" s="15" t="str">
        <f>IF(F123="","",VLOOKUP(CONCATENATE(E123,F123),Payment_Methods[[Spalte22]:[Interface]],5,FALSE))</f>
        <v/>
      </c>
      <c r="H123" s="15" t="str">
        <f>IF(F123="","",VLOOKUP(CONCATENATE(E123,F123),Payment_Methods[[Spalte22]:[Interface]],4,FALSE))</f>
        <v/>
      </c>
      <c r="I123" s="103"/>
    </row>
    <row r="124" spans="1:9" x14ac:dyDescent="0.25">
      <c r="A124" t="e">
        <f>IF(D124="Card payment",CONCATENATE("_",VLOOKUP(CONCATENATE(E124,F124),Payment_Methods[[Spalte22]:[Interface]],5,FALSE),E124),CONCATENATE("_",VLOOKUP(CONCATENATE(E124,F124),Payment_Methods[[Spalte22]:[Interface]],5,FALSE)))</f>
        <v>#N/A</v>
      </c>
      <c r="B124" t="str">
        <f t="shared" ref="B124:C124" si="120">SUBSTITUTE(D124," ","_")</f>
        <v/>
      </c>
      <c r="C124" t="str">
        <f t="shared" si="120"/>
        <v/>
      </c>
      <c r="D124" s="3" t="str">
        <f>IF(E124="","",VLOOKUP(E124,Payment_Methods[],4,FALSE))</f>
        <v/>
      </c>
      <c r="G124" s="15" t="str">
        <f>IF(F124="","",VLOOKUP(CONCATENATE(E124,F124),Payment_Methods[[Spalte22]:[Interface]],5,FALSE))</f>
        <v/>
      </c>
      <c r="H124" s="15" t="str">
        <f>IF(F124="","",VLOOKUP(CONCATENATE(E124,F124),Payment_Methods[[Spalte22]:[Interface]],4,FALSE))</f>
        <v/>
      </c>
      <c r="I124" s="103"/>
    </row>
    <row r="125" spans="1:9" x14ac:dyDescent="0.25">
      <c r="A125" t="e">
        <f>IF(D125="Card payment",CONCATENATE("_",VLOOKUP(CONCATENATE(E125,F125),Payment_Methods[[Spalte22]:[Interface]],5,FALSE),E125),CONCATENATE("_",VLOOKUP(CONCATENATE(E125,F125),Payment_Methods[[Spalte22]:[Interface]],5,FALSE)))</f>
        <v>#N/A</v>
      </c>
      <c r="B125" t="str">
        <f t="shared" ref="B125:C125" si="121">SUBSTITUTE(D125," ","_")</f>
        <v/>
      </c>
      <c r="C125" t="str">
        <f t="shared" si="121"/>
        <v/>
      </c>
      <c r="D125" s="3" t="str">
        <f>IF(E125="","",VLOOKUP(E125,Payment_Methods[],4,FALSE))</f>
        <v/>
      </c>
      <c r="G125" s="15" t="str">
        <f>IF(F125="","",VLOOKUP(CONCATENATE(E125,F125),Payment_Methods[[Spalte22]:[Interface]],5,FALSE))</f>
        <v/>
      </c>
      <c r="H125" s="15" t="str">
        <f>IF(F125="","",VLOOKUP(CONCATENATE(E125,F125),Payment_Methods[[Spalte22]:[Interface]],4,FALSE))</f>
        <v/>
      </c>
      <c r="I125" s="103"/>
    </row>
    <row r="126" spans="1:9" x14ac:dyDescent="0.25">
      <c r="A126" t="e">
        <f>IF(D126="Card payment",CONCATENATE("_",VLOOKUP(CONCATENATE(E126,F126),Payment_Methods[[Spalte22]:[Interface]],5,FALSE),E126),CONCATENATE("_",VLOOKUP(CONCATENATE(E126,F126),Payment_Methods[[Spalte22]:[Interface]],5,FALSE)))</f>
        <v>#N/A</v>
      </c>
      <c r="B126" t="str">
        <f t="shared" ref="B126:C126" si="122">SUBSTITUTE(D126," ","_")</f>
        <v/>
      </c>
      <c r="C126" t="str">
        <f t="shared" si="122"/>
        <v/>
      </c>
      <c r="D126" s="3" t="str">
        <f>IF(E126="","",VLOOKUP(E126,Payment_Methods[],4,FALSE))</f>
        <v/>
      </c>
      <c r="G126" s="15" t="str">
        <f>IF(F126="","",VLOOKUP(CONCATENATE(E126,F126),Payment_Methods[[Spalte22]:[Interface]],5,FALSE))</f>
        <v/>
      </c>
      <c r="H126" s="15" t="str">
        <f>IF(F126="","",VLOOKUP(CONCATENATE(E126,F126),Payment_Methods[[Spalte22]:[Interface]],4,FALSE))</f>
        <v/>
      </c>
      <c r="I126" s="103"/>
    </row>
    <row r="127" spans="1:9" x14ac:dyDescent="0.25">
      <c r="A127" t="e">
        <f>IF(D127="Card payment",CONCATENATE("_",VLOOKUP(CONCATENATE(E127,F127),Payment_Methods[[Spalte22]:[Interface]],5,FALSE),E127),CONCATENATE("_",VLOOKUP(CONCATENATE(E127,F127),Payment_Methods[[Spalte22]:[Interface]],5,FALSE)))</f>
        <v>#N/A</v>
      </c>
      <c r="B127" t="str">
        <f t="shared" ref="B127:C127" si="123">SUBSTITUTE(D127," ","_")</f>
        <v/>
      </c>
      <c r="C127" t="str">
        <f t="shared" si="123"/>
        <v/>
      </c>
      <c r="D127" s="3" t="str">
        <f>IF(E127="","",VLOOKUP(E127,Payment_Methods[],4,FALSE))</f>
        <v/>
      </c>
      <c r="G127" s="15" t="str">
        <f>IF(F127="","",VLOOKUP(CONCATENATE(E127,F127),Payment_Methods[[Spalte22]:[Interface]],5,FALSE))</f>
        <v/>
      </c>
      <c r="H127" s="15" t="str">
        <f>IF(F127="","",VLOOKUP(CONCATENATE(E127,F127),Payment_Methods[[Spalte22]:[Interface]],4,FALSE))</f>
        <v/>
      </c>
      <c r="I127" s="103"/>
    </row>
    <row r="128" spans="1:9" x14ac:dyDescent="0.25">
      <c r="A128" t="e">
        <f>IF(D128="Card payment",CONCATENATE("_",VLOOKUP(CONCATENATE(E128,F128),Payment_Methods[[Spalte22]:[Interface]],5,FALSE),E128),CONCATENATE("_",VLOOKUP(CONCATENATE(E128,F128),Payment_Methods[[Spalte22]:[Interface]],5,FALSE)))</f>
        <v>#N/A</v>
      </c>
      <c r="B128" t="str">
        <f t="shared" ref="B128:C128" si="124">SUBSTITUTE(D128," ","_")</f>
        <v/>
      </c>
      <c r="C128" t="str">
        <f t="shared" si="124"/>
        <v/>
      </c>
      <c r="D128" s="3" t="str">
        <f>IF(E128="","",VLOOKUP(E128,Payment_Methods[],4,FALSE))</f>
        <v/>
      </c>
      <c r="G128" s="15" t="str">
        <f>IF(F128="","",VLOOKUP(CONCATENATE(E128,F128),Payment_Methods[[Spalte22]:[Interface]],5,FALSE))</f>
        <v/>
      </c>
      <c r="H128" s="15" t="str">
        <f>IF(F128="","",VLOOKUP(CONCATENATE(E128,F128),Payment_Methods[[Spalte22]:[Interface]],4,FALSE))</f>
        <v/>
      </c>
      <c r="I128" s="103"/>
    </row>
    <row r="129" spans="1:9" x14ac:dyDescent="0.25">
      <c r="A129" t="e">
        <f>IF(D129="Card payment",CONCATENATE("_",VLOOKUP(CONCATENATE(E129,F129),Payment_Methods[[Spalte22]:[Interface]],5,FALSE),E129),CONCATENATE("_",VLOOKUP(CONCATENATE(E129,F129),Payment_Methods[[Spalte22]:[Interface]],5,FALSE)))</f>
        <v>#N/A</v>
      </c>
      <c r="B129" t="str">
        <f t="shared" ref="B129:C129" si="125">SUBSTITUTE(D129," ","_")</f>
        <v/>
      </c>
      <c r="C129" t="str">
        <f t="shared" si="125"/>
        <v/>
      </c>
      <c r="D129" s="3" t="str">
        <f>IF(E129="","",VLOOKUP(E129,Payment_Methods[],4,FALSE))</f>
        <v/>
      </c>
      <c r="G129" s="15" t="str">
        <f>IF(F129="","",VLOOKUP(CONCATENATE(E129,F129),Payment_Methods[[Spalte22]:[Interface]],5,FALSE))</f>
        <v/>
      </c>
      <c r="H129" s="15" t="str">
        <f>IF(F129="","",VLOOKUP(CONCATENATE(E129,F129),Payment_Methods[[Spalte22]:[Interface]],4,FALSE))</f>
        <v/>
      </c>
      <c r="I129" s="103"/>
    </row>
    <row r="130" spans="1:9" x14ac:dyDescent="0.25">
      <c r="A130" t="e">
        <f>IF(D130="Card payment",CONCATENATE("_",VLOOKUP(CONCATENATE(E130,F130),Payment_Methods[[Spalte22]:[Interface]],5,FALSE),E130),CONCATENATE("_",VLOOKUP(CONCATENATE(E130,F130),Payment_Methods[[Spalte22]:[Interface]],5,FALSE)))</f>
        <v>#N/A</v>
      </c>
      <c r="B130" t="str">
        <f t="shared" ref="B130:C130" si="126">SUBSTITUTE(D130," ","_")</f>
        <v/>
      </c>
      <c r="C130" t="str">
        <f t="shared" si="126"/>
        <v/>
      </c>
      <c r="D130" s="3" t="str">
        <f>IF(E130="","",VLOOKUP(E130,Payment_Methods[],4,FALSE))</f>
        <v/>
      </c>
      <c r="G130" s="15" t="str">
        <f>IF(F130="","",VLOOKUP(CONCATENATE(E130,F130),Payment_Methods[[Spalte22]:[Interface]],5,FALSE))</f>
        <v/>
      </c>
      <c r="H130" s="15" t="str">
        <f>IF(F130="","",VLOOKUP(CONCATENATE(E130,F130),Payment_Methods[[Spalte22]:[Interface]],4,FALSE))</f>
        <v/>
      </c>
      <c r="I130" s="103"/>
    </row>
    <row r="131" spans="1:9" x14ac:dyDescent="0.25">
      <c r="A131" t="e">
        <f>IF(D131="Card payment",CONCATENATE("_",VLOOKUP(CONCATENATE(E131,F131),Payment_Methods[[Spalte22]:[Interface]],5,FALSE),E131),CONCATENATE("_",VLOOKUP(CONCATENATE(E131,F131),Payment_Methods[[Spalte22]:[Interface]],5,FALSE)))</f>
        <v>#N/A</v>
      </c>
      <c r="B131" t="str">
        <f t="shared" ref="B131:C131" si="127">SUBSTITUTE(D131," ","_")</f>
        <v/>
      </c>
      <c r="C131" t="str">
        <f t="shared" si="127"/>
        <v/>
      </c>
      <c r="D131" s="3" t="str">
        <f>IF(E131="","",VLOOKUP(E131,Payment_Methods[],4,FALSE))</f>
        <v/>
      </c>
      <c r="G131" s="15" t="str">
        <f>IF(F131="","",VLOOKUP(CONCATENATE(E131,F131),Payment_Methods[[Spalte22]:[Interface]],5,FALSE))</f>
        <v/>
      </c>
      <c r="H131" s="15" t="str">
        <f>IF(F131="","",VLOOKUP(CONCATENATE(E131,F131),Payment_Methods[[Spalte22]:[Interface]],4,FALSE))</f>
        <v/>
      </c>
      <c r="I131" s="103"/>
    </row>
    <row r="132" spans="1:9" x14ac:dyDescent="0.25">
      <c r="A132" t="e">
        <f>IF(D132="Card payment",CONCATENATE("_",VLOOKUP(CONCATENATE(E132,F132),Payment_Methods[[Spalte22]:[Interface]],5,FALSE),E132),CONCATENATE("_",VLOOKUP(CONCATENATE(E132,F132),Payment_Methods[[Spalte22]:[Interface]],5,FALSE)))</f>
        <v>#N/A</v>
      </c>
      <c r="B132" t="str">
        <f t="shared" ref="B132:C132" si="128">SUBSTITUTE(D132," ","_")</f>
        <v/>
      </c>
      <c r="C132" t="str">
        <f t="shared" si="128"/>
        <v/>
      </c>
      <c r="D132" s="3" t="str">
        <f>IF(E132="","",VLOOKUP(E132,Payment_Methods[],4,FALSE))</f>
        <v/>
      </c>
      <c r="G132" s="15" t="str">
        <f>IF(F132="","",VLOOKUP(CONCATENATE(E132,F132),Payment_Methods[[Spalte22]:[Interface]],5,FALSE))</f>
        <v/>
      </c>
      <c r="H132" s="15" t="str">
        <f>IF(F132="","",VLOOKUP(CONCATENATE(E132,F132),Payment_Methods[[Spalte22]:[Interface]],4,FALSE))</f>
        <v/>
      </c>
      <c r="I132" s="103"/>
    </row>
    <row r="133" spans="1:9" x14ac:dyDescent="0.25">
      <c r="A133" t="e">
        <f>IF(D133="Card payment",CONCATENATE("_",VLOOKUP(CONCATENATE(E133,F133),Payment_Methods[[Spalte22]:[Interface]],5,FALSE),E133),CONCATENATE("_",VLOOKUP(CONCATENATE(E133,F133),Payment_Methods[[Spalte22]:[Interface]],5,FALSE)))</f>
        <v>#N/A</v>
      </c>
      <c r="B133" t="str">
        <f t="shared" ref="B133:C133" si="129">SUBSTITUTE(D133," ","_")</f>
        <v/>
      </c>
      <c r="C133" t="str">
        <f t="shared" si="129"/>
        <v/>
      </c>
      <c r="D133" s="3" t="str">
        <f>IF(E133="","",VLOOKUP(E133,Payment_Methods[],4,FALSE))</f>
        <v/>
      </c>
      <c r="G133" s="15" t="str">
        <f>IF(F133="","",VLOOKUP(CONCATENATE(E133,F133),Payment_Methods[[Spalte22]:[Interface]],5,FALSE))</f>
        <v/>
      </c>
      <c r="H133" s="15" t="str">
        <f>IF(F133="","",VLOOKUP(CONCATENATE(E133,F133),Payment_Methods[[Spalte22]:[Interface]],4,FALSE))</f>
        <v/>
      </c>
      <c r="I133" s="103"/>
    </row>
    <row r="134" spans="1:9" x14ac:dyDescent="0.25">
      <c r="A134" t="e">
        <f>IF(D134="Card payment",CONCATENATE("_",VLOOKUP(CONCATENATE(E134,F134),Payment_Methods[[Spalte22]:[Interface]],5,FALSE),E134),CONCATENATE("_",VLOOKUP(CONCATENATE(E134,F134),Payment_Methods[[Spalte22]:[Interface]],5,FALSE)))</f>
        <v>#N/A</v>
      </c>
      <c r="B134" t="str">
        <f t="shared" ref="B134:C134" si="130">SUBSTITUTE(D134," ","_")</f>
        <v/>
      </c>
      <c r="C134" t="str">
        <f t="shared" si="130"/>
        <v/>
      </c>
      <c r="D134" s="3" t="str">
        <f>IF(E134="","",VLOOKUP(E134,Payment_Methods[],4,FALSE))</f>
        <v/>
      </c>
      <c r="G134" s="15" t="str">
        <f>IF(F134="","",VLOOKUP(CONCATENATE(E134,F134),Payment_Methods[[Spalte22]:[Interface]],5,FALSE))</f>
        <v/>
      </c>
      <c r="H134" s="15" t="str">
        <f>IF(F134="","",VLOOKUP(CONCATENATE(E134,F134),Payment_Methods[[Spalte22]:[Interface]],4,FALSE))</f>
        <v/>
      </c>
      <c r="I134" s="103"/>
    </row>
    <row r="135" spans="1:9" x14ac:dyDescent="0.25">
      <c r="A135" t="e">
        <f>IF(D135="Card payment",CONCATENATE("_",VLOOKUP(CONCATENATE(E135,F135),Payment_Methods[[Spalte22]:[Interface]],5,FALSE),E135),CONCATENATE("_",VLOOKUP(CONCATENATE(E135,F135),Payment_Methods[[Spalte22]:[Interface]],5,FALSE)))</f>
        <v>#N/A</v>
      </c>
      <c r="B135" t="str">
        <f t="shared" ref="B135:C135" si="131">SUBSTITUTE(D135," ","_")</f>
        <v/>
      </c>
      <c r="C135" t="str">
        <f t="shared" si="131"/>
        <v/>
      </c>
      <c r="D135" s="3" t="str">
        <f>IF(E135="","",VLOOKUP(E135,Payment_Methods[],4,FALSE))</f>
        <v/>
      </c>
      <c r="G135" s="15" t="str">
        <f>IF(F135="","",VLOOKUP(CONCATENATE(E135,F135),Payment_Methods[[Spalte22]:[Interface]],5,FALSE))</f>
        <v/>
      </c>
      <c r="H135" s="15" t="str">
        <f>IF(F135="","",VLOOKUP(CONCATENATE(E135,F135),Payment_Methods[[Spalte22]:[Interface]],4,FALSE))</f>
        <v/>
      </c>
      <c r="I135" s="103"/>
    </row>
    <row r="136" spans="1:9" x14ac:dyDescent="0.25">
      <c r="A136" t="e">
        <f>IF(D136="Card payment",CONCATENATE("_",VLOOKUP(CONCATENATE(E136,F136),Payment_Methods[[Spalte22]:[Interface]],5,FALSE),E136),CONCATENATE("_",VLOOKUP(CONCATENATE(E136,F136),Payment_Methods[[Spalte22]:[Interface]],5,FALSE)))</f>
        <v>#N/A</v>
      </c>
      <c r="B136" t="str">
        <f t="shared" ref="B136:C136" si="132">SUBSTITUTE(D136," ","_")</f>
        <v/>
      </c>
      <c r="C136" t="str">
        <f t="shared" si="132"/>
        <v/>
      </c>
      <c r="D136" s="3" t="str">
        <f>IF(E136="","",VLOOKUP(E136,Payment_Methods[],4,FALSE))</f>
        <v/>
      </c>
      <c r="G136" s="15" t="str">
        <f>IF(F136="","",VLOOKUP(CONCATENATE(E136,F136),Payment_Methods[[Spalte22]:[Interface]],5,FALSE))</f>
        <v/>
      </c>
      <c r="H136" s="15" t="str">
        <f>IF(F136="","",VLOOKUP(CONCATENATE(E136,F136),Payment_Methods[[Spalte22]:[Interface]],4,FALSE))</f>
        <v/>
      </c>
      <c r="I136" s="103"/>
    </row>
    <row r="137" spans="1:9" x14ac:dyDescent="0.25">
      <c r="A137" t="e">
        <f>IF(D137="Card payment",CONCATENATE("_",VLOOKUP(CONCATENATE(E137,F137),Payment_Methods[[Spalte22]:[Interface]],5,FALSE),E137),CONCATENATE("_",VLOOKUP(CONCATENATE(E137,F137),Payment_Methods[[Spalte22]:[Interface]],5,FALSE)))</f>
        <v>#N/A</v>
      </c>
      <c r="B137" t="str">
        <f t="shared" ref="B137:C137" si="133">SUBSTITUTE(D137," ","_")</f>
        <v/>
      </c>
      <c r="C137" t="str">
        <f t="shared" si="133"/>
        <v/>
      </c>
      <c r="D137" s="3" t="str">
        <f>IF(E137="","",VLOOKUP(E137,Payment_Methods[],4,FALSE))</f>
        <v/>
      </c>
      <c r="G137" s="15" t="str">
        <f>IF(F137="","",VLOOKUP(CONCATENATE(E137,F137),Payment_Methods[[Spalte22]:[Interface]],5,FALSE))</f>
        <v/>
      </c>
      <c r="H137" s="15" t="str">
        <f>IF(F137="","",VLOOKUP(CONCATENATE(E137,F137),Payment_Methods[[Spalte22]:[Interface]],4,FALSE))</f>
        <v/>
      </c>
      <c r="I137" s="103"/>
    </row>
    <row r="138" spans="1:9" x14ac:dyDescent="0.25">
      <c r="A138" t="e">
        <f>IF(D138="Card payment",CONCATENATE("_",VLOOKUP(CONCATENATE(E138,F138),Payment_Methods[[Spalte22]:[Interface]],5,FALSE),E138),CONCATENATE("_",VLOOKUP(CONCATENATE(E138,F138),Payment_Methods[[Spalte22]:[Interface]],5,FALSE)))</f>
        <v>#N/A</v>
      </c>
      <c r="B138" t="str">
        <f t="shared" ref="B138:C138" si="134">SUBSTITUTE(D138," ","_")</f>
        <v/>
      </c>
      <c r="C138" t="str">
        <f t="shared" si="134"/>
        <v/>
      </c>
      <c r="D138" s="3" t="str">
        <f>IF(E138="","",VLOOKUP(E138,Payment_Methods[],4,FALSE))</f>
        <v/>
      </c>
      <c r="G138" s="15" t="str">
        <f>IF(F138="","",VLOOKUP(CONCATENATE(E138,F138),Payment_Methods[[Spalte22]:[Interface]],5,FALSE))</f>
        <v/>
      </c>
      <c r="H138" s="15" t="str">
        <f>IF(F138="","",VLOOKUP(CONCATENATE(E138,F138),Payment_Methods[[Spalte22]:[Interface]],4,FALSE))</f>
        <v/>
      </c>
      <c r="I138" s="103"/>
    </row>
    <row r="139" spans="1:9" x14ac:dyDescent="0.25">
      <c r="A139" t="e">
        <f>IF(D139="Card payment",CONCATENATE("_",VLOOKUP(CONCATENATE(E139,F139),Payment_Methods[[Spalte22]:[Interface]],5,FALSE),E139),CONCATENATE("_",VLOOKUP(CONCATENATE(E139,F139),Payment_Methods[[Spalte22]:[Interface]],5,FALSE)))</f>
        <v>#N/A</v>
      </c>
      <c r="B139" t="str">
        <f t="shared" ref="B139:C139" si="135">SUBSTITUTE(D139," ","_")</f>
        <v/>
      </c>
      <c r="C139" t="str">
        <f t="shared" si="135"/>
        <v/>
      </c>
      <c r="D139" s="3" t="str">
        <f>IF(E139="","",VLOOKUP(E139,Payment_Methods[],4,FALSE))</f>
        <v/>
      </c>
      <c r="G139" s="15" t="str">
        <f>IF(F139="","",VLOOKUP(CONCATENATE(E139,F139),Payment_Methods[[Spalte22]:[Interface]],5,FALSE))</f>
        <v/>
      </c>
      <c r="H139" s="15" t="str">
        <f>IF(F139="","",VLOOKUP(CONCATENATE(E139,F139),Payment_Methods[[Spalte22]:[Interface]],4,FALSE))</f>
        <v/>
      </c>
      <c r="I139" s="103"/>
    </row>
    <row r="140" spans="1:9" x14ac:dyDescent="0.25">
      <c r="A140" t="e">
        <f>IF(D140="Card payment",CONCATENATE("_",VLOOKUP(CONCATENATE(E140,F140),Payment_Methods[[Spalte22]:[Interface]],5,FALSE),E140),CONCATENATE("_",VLOOKUP(CONCATENATE(E140,F140),Payment_Methods[[Spalte22]:[Interface]],5,FALSE)))</f>
        <v>#N/A</v>
      </c>
      <c r="B140" t="str">
        <f t="shared" ref="B140:C140" si="136">SUBSTITUTE(D140," ","_")</f>
        <v/>
      </c>
      <c r="C140" t="str">
        <f t="shared" si="136"/>
        <v/>
      </c>
      <c r="D140" s="3" t="str">
        <f>IF(E140="","",VLOOKUP(E140,Payment_Methods[],4,FALSE))</f>
        <v/>
      </c>
      <c r="G140" s="15" t="str">
        <f>IF(F140="","",VLOOKUP(CONCATENATE(E140,F140),Payment_Methods[[Spalte22]:[Interface]],5,FALSE))</f>
        <v/>
      </c>
      <c r="H140" s="15" t="str">
        <f>IF(F140="","",VLOOKUP(CONCATENATE(E140,F140),Payment_Methods[[Spalte22]:[Interface]],4,FALSE))</f>
        <v/>
      </c>
      <c r="I140" s="103"/>
    </row>
    <row r="141" spans="1:9" x14ac:dyDescent="0.25">
      <c r="A141" t="e">
        <f>IF(D141="Card payment",CONCATENATE("_",VLOOKUP(CONCATENATE(E141,F141),Payment_Methods[[Spalte22]:[Interface]],5,FALSE),E141),CONCATENATE("_",VLOOKUP(CONCATENATE(E141,F141),Payment_Methods[[Spalte22]:[Interface]],5,FALSE)))</f>
        <v>#N/A</v>
      </c>
      <c r="B141" t="str">
        <f t="shared" ref="B141:C141" si="137">SUBSTITUTE(D141," ","_")</f>
        <v/>
      </c>
      <c r="C141" t="str">
        <f t="shared" si="137"/>
        <v/>
      </c>
      <c r="D141" s="3" t="str">
        <f>IF(E141="","",VLOOKUP(E141,Payment_Methods[],4,FALSE))</f>
        <v/>
      </c>
      <c r="G141" s="15" t="str">
        <f>IF(F141="","",VLOOKUP(CONCATENATE(E141,F141),Payment_Methods[[Spalte22]:[Interface]],5,FALSE))</f>
        <v/>
      </c>
      <c r="H141" s="15" t="str">
        <f>IF(F141="","",VLOOKUP(CONCATENATE(E141,F141),Payment_Methods[[Spalte22]:[Interface]],4,FALSE))</f>
        <v/>
      </c>
      <c r="I141" s="103"/>
    </row>
    <row r="142" spans="1:9" x14ac:dyDescent="0.25">
      <c r="A142" t="e">
        <f>IF(D142="Card payment",CONCATENATE("_",VLOOKUP(CONCATENATE(E142,F142),Payment_Methods[[Spalte22]:[Interface]],5,FALSE),E142),CONCATENATE("_",VLOOKUP(CONCATENATE(E142,F142),Payment_Methods[[Spalte22]:[Interface]],5,FALSE)))</f>
        <v>#N/A</v>
      </c>
      <c r="B142" t="str">
        <f t="shared" ref="B142:C142" si="138">SUBSTITUTE(D142," ","_")</f>
        <v/>
      </c>
      <c r="C142" t="str">
        <f t="shared" si="138"/>
        <v/>
      </c>
      <c r="D142" s="3" t="str">
        <f>IF(E142="","",VLOOKUP(E142,Payment_Methods[],4,FALSE))</f>
        <v/>
      </c>
      <c r="G142" s="15" t="str">
        <f>IF(F142="","",VLOOKUP(CONCATENATE(E142,F142),Payment_Methods[[Spalte22]:[Interface]],5,FALSE))</f>
        <v/>
      </c>
      <c r="H142" s="15" t="str">
        <f>IF(F142="","",VLOOKUP(CONCATENATE(E142,F142),Payment_Methods[[Spalte22]:[Interface]],4,FALSE))</f>
        <v/>
      </c>
      <c r="I142" s="103"/>
    </row>
    <row r="143" spans="1:9" x14ac:dyDescent="0.25">
      <c r="A143" t="e">
        <f>IF(D143="Card payment",CONCATENATE("_",VLOOKUP(CONCATENATE(E143,F143),Payment_Methods[[Spalte22]:[Interface]],5,FALSE),E143),CONCATENATE("_",VLOOKUP(CONCATENATE(E143,F143),Payment_Methods[[Spalte22]:[Interface]],5,FALSE)))</f>
        <v>#N/A</v>
      </c>
      <c r="B143" t="str">
        <f t="shared" ref="B143:C143" si="139">SUBSTITUTE(D143," ","_")</f>
        <v/>
      </c>
      <c r="C143" t="str">
        <f t="shared" si="139"/>
        <v/>
      </c>
      <c r="D143" s="3" t="str">
        <f>IF(E143="","",VLOOKUP(E143,Payment_Methods[],4,FALSE))</f>
        <v/>
      </c>
      <c r="G143" s="15" t="str">
        <f>IF(F143="","",VLOOKUP(CONCATENATE(E143,F143),Payment_Methods[[Spalte22]:[Interface]],5,FALSE))</f>
        <v/>
      </c>
      <c r="H143" s="15" t="str">
        <f>IF(F143="","",VLOOKUP(CONCATENATE(E143,F143),Payment_Methods[[Spalte22]:[Interface]],4,FALSE))</f>
        <v/>
      </c>
      <c r="I143" s="103"/>
    </row>
    <row r="144" spans="1:9" x14ac:dyDescent="0.25">
      <c r="A144" t="e">
        <f>IF(D144="Card payment",CONCATENATE("_",VLOOKUP(CONCATENATE(E144,F144),Payment_Methods[[Spalte22]:[Interface]],5,FALSE),E144),CONCATENATE("_",VLOOKUP(CONCATENATE(E144,F144),Payment_Methods[[Spalte22]:[Interface]],5,FALSE)))</f>
        <v>#N/A</v>
      </c>
      <c r="B144" t="str">
        <f t="shared" ref="B144:C144" si="140">SUBSTITUTE(D144," ","_")</f>
        <v/>
      </c>
      <c r="C144" t="str">
        <f t="shared" si="140"/>
        <v/>
      </c>
      <c r="D144" s="3" t="str">
        <f>IF(E144="","",VLOOKUP(E144,Payment_Methods[],4,FALSE))</f>
        <v/>
      </c>
      <c r="G144" s="15" t="str">
        <f>IF(F144="","",VLOOKUP(CONCATENATE(E144,F144),Payment_Methods[[Spalte22]:[Interface]],5,FALSE))</f>
        <v/>
      </c>
      <c r="H144" s="15" t="str">
        <f>IF(F144="","",VLOOKUP(CONCATENATE(E144,F144),Payment_Methods[[Spalte22]:[Interface]],4,FALSE))</f>
        <v/>
      </c>
      <c r="I144" s="103"/>
    </row>
    <row r="145" spans="1:9" x14ac:dyDescent="0.25">
      <c r="A145" t="e">
        <f>IF(D145="Card payment",CONCATENATE("_",VLOOKUP(CONCATENATE(E145,F145),Payment_Methods[[Spalte22]:[Interface]],5,FALSE),E145),CONCATENATE("_",VLOOKUP(CONCATENATE(E145,F145),Payment_Methods[[Spalte22]:[Interface]],5,FALSE)))</f>
        <v>#N/A</v>
      </c>
      <c r="B145" t="str">
        <f t="shared" ref="B145:C145" si="141">SUBSTITUTE(D145," ","_")</f>
        <v/>
      </c>
      <c r="C145" t="str">
        <f t="shared" si="141"/>
        <v/>
      </c>
      <c r="D145" s="3" t="str">
        <f>IF(E145="","",VLOOKUP(E145,Payment_Methods[],4,FALSE))</f>
        <v/>
      </c>
      <c r="G145" s="15" t="str">
        <f>IF(F145="","",VLOOKUP(CONCATENATE(E145,F145),Payment_Methods[[Spalte22]:[Interface]],5,FALSE))</f>
        <v/>
      </c>
      <c r="H145" s="15" t="str">
        <f>IF(F145="","",VLOOKUP(CONCATENATE(E145,F145),Payment_Methods[[Spalte22]:[Interface]],4,FALSE))</f>
        <v/>
      </c>
      <c r="I145" s="103"/>
    </row>
    <row r="146" spans="1:9" x14ac:dyDescent="0.25">
      <c r="A146" t="e">
        <f>IF(D146="Card payment",CONCATENATE("_",VLOOKUP(CONCATENATE(E146,F146),Payment_Methods[[Spalte22]:[Interface]],5,FALSE),E146),CONCATENATE("_",VLOOKUP(CONCATENATE(E146,F146),Payment_Methods[[Spalte22]:[Interface]],5,FALSE)))</f>
        <v>#N/A</v>
      </c>
      <c r="B146" t="str">
        <f t="shared" ref="B146:C146" si="142">SUBSTITUTE(D146," ","_")</f>
        <v/>
      </c>
      <c r="C146" t="str">
        <f t="shared" si="142"/>
        <v/>
      </c>
      <c r="D146" s="3" t="str">
        <f>IF(E146="","",VLOOKUP(E146,Payment_Methods[],4,FALSE))</f>
        <v/>
      </c>
      <c r="G146" s="15" t="str">
        <f>IF(F146="","",VLOOKUP(CONCATENATE(E146,F146),Payment_Methods[[Spalte22]:[Interface]],5,FALSE))</f>
        <v/>
      </c>
      <c r="H146" s="15" t="str">
        <f>IF(F146="","",VLOOKUP(CONCATENATE(E146,F146),Payment_Methods[[Spalte22]:[Interface]],4,FALSE))</f>
        <v/>
      </c>
      <c r="I146" s="103"/>
    </row>
    <row r="147" spans="1:9" x14ac:dyDescent="0.25">
      <c r="A147" t="e">
        <f>IF(D147="Card payment",CONCATENATE("_",VLOOKUP(CONCATENATE(E147,F147),Payment_Methods[[Spalte22]:[Interface]],5,FALSE),E147),CONCATENATE("_",VLOOKUP(CONCATENATE(E147,F147),Payment_Methods[[Spalte22]:[Interface]],5,FALSE)))</f>
        <v>#N/A</v>
      </c>
      <c r="B147" t="str">
        <f t="shared" ref="B147:C147" si="143">SUBSTITUTE(D147," ","_")</f>
        <v/>
      </c>
      <c r="C147" t="str">
        <f t="shared" si="143"/>
        <v/>
      </c>
      <c r="D147" s="3" t="str">
        <f>IF(E147="","",VLOOKUP(E147,Payment_Methods[],4,FALSE))</f>
        <v/>
      </c>
      <c r="G147" s="15" t="str">
        <f>IF(F147="","",VLOOKUP(CONCATENATE(E147,F147),Payment_Methods[[Spalte22]:[Interface]],5,FALSE))</f>
        <v/>
      </c>
      <c r="H147" s="15" t="str">
        <f>IF(F147="","",VLOOKUP(CONCATENATE(E147,F147),Payment_Methods[[Spalte22]:[Interface]],4,FALSE))</f>
        <v/>
      </c>
      <c r="I147" s="103"/>
    </row>
    <row r="148" spans="1:9" x14ac:dyDescent="0.25">
      <c r="A148" t="e">
        <f>IF(D148="Card payment",CONCATENATE("_",VLOOKUP(CONCATENATE(E148,F148),Payment_Methods[[Spalte22]:[Interface]],5,FALSE),E148),CONCATENATE("_",VLOOKUP(CONCATENATE(E148,F148),Payment_Methods[[Spalte22]:[Interface]],5,FALSE)))</f>
        <v>#N/A</v>
      </c>
      <c r="B148" t="str">
        <f t="shared" ref="B148:C148" si="144">SUBSTITUTE(D148," ","_")</f>
        <v/>
      </c>
      <c r="C148" t="str">
        <f t="shared" si="144"/>
        <v/>
      </c>
      <c r="D148" s="3" t="str">
        <f>IF(E148="","",VLOOKUP(E148,Payment_Methods[],4,FALSE))</f>
        <v/>
      </c>
      <c r="G148" s="15" t="str">
        <f>IF(F148="","",VLOOKUP(CONCATENATE(E148,F148),Payment_Methods[[Spalte22]:[Interface]],5,FALSE))</f>
        <v/>
      </c>
      <c r="H148" s="15" t="str">
        <f>IF(F148="","",VLOOKUP(CONCATENATE(E148,F148),Payment_Methods[[Spalte22]:[Interface]],4,FALSE))</f>
        <v/>
      </c>
      <c r="I148" s="103"/>
    </row>
    <row r="149" spans="1:9" x14ac:dyDescent="0.25">
      <c r="A149" t="e">
        <f>IF(D149="Card payment",CONCATENATE("_",VLOOKUP(CONCATENATE(E149,F149),Payment_Methods[[Spalte22]:[Interface]],5,FALSE),E149),CONCATENATE("_",VLOOKUP(CONCATENATE(E149,F149),Payment_Methods[[Spalte22]:[Interface]],5,FALSE)))</f>
        <v>#N/A</v>
      </c>
      <c r="B149" t="str">
        <f t="shared" ref="B149:C149" si="145">SUBSTITUTE(D149," ","_")</f>
        <v/>
      </c>
      <c r="C149" t="str">
        <f t="shared" si="145"/>
        <v/>
      </c>
      <c r="D149" s="3" t="str">
        <f>IF(E149="","",VLOOKUP(E149,Payment_Methods[],4,FALSE))</f>
        <v/>
      </c>
      <c r="G149" s="15" t="str">
        <f>IF(F149="","",VLOOKUP(CONCATENATE(E149,F149),Payment_Methods[[Spalte22]:[Interface]],5,FALSE))</f>
        <v/>
      </c>
      <c r="H149" s="15" t="str">
        <f>IF(F149="","",VLOOKUP(CONCATENATE(E149,F149),Payment_Methods[[Spalte22]:[Interface]],4,FALSE))</f>
        <v/>
      </c>
      <c r="I149" s="103"/>
    </row>
    <row r="150" spans="1:9" x14ac:dyDescent="0.25">
      <c r="A150" t="e">
        <f>IF(D150="Card payment",CONCATENATE("_",VLOOKUP(CONCATENATE(E150,F150),Payment_Methods[[Spalte22]:[Interface]],5,FALSE),E150),CONCATENATE("_",VLOOKUP(CONCATENATE(E150,F150),Payment_Methods[[Spalte22]:[Interface]],5,FALSE)))</f>
        <v>#N/A</v>
      </c>
      <c r="B150" t="str">
        <f t="shared" ref="B150:C150" si="146">SUBSTITUTE(D150," ","_")</f>
        <v/>
      </c>
      <c r="C150" t="str">
        <f t="shared" si="146"/>
        <v/>
      </c>
      <c r="D150" s="3" t="str">
        <f>IF(E150="","",VLOOKUP(E150,Payment_Methods[],4,FALSE))</f>
        <v/>
      </c>
      <c r="G150" s="15" t="str">
        <f>IF(F150="","",VLOOKUP(CONCATENATE(E150,F150),Payment_Methods[[Spalte22]:[Interface]],5,FALSE))</f>
        <v/>
      </c>
      <c r="H150" s="15" t="str">
        <f>IF(F150="","",VLOOKUP(CONCATENATE(E150,F150),Payment_Methods[[Spalte22]:[Interface]],4,FALSE))</f>
        <v/>
      </c>
      <c r="I150" s="103"/>
    </row>
    <row r="151" spans="1:9" x14ac:dyDescent="0.25">
      <c r="A151" t="e">
        <f>IF(D151="Card payment",CONCATENATE("_",VLOOKUP(CONCATENATE(E151,F151),Payment_Methods[[Spalte22]:[Interface]],5,FALSE),E151),CONCATENATE("_",VLOOKUP(CONCATENATE(E151,F151),Payment_Methods[[Spalte22]:[Interface]],5,FALSE)))</f>
        <v>#N/A</v>
      </c>
      <c r="B151" t="str">
        <f t="shared" ref="B151:C151" si="147">SUBSTITUTE(D151," ","_")</f>
        <v/>
      </c>
      <c r="C151" t="str">
        <f t="shared" si="147"/>
        <v/>
      </c>
      <c r="D151" s="3" t="str">
        <f>IF(E151="","",VLOOKUP(E151,Payment_Methods[],4,FALSE))</f>
        <v/>
      </c>
      <c r="G151" s="15" t="str">
        <f>IF(F151="","",VLOOKUP(CONCATENATE(E151,F151),Payment_Methods[[Spalte22]:[Interface]],5,FALSE))</f>
        <v/>
      </c>
      <c r="H151" s="15" t="str">
        <f>IF(F151="","",VLOOKUP(CONCATENATE(E151,F151),Payment_Methods[[Spalte22]:[Interface]],4,FALSE))</f>
        <v/>
      </c>
      <c r="I151" s="103"/>
    </row>
    <row r="152" spans="1:9" x14ac:dyDescent="0.25">
      <c r="A152" t="e">
        <f>IF(D152="Card payment",CONCATENATE("_",VLOOKUP(CONCATENATE(E152,F152),Payment_Methods[[Spalte22]:[Interface]],5,FALSE),E152),CONCATENATE("_",VLOOKUP(CONCATENATE(E152,F152),Payment_Methods[[Spalte22]:[Interface]],5,FALSE)))</f>
        <v>#N/A</v>
      </c>
      <c r="B152" t="str">
        <f t="shared" ref="B152:C152" si="148">SUBSTITUTE(D152," ","_")</f>
        <v/>
      </c>
      <c r="C152" t="str">
        <f t="shared" si="148"/>
        <v/>
      </c>
      <c r="D152" s="3" t="str">
        <f>IF(E152="","",VLOOKUP(E152,Payment_Methods[],4,FALSE))</f>
        <v/>
      </c>
      <c r="G152" s="15" t="str">
        <f>IF(F152="","",VLOOKUP(CONCATENATE(E152,F152),Payment_Methods[[Spalte22]:[Interface]],5,FALSE))</f>
        <v/>
      </c>
      <c r="H152" s="15" t="str">
        <f>IF(F152="","",VLOOKUP(CONCATENATE(E152,F152),Payment_Methods[[Spalte22]:[Interface]],4,FALSE))</f>
        <v/>
      </c>
      <c r="I152" s="103"/>
    </row>
    <row r="153" spans="1:9" x14ac:dyDescent="0.25">
      <c r="A153" t="e">
        <f>IF(D153="Card payment",CONCATENATE("_",VLOOKUP(CONCATENATE(E153,F153),Payment_Methods[[Spalte22]:[Interface]],5,FALSE),E153),CONCATENATE("_",VLOOKUP(CONCATENATE(E153,F153),Payment_Methods[[Spalte22]:[Interface]],5,FALSE)))</f>
        <v>#N/A</v>
      </c>
      <c r="B153" t="str">
        <f t="shared" ref="B153:C153" si="149">SUBSTITUTE(D153," ","_")</f>
        <v/>
      </c>
      <c r="C153" t="str">
        <f t="shared" si="149"/>
        <v/>
      </c>
      <c r="D153" s="3" t="str">
        <f>IF(E153="","",VLOOKUP(E153,Payment_Methods[],4,FALSE))</f>
        <v/>
      </c>
      <c r="G153" s="15" t="str">
        <f>IF(F153="","",VLOOKUP(CONCATENATE(E153,F153),Payment_Methods[[Spalte22]:[Interface]],5,FALSE))</f>
        <v/>
      </c>
      <c r="H153" s="15" t="str">
        <f>IF(F153="","",VLOOKUP(CONCATENATE(E153,F153),Payment_Methods[[Spalte22]:[Interface]],4,FALSE))</f>
        <v/>
      </c>
      <c r="I153" s="103"/>
    </row>
    <row r="154" spans="1:9" x14ac:dyDescent="0.25">
      <c r="A154" t="e">
        <f>IF(D154="Card payment",CONCATENATE("_",VLOOKUP(CONCATENATE(E154,F154),Payment_Methods[[Spalte22]:[Interface]],5,FALSE),E154),CONCATENATE("_",VLOOKUP(CONCATENATE(E154,F154),Payment_Methods[[Spalte22]:[Interface]],5,FALSE)))</f>
        <v>#N/A</v>
      </c>
      <c r="B154" t="str">
        <f t="shared" ref="B154:C154" si="150">SUBSTITUTE(D154," ","_")</f>
        <v/>
      </c>
      <c r="C154" t="str">
        <f t="shared" si="150"/>
        <v/>
      </c>
      <c r="D154" s="3" t="str">
        <f>IF(E154="","",VLOOKUP(E154,Payment_Methods[],4,FALSE))</f>
        <v/>
      </c>
      <c r="G154" s="15" t="str">
        <f>IF(F154="","",VLOOKUP(CONCATENATE(E154,F154),Payment_Methods[[Spalte22]:[Interface]],5,FALSE))</f>
        <v/>
      </c>
      <c r="H154" s="15" t="str">
        <f>IF(F154="","",VLOOKUP(CONCATENATE(E154,F154),Payment_Methods[[Spalte22]:[Interface]],4,FALSE))</f>
        <v/>
      </c>
      <c r="I154" s="103"/>
    </row>
    <row r="155" spans="1:9" x14ac:dyDescent="0.25">
      <c r="A155" t="e">
        <f>IF(D155="Card payment",CONCATENATE("_",VLOOKUP(CONCATENATE(E155,F155),Payment_Methods[[Spalte22]:[Interface]],5,FALSE),E155),CONCATENATE("_",VLOOKUP(CONCATENATE(E155,F155),Payment_Methods[[Spalte22]:[Interface]],5,FALSE)))</f>
        <v>#N/A</v>
      </c>
      <c r="B155" t="str">
        <f t="shared" ref="B155:C155" si="151">SUBSTITUTE(D155," ","_")</f>
        <v/>
      </c>
      <c r="C155" t="str">
        <f t="shared" si="151"/>
        <v/>
      </c>
      <c r="D155" s="3" t="str">
        <f>IF(E155="","",VLOOKUP(E155,Payment_Methods[],4,FALSE))</f>
        <v/>
      </c>
      <c r="G155" s="15" t="str">
        <f>IF(F155="","",VLOOKUP(CONCATENATE(E155,F155),Payment_Methods[[Spalte22]:[Interface]],5,FALSE))</f>
        <v/>
      </c>
      <c r="H155" s="15" t="str">
        <f>IF(F155="","",VLOOKUP(CONCATENATE(E155,F155),Payment_Methods[[Spalte22]:[Interface]],4,FALSE))</f>
        <v/>
      </c>
      <c r="I155" s="103"/>
    </row>
    <row r="156" spans="1:9" x14ac:dyDescent="0.25">
      <c r="A156" t="e">
        <f>IF(D156="Card payment",CONCATENATE("_",VLOOKUP(CONCATENATE(E156,F156),Payment_Methods[[Spalte22]:[Interface]],5,FALSE),E156),CONCATENATE("_",VLOOKUP(CONCATENATE(E156,F156),Payment_Methods[[Spalte22]:[Interface]],5,FALSE)))</f>
        <v>#N/A</v>
      </c>
      <c r="B156" t="str">
        <f t="shared" ref="B156:C156" si="152">SUBSTITUTE(D156," ","_")</f>
        <v/>
      </c>
      <c r="C156" t="str">
        <f t="shared" si="152"/>
        <v/>
      </c>
      <c r="D156" s="3" t="str">
        <f>IF(E156="","",VLOOKUP(E156,Payment_Methods[],4,FALSE))</f>
        <v/>
      </c>
      <c r="G156" s="15" t="str">
        <f>IF(F156="","",VLOOKUP(CONCATENATE(E156,F156),Payment_Methods[[Spalte22]:[Interface]],5,FALSE))</f>
        <v/>
      </c>
      <c r="H156" s="15" t="str">
        <f>IF(F156="","",VLOOKUP(CONCATENATE(E156,F156),Payment_Methods[[Spalte22]:[Interface]],4,FALSE))</f>
        <v/>
      </c>
      <c r="I156" s="103"/>
    </row>
    <row r="157" spans="1:9" x14ac:dyDescent="0.25">
      <c r="A157" t="e">
        <f>IF(D157="Card payment",CONCATENATE("_",VLOOKUP(CONCATENATE(E157,F157),Payment_Methods[[Spalte22]:[Interface]],5,FALSE),E157),CONCATENATE("_",VLOOKUP(CONCATENATE(E157,F157),Payment_Methods[[Spalte22]:[Interface]],5,FALSE)))</f>
        <v>#N/A</v>
      </c>
      <c r="B157" t="str">
        <f t="shared" ref="B157:C157" si="153">SUBSTITUTE(D157," ","_")</f>
        <v/>
      </c>
      <c r="C157" t="str">
        <f t="shared" si="153"/>
        <v/>
      </c>
      <c r="D157" s="3" t="str">
        <f>IF(E157="","",VLOOKUP(E157,Payment_Methods[],4,FALSE))</f>
        <v/>
      </c>
      <c r="G157" s="15" t="str">
        <f>IF(F157="","",VLOOKUP(CONCATENATE(E157,F157),Payment_Methods[[Spalte22]:[Interface]],5,FALSE))</f>
        <v/>
      </c>
      <c r="H157" s="15" t="str">
        <f>IF(F157="","",VLOOKUP(CONCATENATE(E157,F157),Payment_Methods[[Spalte22]:[Interface]],4,FALSE))</f>
        <v/>
      </c>
      <c r="I157" s="103"/>
    </row>
    <row r="158" spans="1:9" x14ac:dyDescent="0.25">
      <c r="A158" t="e">
        <f>IF(D158="Card payment",CONCATENATE("_",VLOOKUP(CONCATENATE(E158,F158),Payment_Methods[[Spalte22]:[Interface]],5,FALSE),E158),CONCATENATE("_",VLOOKUP(CONCATENATE(E158,F158),Payment_Methods[[Spalte22]:[Interface]],5,FALSE)))</f>
        <v>#N/A</v>
      </c>
      <c r="B158" t="str">
        <f t="shared" ref="B158:C158" si="154">SUBSTITUTE(D158," ","_")</f>
        <v/>
      </c>
      <c r="C158" t="str">
        <f t="shared" si="154"/>
        <v/>
      </c>
      <c r="D158" s="3" t="str">
        <f>IF(E158="","",VLOOKUP(E158,Payment_Methods[],4,FALSE))</f>
        <v/>
      </c>
      <c r="G158" s="15" t="str">
        <f>IF(F158="","",VLOOKUP(CONCATENATE(E158,F158),Payment_Methods[[Spalte22]:[Interface]],5,FALSE))</f>
        <v/>
      </c>
      <c r="H158" s="15" t="str">
        <f>IF(F158="","",VLOOKUP(CONCATENATE(E158,F158),Payment_Methods[[Spalte22]:[Interface]],4,FALSE))</f>
        <v/>
      </c>
      <c r="I158" s="103"/>
    </row>
    <row r="159" spans="1:9" x14ac:dyDescent="0.25">
      <c r="A159" t="e">
        <f>IF(D159="Card payment",CONCATENATE("_",VLOOKUP(CONCATENATE(E159,F159),Payment_Methods[[Spalte22]:[Interface]],5,FALSE),E159),CONCATENATE("_",VLOOKUP(CONCATENATE(E159,F159),Payment_Methods[[Spalte22]:[Interface]],5,FALSE)))</f>
        <v>#N/A</v>
      </c>
      <c r="B159" t="str">
        <f t="shared" ref="B159:C159" si="155">SUBSTITUTE(D159," ","_")</f>
        <v/>
      </c>
      <c r="C159" t="str">
        <f t="shared" si="155"/>
        <v/>
      </c>
      <c r="D159" s="3" t="str">
        <f>IF(E159="","",VLOOKUP(E159,Payment_Methods[],4,FALSE))</f>
        <v/>
      </c>
      <c r="G159" s="15" t="str">
        <f>IF(F159="","",VLOOKUP(CONCATENATE(E159,F159),Payment_Methods[[Spalte22]:[Interface]],5,FALSE))</f>
        <v/>
      </c>
      <c r="H159" s="15" t="str">
        <f>IF(F159="","",VLOOKUP(CONCATENATE(E159,F159),Payment_Methods[[Spalte22]:[Interface]],4,FALSE))</f>
        <v/>
      </c>
      <c r="I159" s="103"/>
    </row>
    <row r="160" spans="1:9" x14ac:dyDescent="0.25">
      <c r="A160" t="e">
        <f>IF(D160="Card payment",CONCATENATE("_",VLOOKUP(CONCATENATE(E160,F160),Payment_Methods[[Spalte22]:[Interface]],5,FALSE),E160),CONCATENATE("_",VLOOKUP(CONCATENATE(E160,F160),Payment_Methods[[Spalte22]:[Interface]],5,FALSE)))</f>
        <v>#N/A</v>
      </c>
      <c r="B160" t="str">
        <f t="shared" ref="B160:C160" si="156">SUBSTITUTE(D160," ","_")</f>
        <v/>
      </c>
      <c r="C160" t="str">
        <f t="shared" si="156"/>
        <v/>
      </c>
      <c r="D160" s="3" t="str">
        <f>IF(E160="","",VLOOKUP(E160,Payment_Methods[],4,FALSE))</f>
        <v/>
      </c>
      <c r="G160" s="15" t="str">
        <f>IF(F160="","",VLOOKUP(CONCATENATE(E160,F160),Payment_Methods[[Spalte22]:[Interface]],5,FALSE))</f>
        <v/>
      </c>
      <c r="H160" s="15" t="str">
        <f>IF(F160="","",VLOOKUP(CONCATENATE(E160,F160),Payment_Methods[[Spalte22]:[Interface]],4,FALSE))</f>
        <v/>
      </c>
      <c r="I160" s="103"/>
    </row>
    <row r="161" spans="1:9" x14ac:dyDescent="0.25">
      <c r="A161" t="e">
        <f>IF(D161="Card payment",CONCATENATE("_",VLOOKUP(CONCATENATE(E161,F161),Payment_Methods[[Spalte22]:[Interface]],5,FALSE),E161),CONCATENATE("_",VLOOKUP(CONCATENATE(E161,F161),Payment_Methods[[Spalte22]:[Interface]],5,FALSE)))</f>
        <v>#N/A</v>
      </c>
      <c r="B161" t="str">
        <f t="shared" ref="B161:C161" si="157">SUBSTITUTE(D161," ","_")</f>
        <v/>
      </c>
      <c r="C161" t="str">
        <f t="shared" si="157"/>
        <v/>
      </c>
      <c r="D161" s="3" t="str">
        <f>IF(E161="","",VLOOKUP(E161,Payment_Methods[],4,FALSE))</f>
        <v/>
      </c>
      <c r="G161" s="15" t="str">
        <f>IF(F161="","",VLOOKUP(CONCATENATE(E161,F161),Payment_Methods[[Spalte22]:[Interface]],5,FALSE))</f>
        <v/>
      </c>
      <c r="H161" s="15" t="str">
        <f>IF(F161="","",VLOOKUP(CONCATENATE(E161,F161),Payment_Methods[[Spalte22]:[Interface]],4,FALSE))</f>
        <v/>
      </c>
      <c r="I161" s="103"/>
    </row>
    <row r="162" spans="1:9" x14ac:dyDescent="0.25">
      <c r="A162" t="e">
        <f>IF(D162="Card payment",CONCATENATE("_",VLOOKUP(CONCATENATE(E162,F162),Payment_Methods[[Spalte22]:[Interface]],5,FALSE),E162),CONCATENATE("_",VLOOKUP(CONCATENATE(E162,F162),Payment_Methods[[Spalte22]:[Interface]],5,FALSE)))</f>
        <v>#N/A</v>
      </c>
      <c r="B162" t="str">
        <f t="shared" ref="B162:C162" si="158">SUBSTITUTE(D162," ","_")</f>
        <v/>
      </c>
      <c r="C162" t="str">
        <f t="shared" si="158"/>
        <v/>
      </c>
      <c r="D162" s="3" t="str">
        <f>IF(E162="","",VLOOKUP(E162,Payment_Methods[],4,FALSE))</f>
        <v/>
      </c>
      <c r="G162" s="15" t="str">
        <f>IF(F162="","",VLOOKUP(CONCATENATE(E162,F162),Payment_Methods[[Spalte22]:[Interface]],5,FALSE))</f>
        <v/>
      </c>
      <c r="H162" s="15" t="str">
        <f>IF(F162="","",VLOOKUP(CONCATENATE(E162,F162),Payment_Methods[[Spalte22]:[Interface]],4,FALSE))</f>
        <v/>
      </c>
      <c r="I162" s="103"/>
    </row>
    <row r="163" spans="1:9" x14ac:dyDescent="0.25">
      <c r="A163" t="e">
        <f>IF(D163="Card payment",CONCATENATE("_",VLOOKUP(CONCATENATE(E163,F163),Payment_Methods[[Spalte22]:[Interface]],5,FALSE),E163),CONCATENATE("_",VLOOKUP(CONCATENATE(E163,F163),Payment_Methods[[Spalte22]:[Interface]],5,FALSE)))</f>
        <v>#N/A</v>
      </c>
      <c r="B163" t="str">
        <f t="shared" ref="B163:C163" si="159">SUBSTITUTE(D163," ","_")</f>
        <v/>
      </c>
      <c r="C163" t="str">
        <f t="shared" si="159"/>
        <v/>
      </c>
      <c r="D163" s="3" t="str">
        <f>IF(E163="","",VLOOKUP(E163,Payment_Methods[],4,FALSE))</f>
        <v/>
      </c>
      <c r="G163" s="15" t="str">
        <f>IF(F163="","",VLOOKUP(CONCATENATE(E163,F163),Payment_Methods[[Spalte22]:[Interface]],5,FALSE))</f>
        <v/>
      </c>
      <c r="H163" s="15" t="str">
        <f>IF(F163="","",VLOOKUP(CONCATENATE(E163,F163),Payment_Methods[[Spalte22]:[Interface]],4,FALSE))</f>
        <v/>
      </c>
      <c r="I163" s="103"/>
    </row>
    <row r="164" spans="1:9" x14ac:dyDescent="0.25">
      <c r="A164" t="e">
        <f>IF(D164="Card payment",CONCATENATE("_",VLOOKUP(CONCATENATE(E164,F164),Payment_Methods[[Spalte22]:[Interface]],5,FALSE),E164),CONCATENATE("_",VLOOKUP(CONCATENATE(E164,F164),Payment_Methods[[Spalte22]:[Interface]],5,FALSE)))</f>
        <v>#N/A</v>
      </c>
      <c r="B164" t="str">
        <f t="shared" ref="B164:C164" si="160">SUBSTITUTE(D164," ","_")</f>
        <v/>
      </c>
      <c r="C164" t="str">
        <f t="shared" si="160"/>
        <v/>
      </c>
      <c r="D164" s="3" t="str">
        <f>IF(E164="","",VLOOKUP(E164,Payment_Methods[],4,FALSE))</f>
        <v/>
      </c>
      <c r="G164" s="15" t="str">
        <f>IF(F164="","",VLOOKUP(CONCATENATE(E164,F164),Payment_Methods[[Spalte22]:[Interface]],5,FALSE))</f>
        <v/>
      </c>
      <c r="H164" s="15" t="str">
        <f>IF(F164="","",VLOOKUP(CONCATENATE(E164,F164),Payment_Methods[[Spalte22]:[Interface]],4,FALSE))</f>
        <v/>
      </c>
      <c r="I164" s="103"/>
    </row>
    <row r="165" spans="1:9" x14ac:dyDescent="0.25">
      <c r="A165" t="e">
        <f>IF(D165="Card payment",CONCATENATE("_",VLOOKUP(CONCATENATE(E165,F165),Payment_Methods[[Spalte22]:[Interface]],5,FALSE),E165),CONCATENATE("_",VLOOKUP(CONCATENATE(E165,F165),Payment_Methods[[Spalte22]:[Interface]],5,FALSE)))</f>
        <v>#N/A</v>
      </c>
      <c r="B165" t="str">
        <f t="shared" ref="B165:C165" si="161">SUBSTITUTE(D165," ","_")</f>
        <v/>
      </c>
      <c r="C165" t="str">
        <f t="shared" si="161"/>
        <v/>
      </c>
      <c r="D165" s="3" t="str">
        <f>IF(E165="","",VLOOKUP(E165,Payment_Methods[],4,FALSE))</f>
        <v/>
      </c>
      <c r="G165" s="15" t="str">
        <f>IF(F165="","",VLOOKUP(CONCATENATE(E165,F165),Payment_Methods[[Spalte22]:[Interface]],5,FALSE))</f>
        <v/>
      </c>
      <c r="H165" s="15" t="str">
        <f>IF(F165="","",VLOOKUP(CONCATENATE(E165,F165),Payment_Methods[[Spalte22]:[Interface]],4,FALSE))</f>
        <v/>
      </c>
      <c r="I165" s="103"/>
    </row>
    <row r="166" spans="1:9" x14ac:dyDescent="0.25">
      <c r="A166" t="e">
        <f>IF(D166="Card payment",CONCATENATE("_",VLOOKUP(CONCATENATE(E166,F166),Payment_Methods[[Spalte22]:[Interface]],5,FALSE),E166),CONCATENATE("_",VLOOKUP(CONCATENATE(E166,F166),Payment_Methods[[Spalte22]:[Interface]],5,FALSE)))</f>
        <v>#N/A</v>
      </c>
      <c r="B166" t="str">
        <f t="shared" ref="B166:C166" si="162">SUBSTITUTE(D166," ","_")</f>
        <v/>
      </c>
      <c r="C166" t="str">
        <f t="shared" si="162"/>
        <v/>
      </c>
      <c r="D166" s="3" t="str">
        <f>IF(E166="","",VLOOKUP(E166,Payment_Methods[],4,FALSE))</f>
        <v/>
      </c>
      <c r="G166" s="15" t="str">
        <f>IF(F166="","",VLOOKUP(CONCATENATE(E166,F166),Payment_Methods[[Spalte22]:[Interface]],5,FALSE))</f>
        <v/>
      </c>
      <c r="H166" s="15" t="str">
        <f>IF(F166="","",VLOOKUP(CONCATENATE(E166,F166),Payment_Methods[[Spalte22]:[Interface]],4,FALSE))</f>
        <v/>
      </c>
      <c r="I166" s="103"/>
    </row>
    <row r="167" spans="1:9" x14ac:dyDescent="0.25">
      <c r="A167" t="e">
        <f>IF(D167="Card payment",CONCATENATE("_",VLOOKUP(CONCATENATE(E167,F167),Payment_Methods[[Spalte22]:[Interface]],5,FALSE),E167),CONCATENATE("_",VLOOKUP(CONCATENATE(E167,F167),Payment_Methods[[Spalte22]:[Interface]],5,FALSE)))</f>
        <v>#N/A</v>
      </c>
      <c r="B167" t="str">
        <f t="shared" ref="B167:C167" si="163">SUBSTITUTE(D167," ","_")</f>
        <v/>
      </c>
      <c r="C167" t="str">
        <f t="shared" si="163"/>
        <v/>
      </c>
      <c r="D167" s="3" t="str">
        <f>IF(E167="","",VLOOKUP(E167,Payment_Methods[],4,FALSE))</f>
        <v/>
      </c>
      <c r="G167" s="15" t="str">
        <f>IF(F167="","",VLOOKUP(CONCATENATE(E167,F167),Payment_Methods[[Spalte22]:[Interface]],5,FALSE))</f>
        <v/>
      </c>
      <c r="H167" s="15" t="str">
        <f>IF(F167="","",VLOOKUP(CONCATENATE(E167,F167),Payment_Methods[[Spalte22]:[Interface]],4,FALSE))</f>
        <v/>
      </c>
      <c r="I167" s="103"/>
    </row>
    <row r="168" spans="1:9" x14ac:dyDescent="0.25">
      <c r="A168" t="e">
        <f>IF(D168="Card payment",CONCATENATE("_",VLOOKUP(CONCATENATE(E168,F168),Payment_Methods[[Spalte22]:[Interface]],5,FALSE),E168),CONCATENATE("_",VLOOKUP(CONCATENATE(E168,F168),Payment_Methods[[Spalte22]:[Interface]],5,FALSE)))</f>
        <v>#N/A</v>
      </c>
      <c r="B168" t="str">
        <f t="shared" ref="B168:C168" si="164">SUBSTITUTE(D168," ","_")</f>
        <v/>
      </c>
      <c r="C168" t="str">
        <f t="shared" si="164"/>
        <v/>
      </c>
      <c r="D168" s="3" t="str">
        <f>IF(E168="","",VLOOKUP(E168,Payment_Methods[],4,FALSE))</f>
        <v/>
      </c>
      <c r="G168" s="15" t="str">
        <f>IF(F168="","",VLOOKUP(CONCATENATE(E168,F168),Payment_Methods[[Spalte22]:[Interface]],5,FALSE))</f>
        <v/>
      </c>
      <c r="H168" s="15" t="str">
        <f>IF(F168="","",VLOOKUP(CONCATENATE(E168,F168),Payment_Methods[[Spalte22]:[Interface]],4,FALSE))</f>
        <v/>
      </c>
      <c r="I168" s="103"/>
    </row>
    <row r="169" spans="1:9" x14ac:dyDescent="0.25">
      <c r="A169" t="e">
        <f>IF(D169="Card payment",CONCATENATE("_",VLOOKUP(CONCATENATE(E169,F169),Payment_Methods[[Spalte22]:[Interface]],5,FALSE),E169),CONCATENATE("_",VLOOKUP(CONCATENATE(E169,F169),Payment_Methods[[Spalte22]:[Interface]],5,FALSE)))</f>
        <v>#N/A</v>
      </c>
      <c r="B169" t="str">
        <f t="shared" ref="B169:C169" si="165">SUBSTITUTE(D169," ","_")</f>
        <v/>
      </c>
      <c r="C169" t="str">
        <f t="shared" si="165"/>
        <v/>
      </c>
      <c r="D169" s="3" t="str">
        <f>IF(E169="","",VLOOKUP(E169,Payment_Methods[],4,FALSE))</f>
        <v/>
      </c>
      <c r="G169" s="15" t="str">
        <f>IF(F169="","",VLOOKUP(CONCATENATE(E169,F169),Payment_Methods[[Spalte22]:[Interface]],5,FALSE))</f>
        <v/>
      </c>
      <c r="H169" s="15" t="str">
        <f>IF(F169="","",VLOOKUP(CONCATENATE(E169,F169),Payment_Methods[[Spalte22]:[Interface]],4,FALSE))</f>
        <v/>
      </c>
      <c r="I169" s="103"/>
    </row>
    <row r="170" spans="1:9" x14ac:dyDescent="0.25">
      <c r="A170" t="e">
        <f>IF(D170="Card payment",CONCATENATE("_",VLOOKUP(CONCATENATE(E170,F170),Payment_Methods[[Spalte22]:[Interface]],5,FALSE),E170),CONCATENATE("_",VLOOKUP(CONCATENATE(E170,F170),Payment_Methods[[Spalte22]:[Interface]],5,FALSE)))</f>
        <v>#N/A</v>
      </c>
      <c r="B170" t="str">
        <f t="shared" ref="B170:C170" si="166">SUBSTITUTE(D170," ","_")</f>
        <v/>
      </c>
      <c r="C170" t="str">
        <f t="shared" si="166"/>
        <v/>
      </c>
      <c r="D170" s="3" t="str">
        <f>IF(E170="","",VLOOKUP(E170,Payment_Methods[],4,FALSE))</f>
        <v/>
      </c>
      <c r="G170" s="15" t="str">
        <f>IF(F170="","",VLOOKUP(CONCATENATE(E170,F170),Payment_Methods[[Spalte22]:[Interface]],5,FALSE))</f>
        <v/>
      </c>
      <c r="H170" s="15" t="str">
        <f>IF(F170="","",VLOOKUP(CONCATENATE(E170,F170),Payment_Methods[[Spalte22]:[Interface]],4,FALSE))</f>
        <v/>
      </c>
      <c r="I170" s="103"/>
    </row>
    <row r="171" spans="1:9" x14ac:dyDescent="0.25">
      <c r="A171" t="e">
        <f>IF(D171="Card payment",CONCATENATE("_",VLOOKUP(CONCATENATE(E171,F171),Payment_Methods[[Spalte22]:[Interface]],5,FALSE),E171),CONCATENATE("_",VLOOKUP(CONCATENATE(E171,F171),Payment_Methods[[Spalte22]:[Interface]],5,FALSE)))</f>
        <v>#N/A</v>
      </c>
      <c r="B171" t="str">
        <f t="shared" ref="B171:C171" si="167">SUBSTITUTE(D171," ","_")</f>
        <v/>
      </c>
      <c r="C171" t="str">
        <f t="shared" si="167"/>
        <v/>
      </c>
      <c r="D171" s="3" t="str">
        <f>IF(E171="","",VLOOKUP(E171,Payment_Methods[],4,FALSE))</f>
        <v/>
      </c>
      <c r="G171" s="15" t="str">
        <f>IF(F171="","",VLOOKUP(CONCATENATE(E171,F171),Payment_Methods[[Spalte22]:[Interface]],5,FALSE))</f>
        <v/>
      </c>
      <c r="H171" s="15" t="str">
        <f>IF(F171="","",VLOOKUP(CONCATENATE(E171,F171),Payment_Methods[[Spalte22]:[Interface]],4,FALSE))</f>
        <v/>
      </c>
      <c r="I171" s="103"/>
    </row>
    <row r="172" spans="1:9" x14ac:dyDescent="0.25">
      <c r="A172" t="e">
        <f>IF(D172="Card payment",CONCATENATE("_",VLOOKUP(CONCATENATE(E172,F172),Payment_Methods[[Spalte22]:[Interface]],5,FALSE),E172),CONCATENATE("_",VLOOKUP(CONCATENATE(E172,F172),Payment_Methods[[Spalte22]:[Interface]],5,FALSE)))</f>
        <v>#N/A</v>
      </c>
      <c r="B172" t="str">
        <f t="shared" ref="B172:C172" si="168">SUBSTITUTE(D172," ","_")</f>
        <v/>
      </c>
      <c r="C172" t="str">
        <f t="shared" si="168"/>
        <v/>
      </c>
      <c r="D172" s="3" t="str">
        <f>IF(E172="","",VLOOKUP(E172,Payment_Methods[],4,FALSE))</f>
        <v/>
      </c>
      <c r="G172" s="15" t="str">
        <f>IF(F172="","",VLOOKUP(CONCATENATE(E172,F172),Payment_Methods[[Spalte22]:[Interface]],5,FALSE))</f>
        <v/>
      </c>
      <c r="H172" s="15" t="str">
        <f>IF(F172="","",VLOOKUP(CONCATENATE(E172,F172),Payment_Methods[[Spalte22]:[Interface]],4,FALSE))</f>
        <v/>
      </c>
      <c r="I172" s="103"/>
    </row>
    <row r="173" spans="1:9" x14ac:dyDescent="0.25">
      <c r="A173" t="e">
        <f>IF(D173="Card payment",CONCATENATE("_",VLOOKUP(CONCATENATE(E173,F173),Payment_Methods[[Spalte22]:[Interface]],5,FALSE),E173),CONCATENATE("_",VLOOKUP(CONCATENATE(E173,F173),Payment_Methods[[Spalte22]:[Interface]],5,FALSE)))</f>
        <v>#N/A</v>
      </c>
      <c r="B173" t="str">
        <f t="shared" ref="B173:C173" si="169">SUBSTITUTE(D173," ","_")</f>
        <v/>
      </c>
      <c r="C173" t="str">
        <f t="shared" si="169"/>
        <v/>
      </c>
      <c r="D173" s="3" t="str">
        <f>IF(E173="","",VLOOKUP(E173,Payment_Methods[],4,FALSE))</f>
        <v/>
      </c>
      <c r="G173" s="15" t="str">
        <f>IF(F173="","",VLOOKUP(CONCATENATE(E173,F173),Payment_Methods[[Spalte22]:[Interface]],5,FALSE))</f>
        <v/>
      </c>
      <c r="H173" s="15" t="str">
        <f>IF(F173="","",VLOOKUP(CONCATENATE(E173,F173),Payment_Methods[[Spalte22]:[Interface]],4,FALSE))</f>
        <v/>
      </c>
      <c r="I173" s="103"/>
    </row>
    <row r="174" spans="1:9" x14ac:dyDescent="0.25">
      <c r="A174" t="e">
        <f>IF(D174="Card payment",CONCATENATE("_",VLOOKUP(CONCATENATE(E174,F174),Payment_Methods[[Spalte22]:[Interface]],5,FALSE),E174),CONCATENATE("_",VLOOKUP(CONCATENATE(E174,F174),Payment_Methods[[Spalte22]:[Interface]],5,FALSE)))</f>
        <v>#N/A</v>
      </c>
      <c r="B174" t="str">
        <f t="shared" ref="B174:C174" si="170">SUBSTITUTE(D174," ","_")</f>
        <v/>
      </c>
      <c r="C174" t="str">
        <f t="shared" si="170"/>
        <v/>
      </c>
      <c r="D174" s="3" t="str">
        <f>IF(E174="","",VLOOKUP(E174,Payment_Methods[],4,FALSE))</f>
        <v/>
      </c>
      <c r="G174" s="15" t="str">
        <f>IF(F174="","",VLOOKUP(CONCATENATE(E174,F174),Payment_Methods[[Spalte22]:[Interface]],5,FALSE))</f>
        <v/>
      </c>
      <c r="H174" s="15" t="str">
        <f>IF(F174="","",VLOOKUP(CONCATENATE(E174,F174),Payment_Methods[[Spalte22]:[Interface]],4,FALSE))</f>
        <v/>
      </c>
      <c r="I174" s="103"/>
    </row>
    <row r="175" spans="1:9" x14ac:dyDescent="0.25">
      <c r="A175" t="e">
        <f>IF(D175="Card payment",CONCATENATE("_",VLOOKUP(CONCATENATE(E175,F175),Payment_Methods[[Spalte22]:[Interface]],5,FALSE),E175),CONCATENATE("_",VLOOKUP(CONCATENATE(E175,F175),Payment_Methods[[Spalte22]:[Interface]],5,FALSE)))</f>
        <v>#N/A</v>
      </c>
      <c r="B175" t="str">
        <f t="shared" ref="B175:C175" si="171">SUBSTITUTE(D175," ","_")</f>
        <v/>
      </c>
      <c r="C175" t="str">
        <f t="shared" si="171"/>
        <v/>
      </c>
      <c r="D175" s="3" t="str">
        <f>IF(E175="","",VLOOKUP(E175,Payment_Methods[],4,FALSE))</f>
        <v/>
      </c>
      <c r="G175" s="15" t="str">
        <f>IF(F175="","",VLOOKUP(CONCATENATE(E175,F175),Payment_Methods[[Spalte22]:[Interface]],5,FALSE))</f>
        <v/>
      </c>
      <c r="H175" s="15" t="str">
        <f>IF(F175="","",VLOOKUP(CONCATENATE(E175,F175),Payment_Methods[[Spalte22]:[Interface]],4,FALSE))</f>
        <v/>
      </c>
      <c r="I175" s="103"/>
    </row>
    <row r="176" spans="1:9" x14ac:dyDescent="0.25">
      <c r="A176" t="e">
        <f>IF(D176="Card payment",CONCATENATE("_",VLOOKUP(CONCATENATE(E176,F176),Payment_Methods[[Spalte22]:[Interface]],5,FALSE),E176),CONCATENATE("_",VLOOKUP(CONCATENATE(E176,F176),Payment_Methods[[Spalte22]:[Interface]],5,FALSE)))</f>
        <v>#N/A</v>
      </c>
      <c r="B176" t="str">
        <f t="shared" ref="B176:C176" si="172">SUBSTITUTE(D176," ","_")</f>
        <v/>
      </c>
      <c r="C176" t="str">
        <f t="shared" si="172"/>
        <v/>
      </c>
      <c r="D176" s="3" t="str">
        <f>IF(E176="","",VLOOKUP(E176,Payment_Methods[],4,FALSE))</f>
        <v/>
      </c>
      <c r="G176" s="15" t="str">
        <f>IF(F176="","",VLOOKUP(CONCATENATE(E176,F176),Payment_Methods[[Spalte22]:[Interface]],5,FALSE))</f>
        <v/>
      </c>
      <c r="H176" s="15" t="str">
        <f>IF(F176="","",VLOOKUP(CONCATENATE(E176,F176),Payment_Methods[[Spalte22]:[Interface]],4,FALSE))</f>
        <v/>
      </c>
      <c r="I176" s="103"/>
    </row>
    <row r="177" spans="1:9" x14ac:dyDescent="0.25">
      <c r="A177" t="e">
        <f>IF(D177="Card payment",CONCATENATE("_",VLOOKUP(CONCATENATE(E177,F177),Payment_Methods[[Spalte22]:[Interface]],5,FALSE),E177),CONCATENATE("_",VLOOKUP(CONCATENATE(E177,F177),Payment_Methods[[Spalte22]:[Interface]],5,FALSE)))</f>
        <v>#N/A</v>
      </c>
      <c r="B177" t="str">
        <f t="shared" ref="B177:C177" si="173">SUBSTITUTE(D177," ","_")</f>
        <v/>
      </c>
      <c r="C177" t="str">
        <f t="shared" si="173"/>
        <v/>
      </c>
      <c r="D177" s="3" t="str">
        <f>IF(E177="","",VLOOKUP(E177,Payment_Methods[],4,FALSE))</f>
        <v/>
      </c>
      <c r="G177" s="15" t="str">
        <f>IF(F177="","",VLOOKUP(CONCATENATE(E177,F177),Payment_Methods[[Spalte22]:[Interface]],5,FALSE))</f>
        <v/>
      </c>
      <c r="H177" s="15" t="str">
        <f>IF(F177="","",VLOOKUP(CONCATENATE(E177,F177),Payment_Methods[[Spalte22]:[Interface]],4,FALSE))</f>
        <v/>
      </c>
      <c r="I177" s="103"/>
    </row>
    <row r="178" spans="1:9" x14ac:dyDescent="0.25">
      <c r="A178" t="e">
        <f>IF(D178="Card payment",CONCATENATE("_",VLOOKUP(CONCATENATE(E178,F178),Payment_Methods[[Spalte22]:[Interface]],5,FALSE),E178),CONCATENATE("_",VLOOKUP(CONCATENATE(E178,F178),Payment_Methods[[Spalte22]:[Interface]],5,FALSE)))</f>
        <v>#N/A</v>
      </c>
      <c r="B178" t="str">
        <f t="shared" ref="B178:C178" si="174">SUBSTITUTE(D178," ","_")</f>
        <v/>
      </c>
      <c r="C178" t="str">
        <f t="shared" si="174"/>
        <v/>
      </c>
      <c r="D178" s="3" t="str">
        <f>IF(E178="","",VLOOKUP(E178,Payment_Methods[],4,FALSE))</f>
        <v/>
      </c>
      <c r="G178" s="15" t="str">
        <f>IF(F178="","",VLOOKUP(CONCATENATE(E178,F178),Payment_Methods[[Spalte22]:[Interface]],5,FALSE))</f>
        <v/>
      </c>
      <c r="H178" s="15" t="str">
        <f>IF(F178="","",VLOOKUP(CONCATENATE(E178,F178),Payment_Methods[[Spalte22]:[Interface]],4,FALSE))</f>
        <v/>
      </c>
      <c r="I178" s="103"/>
    </row>
    <row r="179" spans="1:9" x14ac:dyDescent="0.25">
      <c r="A179" t="e">
        <f>IF(D179="Card payment",CONCATENATE("_",VLOOKUP(CONCATENATE(E179,F179),Payment_Methods[[Spalte22]:[Interface]],5,FALSE),E179),CONCATENATE("_",VLOOKUP(CONCATENATE(E179,F179),Payment_Methods[[Spalte22]:[Interface]],5,FALSE)))</f>
        <v>#N/A</v>
      </c>
      <c r="B179" t="str">
        <f t="shared" ref="B179:C179" si="175">SUBSTITUTE(D179," ","_")</f>
        <v/>
      </c>
      <c r="C179" t="str">
        <f t="shared" si="175"/>
        <v/>
      </c>
      <c r="D179" s="3" t="str">
        <f>IF(E179="","",VLOOKUP(E179,Payment_Methods[],4,FALSE))</f>
        <v/>
      </c>
      <c r="G179" s="15" t="str">
        <f>IF(F179="","",VLOOKUP(CONCATENATE(E179,F179),Payment_Methods[[Spalte22]:[Interface]],5,FALSE))</f>
        <v/>
      </c>
      <c r="H179" s="15" t="str">
        <f>IF(F179="","",VLOOKUP(CONCATENATE(E179,F179),Payment_Methods[[Spalte22]:[Interface]],4,FALSE))</f>
        <v/>
      </c>
      <c r="I179" s="103"/>
    </row>
    <row r="180" spans="1:9" x14ac:dyDescent="0.25">
      <c r="A180" t="e">
        <f>IF(D180="Card payment",CONCATENATE("_",VLOOKUP(CONCATENATE(E180,F180),Payment_Methods[[Spalte22]:[Interface]],5,FALSE),E180),CONCATENATE("_",VLOOKUP(CONCATENATE(E180,F180),Payment_Methods[[Spalte22]:[Interface]],5,FALSE)))</f>
        <v>#N/A</v>
      </c>
      <c r="B180" t="str">
        <f t="shared" ref="B180:C180" si="176">SUBSTITUTE(D180," ","_")</f>
        <v/>
      </c>
      <c r="C180" t="str">
        <f t="shared" si="176"/>
        <v/>
      </c>
      <c r="D180" s="3" t="str">
        <f>IF(E180="","",VLOOKUP(E180,Payment_Methods[],4,FALSE))</f>
        <v/>
      </c>
      <c r="G180" s="15" t="str">
        <f>IF(F180="","",VLOOKUP(CONCATENATE(E180,F180),Payment_Methods[[Spalte22]:[Interface]],5,FALSE))</f>
        <v/>
      </c>
      <c r="H180" s="15" t="str">
        <f>IF(F180="","",VLOOKUP(CONCATENATE(E180,F180),Payment_Methods[[Spalte22]:[Interface]],4,FALSE))</f>
        <v/>
      </c>
      <c r="I180" s="103"/>
    </row>
    <row r="181" spans="1:9" x14ac:dyDescent="0.25">
      <c r="A181" t="e">
        <f>IF(D181="Card payment",CONCATENATE("_",VLOOKUP(CONCATENATE(E181,F181),Payment_Methods[[Spalte22]:[Interface]],5,FALSE),E181),CONCATENATE("_",VLOOKUP(CONCATENATE(E181,F181),Payment_Methods[[Spalte22]:[Interface]],5,FALSE)))</f>
        <v>#N/A</v>
      </c>
      <c r="B181" t="str">
        <f t="shared" ref="B181:C181" si="177">SUBSTITUTE(D181," ","_")</f>
        <v/>
      </c>
      <c r="C181" t="str">
        <f t="shared" si="177"/>
        <v/>
      </c>
      <c r="D181" s="3" t="str">
        <f>IF(E181="","",VLOOKUP(E181,Payment_Methods[],4,FALSE))</f>
        <v/>
      </c>
      <c r="G181" s="15" t="str">
        <f>IF(F181="","",VLOOKUP(CONCATENATE(E181,F181),Payment_Methods[[Spalte22]:[Interface]],5,FALSE))</f>
        <v/>
      </c>
      <c r="H181" s="15" t="str">
        <f>IF(F181="","",VLOOKUP(CONCATENATE(E181,F181),Payment_Methods[[Spalte22]:[Interface]],4,FALSE))</f>
        <v/>
      </c>
      <c r="I181" s="103"/>
    </row>
    <row r="182" spans="1:9" x14ac:dyDescent="0.25">
      <c r="A182" t="e">
        <f>IF(D182="Card payment",CONCATENATE("_",VLOOKUP(CONCATENATE(E182,F182),Payment_Methods[[Spalte22]:[Interface]],5,FALSE),E182),CONCATENATE("_",VLOOKUP(CONCATENATE(E182,F182),Payment_Methods[[Spalte22]:[Interface]],5,FALSE)))</f>
        <v>#N/A</v>
      </c>
      <c r="B182" t="str">
        <f t="shared" ref="B182:C182" si="178">SUBSTITUTE(D182," ","_")</f>
        <v/>
      </c>
      <c r="C182" t="str">
        <f t="shared" si="178"/>
        <v/>
      </c>
      <c r="D182" s="3" t="str">
        <f>IF(E182="","",VLOOKUP(E182,Payment_Methods[],4,FALSE))</f>
        <v/>
      </c>
      <c r="G182" s="15" t="str">
        <f>IF(F182="","",VLOOKUP(CONCATENATE(E182,F182),Payment_Methods[[Spalte22]:[Interface]],5,FALSE))</f>
        <v/>
      </c>
      <c r="H182" s="15" t="str">
        <f>IF(F182="","",VLOOKUP(CONCATENATE(E182,F182),Payment_Methods[[Spalte22]:[Interface]],4,FALSE))</f>
        <v/>
      </c>
      <c r="I182" s="103"/>
    </row>
    <row r="183" spans="1:9" x14ac:dyDescent="0.25">
      <c r="A183" t="e">
        <f>IF(D183="Card payment",CONCATENATE("_",VLOOKUP(CONCATENATE(E183,F183),Payment_Methods[[Spalte22]:[Interface]],5,FALSE),E183),CONCATENATE("_",VLOOKUP(CONCATENATE(E183,F183),Payment_Methods[[Spalte22]:[Interface]],5,FALSE)))</f>
        <v>#N/A</v>
      </c>
      <c r="B183" t="str">
        <f t="shared" ref="B183:C183" si="179">SUBSTITUTE(D183," ","_")</f>
        <v/>
      </c>
      <c r="C183" t="str">
        <f t="shared" si="179"/>
        <v/>
      </c>
      <c r="D183" s="3" t="str">
        <f>IF(E183="","",VLOOKUP(E183,Payment_Methods[],4,FALSE))</f>
        <v/>
      </c>
      <c r="G183" s="15" t="str">
        <f>IF(F183="","",VLOOKUP(CONCATENATE(E183,F183),Payment_Methods[[Spalte22]:[Interface]],5,FALSE))</f>
        <v/>
      </c>
      <c r="H183" s="15" t="str">
        <f>IF(F183="","",VLOOKUP(CONCATENATE(E183,F183),Payment_Methods[[Spalte22]:[Interface]],4,FALSE))</f>
        <v/>
      </c>
      <c r="I183" s="103"/>
    </row>
    <row r="184" spans="1:9" x14ac:dyDescent="0.25">
      <c r="A184" t="e">
        <f>IF(D184="Card payment",CONCATENATE("_",VLOOKUP(CONCATENATE(E184,F184),Payment_Methods[[Spalte22]:[Interface]],5,FALSE),E184),CONCATENATE("_",VLOOKUP(CONCATENATE(E184,F184),Payment_Methods[[Spalte22]:[Interface]],5,FALSE)))</f>
        <v>#N/A</v>
      </c>
      <c r="B184" t="str">
        <f t="shared" ref="B184:C184" si="180">SUBSTITUTE(D184," ","_")</f>
        <v/>
      </c>
      <c r="C184" t="str">
        <f t="shared" si="180"/>
        <v/>
      </c>
      <c r="D184" s="3" t="str">
        <f>IF(E184="","",VLOOKUP(E184,Payment_Methods[],4,FALSE))</f>
        <v/>
      </c>
      <c r="G184" s="15" t="str">
        <f>IF(F184="","",VLOOKUP(CONCATENATE(E184,F184),Payment_Methods[[Spalte22]:[Interface]],5,FALSE))</f>
        <v/>
      </c>
      <c r="H184" s="15" t="str">
        <f>IF(F184="","",VLOOKUP(CONCATENATE(E184,F184),Payment_Methods[[Spalte22]:[Interface]],4,FALSE))</f>
        <v/>
      </c>
      <c r="I184" s="103"/>
    </row>
    <row r="185" spans="1:9" x14ac:dyDescent="0.25">
      <c r="A185" t="e">
        <f>IF(D185="Card payment",CONCATENATE("_",VLOOKUP(CONCATENATE(E185,F185),Payment_Methods[[Spalte22]:[Interface]],5,FALSE),E185),CONCATENATE("_",VLOOKUP(CONCATENATE(E185,F185),Payment_Methods[[Spalte22]:[Interface]],5,FALSE)))</f>
        <v>#N/A</v>
      </c>
      <c r="B185" t="str">
        <f t="shared" ref="B185:C185" si="181">SUBSTITUTE(D185," ","_")</f>
        <v/>
      </c>
      <c r="C185" t="str">
        <f t="shared" si="181"/>
        <v/>
      </c>
      <c r="D185" s="3" t="str">
        <f>IF(E185="","",VLOOKUP(E185,Payment_Methods[],4,FALSE))</f>
        <v/>
      </c>
      <c r="G185" s="15" t="str">
        <f>IF(F185="","",VLOOKUP(CONCATENATE(E185,F185),Payment_Methods[[Spalte22]:[Interface]],5,FALSE))</f>
        <v/>
      </c>
      <c r="H185" s="15" t="str">
        <f>IF(F185="","",VLOOKUP(CONCATENATE(E185,F185),Payment_Methods[[Spalte22]:[Interface]],4,FALSE))</f>
        <v/>
      </c>
      <c r="I185" s="103"/>
    </row>
    <row r="186" spans="1:9" x14ac:dyDescent="0.25">
      <c r="A186" t="e">
        <f>IF(D186="Card payment",CONCATENATE("_",VLOOKUP(CONCATENATE(E186,F186),Payment_Methods[[Spalte22]:[Interface]],5,FALSE),E186),CONCATENATE("_",VLOOKUP(CONCATENATE(E186,F186),Payment_Methods[[Spalte22]:[Interface]],5,FALSE)))</f>
        <v>#N/A</v>
      </c>
      <c r="B186" t="str">
        <f t="shared" ref="B186:C186" si="182">SUBSTITUTE(D186," ","_")</f>
        <v/>
      </c>
      <c r="C186" t="str">
        <f t="shared" si="182"/>
        <v/>
      </c>
      <c r="D186" s="3" t="str">
        <f>IF(E186="","",VLOOKUP(E186,Payment_Methods[],4,FALSE))</f>
        <v/>
      </c>
      <c r="G186" s="15" t="str">
        <f>IF(F186="","",VLOOKUP(CONCATENATE(E186,F186),Payment_Methods[[Spalte22]:[Interface]],5,FALSE))</f>
        <v/>
      </c>
      <c r="H186" s="15" t="str">
        <f>IF(F186="","",VLOOKUP(CONCATENATE(E186,F186),Payment_Methods[[Spalte22]:[Interface]],4,FALSE))</f>
        <v/>
      </c>
      <c r="I186" s="103"/>
    </row>
    <row r="187" spans="1:9" x14ac:dyDescent="0.25">
      <c r="A187" t="e">
        <f>IF(D187="Card payment",CONCATENATE("_",VLOOKUP(CONCATENATE(E187,F187),Payment_Methods[[Spalte22]:[Interface]],5,FALSE),E187),CONCATENATE("_",VLOOKUP(CONCATENATE(E187,F187),Payment_Methods[[Spalte22]:[Interface]],5,FALSE)))</f>
        <v>#N/A</v>
      </c>
      <c r="B187" t="str">
        <f t="shared" ref="B187:C187" si="183">SUBSTITUTE(D187," ","_")</f>
        <v/>
      </c>
      <c r="C187" t="str">
        <f t="shared" si="183"/>
        <v/>
      </c>
      <c r="D187" s="3" t="str">
        <f>IF(E187="","",VLOOKUP(E187,Payment_Methods[],4,FALSE))</f>
        <v/>
      </c>
      <c r="G187" s="15" t="str">
        <f>IF(F187="","",VLOOKUP(CONCATENATE(E187,F187),Payment_Methods[[Spalte22]:[Interface]],5,FALSE))</f>
        <v/>
      </c>
      <c r="H187" s="15" t="str">
        <f>IF(F187="","",VLOOKUP(CONCATENATE(E187,F187),Payment_Methods[[Spalte22]:[Interface]],4,FALSE))</f>
        <v/>
      </c>
      <c r="I187" s="103"/>
    </row>
    <row r="188" spans="1:9" x14ac:dyDescent="0.25">
      <c r="A188" t="e">
        <f>IF(D188="Card payment",CONCATENATE("_",VLOOKUP(CONCATENATE(E188,F188),Payment_Methods[[Spalte22]:[Interface]],5,FALSE),E188),CONCATENATE("_",VLOOKUP(CONCATENATE(E188,F188),Payment_Methods[[Spalte22]:[Interface]],5,FALSE)))</f>
        <v>#N/A</v>
      </c>
      <c r="B188" t="str">
        <f t="shared" ref="B188:C188" si="184">SUBSTITUTE(D188," ","_")</f>
        <v/>
      </c>
      <c r="C188" t="str">
        <f t="shared" si="184"/>
        <v/>
      </c>
      <c r="D188" s="3" t="str">
        <f>IF(E188="","",VLOOKUP(E188,Payment_Methods[],4,FALSE))</f>
        <v/>
      </c>
      <c r="G188" s="15" t="str">
        <f>IF(F188="","",VLOOKUP(CONCATENATE(E188,F188),Payment_Methods[[Spalte22]:[Interface]],5,FALSE))</f>
        <v/>
      </c>
      <c r="H188" s="15" t="str">
        <f>IF(F188="","",VLOOKUP(CONCATENATE(E188,F188),Payment_Methods[[Spalte22]:[Interface]],4,FALSE))</f>
        <v/>
      </c>
      <c r="I188" s="103"/>
    </row>
    <row r="189" spans="1:9" x14ac:dyDescent="0.25">
      <c r="A189" t="e">
        <f>IF(D189="Card payment",CONCATENATE("_",VLOOKUP(CONCATENATE(E189,F189),Payment_Methods[[Spalte22]:[Interface]],5,FALSE),E189),CONCATENATE("_",VLOOKUP(CONCATENATE(E189,F189),Payment_Methods[[Spalte22]:[Interface]],5,FALSE)))</f>
        <v>#N/A</v>
      </c>
      <c r="B189" t="str">
        <f t="shared" ref="B189:C189" si="185">SUBSTITUTE(D189," ","_")</f>
        <v/>
      </c>
      <c r="C189" t="str">
        <f t="shared" si="185"/>
        <v/>
      </c>
      <c r="D189" s="3" t="str">
        <f>IF(E189="","",VLOOKUP(E189,Payment_Methods[],4,FALSE))</f>
        <v/>
      </c>
      <c r="G189" s="15" t="str">
        <f>IF(F189="","",VLOOKUP(CONCATENATE(E189,F189),Payment_Methods[[Spalte22]:[Interface]],5,FALSE))</f>
        <v/>
      </c>
      <c r="H189" s="15" t="str">
        <f>IF(F189="","",VLOOKUP(CONCATENATE(E189,F189),Payment_Methods[[Spalte22]:[Interface]],4,FALSE))</f>
        <v/>
      </c>
      <c r="I189" s="103"/>
    </row>
    <row r="190" spans="1:9" x14ac:dyDescent="0.25">
      <c r="A190" t="e">
        <f>IF(D190="Card payment",CONCATENATE("_",VLOOKUP(CONCATENATE(E190,F190),Payment_Methods[[Spalte22]:[Interface]],5,FALSE),E190),CONCATENATE("_",VLOOKUP(CONCATENATE(E190,F190),Payment_Methods[[Spalte22]:[Interface]],5,FALSE)))</f>
        <v>#N/A</v>
      </c>
      <c r="B190" t="str">
        <f t="shared" ref="B190:C190" si="186">SUBSTITUTE(D190," ","_")</f>
        <v/>
      </c>
      <c r="C190" t="str">
        <f t="shared" si="186"/>
        <v/>
      </c>
      <c r="D190" s="3" t="str">
        <f>IF(E190="","",VLOOKUP(E190,Payment_Methods[],4,FALSE))</f>
        <v/>
      </c>
      <c r="G190" s="15" t="str">
        <f>IF(F190="","",VLOOKUP(CONCATENATE(E190,F190),Payment_Methods[[Spalte22]:[Interface]],5,FALSE))</f>
        <v/>
      </c>
      <c r="H190" s="15" t="str">
        <f>IF(F190="","",VLOOKUP(CONCATENATE(E190,F190),Payment_Methods[[Spalte22]:[Interface]],4,FALSE))</f>
        <v/>
      </c>
      <c r="I190" s="103"/>
    </row>
    <row r="191" spans="1:9" x14ac:dyDescent="0.25">
      <c r="A191" t="e">
        <f>IF(D191="Card payment",CONCATENATE("_",VLOOKUP(CONCATENATE(E191,F191),Payment_Methods[[Spalte22]:[Interface]],5,FALSE),E191),CONCATENATE("_",VLOOKUP(CONCATENATE(E191,F191),Payment_Methods[[Spalte22]:[Interface]],5,FALSE)))</f>
        <v>#N/A</v>
      </c>
      <c r="B191" t="str">
        <f t="shared" ref="B191:C191" si="187">SUBSTITUTE(D191," ","_")</f>
        <v/>
      </c>
      <c r="C191" t="str">
        <f t="shared" si="187"/>
        <v/>
      </c>
      <c r="D191" s="3" t="str">
        <f>IF(E191="","",VLOOKUP(E191,Payment_Methods[],4,FALSE))</f>
        <v/>
      </c>
      <c r="G191" s="15" t="str">
        <f>IF(F191="","",VLOOKUP(CONCATENATE(E191,F191),Payment_Methods[[Spalte22]:[Interface]],5,FALSE))</f>
        <v/>
      </c>
      <c r="H191" s="15" t="str">
        <f>IF(F191="","",VLOOKUP(CONCATENATE(E191,F191),Payment_Methods[[Spalte22]:[Interface]],4,FALSE))</f>
        <v/>
      </c>
      <c r="I191" s="103"/>
    </row>
    <row r="192" spans="1:9" x14ac:dyDescent="0.25">
      <c r="A192" t="e">
        <f>IF(D192="Card payment",CONCATENATE("_",VLOOKUP(CONCATENATE(E192,F192),Payment_Methods[[Spalte22]:[Interface]],5,FALSE),E192),CONCATENATE("_",VLOOKUP(CONCATENATE(E192,F192),Payment_Methods[[Spalte22]:[Interface]],5,FALSE)))</f>
        <v>#N/A</v>
      </c>
      <c r="B192" t="str">
        <f t="shared" ref="B192:C192" si="188">SUBSTITUTE(D192," ","_")</f>
        <v/>
      </c>
      <c r="C192" t="str">
        <f t="shared" si="188"/>
        <v/>
      </c>
      <c r="D192" s="3" t="str">
        <f>IF(E192="","",VLOOKUP(E192,Payment_Methods[],4,FALSE))</f>
        <v/>
      </c>
      <c r="G192" s="15" t="str">
        <f>IF(F192="","",VLOOKUP(CONCATENATE(E192,F192),Payment_Methods[[Spalte22]:[Interface]],5,FALSE))</f>
        <v/>
      </c>
      <c r="H192" s="15" t="str">
        <f>IF(F192="","",VLOOKUP(CONCATENATE(E192,F192),Payment_Methods[[Spalte22]:[Interface]],4,FALSE))</f>
        <v/>
      </c>
      <c r="I192" s="103"/>
    </row>
    <row r="193" spans="1:9" x14ac:dyDescent="0.25">
      <c r="A193" t="e">
        <f>IF(D193="Card payment",CONCATENATE("_",VLOOKUP(CONCATENATE(E193,F193),Payment_Methods[[Spalte22]:[Interface]],5,FALSE),E193),CONCATENATE("_",VLOOKUP(CONCATENATE(E193,F193),Payment_Methods[[Spalte22]:[Interface]],5,FALSE)))</f>
        <v>#N/A</v>
      </c>
      <c r="B193" t="str">
        <f t="shared" ref="B193:C193" si="189">SUBSTITUTE(D193," ","_")</f>
        <v/>
      </c>
      <c r="C193" t="str">
        <f t="shared" si="189"/>
        <v/>
      </c>
      <c r="D193" s="3" t="str">
        <f>IF(E193="","",VLOOKUP(E193,Payment_Methods[],4,FALSE))</f>
        <v/>
      </c>
      <c r="G193" s="15" t="str">
        <f>IF(F193="","",VLOOKUP(CONCATENATE(E193,F193),Payment_Methods[[Spalte22]:[Interface]],5,FALSE))</f>
        <v/>
      </c>
      <c r="H193" s="15" t="str">
        <f>IF(F193="","",VLOOKUP(CONCATENATE(E193,F193),Payment_Methods[[Spalte22]:[Interface]],4,FALSE))</f>
        <v/>
      </c>
      <c r="I193" s="103"/>
    </row>
    <row r="194" spans="1:9" x14ac:dyDescent="0.25">
      <c r="A194" t="e">
        <f>IF(D194="Card payment",CONCATENATE("_",VLOOKUP(CONCATENATE(E194,F194),Payment_Methods[[Spalte22]:[Interface]],5,FALSE),E194),CONCATENATE("_",VLOOKUP(CONCATENATE(E194,F194),Payment_Methods[[Spalte22]:[Interface]],5,FALSE)))</f>
        <v>#N/A</v>
      </c>
      <c r="B194" t="str">
        <f t="shared" ref="B194:C194" si="190">SUBSTITUTE(D194," ","_")</f>
        <v/>
      </c>
      <c r="C194" t="str">
        <f t="shared" si="190"/>
        <v/>
      </c>
      <c r="D194" s="3" t="str">
        <f>IF(E194="","",VLOOKUP(E194,Payment_Methods[],4,FALSE))</f>
        <v/>
      </c>
      <c r="G194" s="15" t="str">
        <f>IF(F194="","",VLOOKUP(CONCATENATE(E194,F194),Payment_Methods[[Spalte22]:[Interface]],5,FALSE))</f>
        <v/>
      </c>
      <c r="H194" s="15" t="str">
        <f>IF(F194="","",VLOOKUP(CONCATENATE(E194,F194),Payment_Methods[[Spalte22]:[Interface]],4,FALSE))</f>
        <v/>
      </c>
      <c r="I194" s="103"/>
    </row>
    <row r="195" spans="1:9" x14ac:dyDescent="0.25">
      <c r="A195" t="e">
        <f>IF(D195="Card payment",CONCATENATE("_",VLOOKUP(CONCATENATE(E195,F195),Payment_Methods[[Spalte22]:[Interface]],5,FALSE),E195),CONCATENATE("_",VLOOKUP(CONCATENATE(E195,F195),Payment_Methods[[Spalte22]:[Interface]],5,FALSE)))</f>
        <v>#N/A</v>
      </c>
      <c r="B195" t="str">
        <f t="shared" ref="B195:C195" si="191">SUBSTITUTE(D195," ","_")</f>
        <v/>
      </c>
      <c r="C195" t="str">
        <f t="shared" si="191"/>
        <v/>
      </c>
      <c r="D195" s="3" t="str">
        <f>IF(E195="","",VLOOKUP(E195,Payment_Methods[],4,FALSE))</f>
        <v/>
      </c>
      <c r="G195" s="15" t="str">
        <f>IF(F195="","",VLOOKUP(CONCATENATE(E195,F195),Payment_Methods[[Spalte22]:[Interface]],5,FALSE))</f>
        <v/>
      </c>
      <c r="H195" s="15" t="str">
        <f>IF(F195="","",VLOOKUP(CONCATENATE(E195,F195),Payment_Methods[[Spalte22]:[Interface]],4,FALSE))</f>
        <v/>
      </c>
      <c r="I195" s="103"/>
    </row>
    <row r="196" spans="1:9" x14ac:dyDescent="0.25">
      <c r="A196" t="e">
        <f>IF(D196="Card payment",CONCATENATE("_",VLOOKUP(CONCATENATE(E196,F196),Payment_Methods[[Spalte22]:[Interface]],5,FALSE),E196),CONCATENATE("_",VLOOKUP(CONCATENATE(E196,F196),Payment_Methods[[Spalte22]:[Interface]],5,FALSE)))</f>
        <v>#N/A</v>
      </c>
      <c r="B196" t="str">
        <f t="shared" ref="B196:C196" si="192">SUBSTITUTE(D196," ","_")</f>
        <v/>
      </c>
      <c r="C196" t="str">
        <f t="shared" si="192"/>
        <v/>
      </c>
      <c r="D196" s="3" t="str">
        <f>IF(E196="","",VLOOKUP(E196,Payment_Methods[],4,FALSE))</f>
        <v/>
      </c>
      <c r="G196" s="15" t="str">
        <f>IF(F196="","",VLOOKUP(CONCATENATE(E196,F196),Payment_Methods[[Spalte22]:[Interface]],5,FALSE))</f>
        <v/>
      </c>
      <c r="H196" s="15" t="str">
        <f>IF(F196="","",VLOOKUP(CONCATENATE(E196,F196),Payment_Methods[[Spalte22]:[Interface]],4,FALSE))</f>
        <v/>
      </c>
      <c r="I196" s="103"/>
    </row>
    <row r="197" spans="1:9" x14ac:dyDescent="0.25">
      <c r="A197" t="e">
        <f>IF(D197="Card payment",CONCATENATE("_",VLOOKUP(CONCATENATE(E197,F197),Payment_Methods[[Spalte22]:[Interface]],5,FALSE),E197),CONCATENATE("_",VLOOKUP(CONCATENATE(E197,F197),Payment_Methods[[Spalte22]:[Interface]],5,FALSE)))</f>
        <v>#N/A</v>
      </c>
      <c r="B197" t="str">
        <f t="shared" ref="B197:C197" si="193">SUBSTITUTE(D197," ","_")</f>
        <v/>
      </c>
      <c r="C197" t="str">
        <f t="shared" si="193"/>
        <v/>
      </c>
      <c r="D197" s="3" t="str">
        <f>IF(E197="","",VLOOKUP(E197,Payment_Methods[],4,FALSE))</f>
        <v/>
      </c>
      <c r="G197" s="15" t="str">
        <f>IF(F197="","",VLOOKUP(CONCATENATE(E197,F197),Payment_Methods[[Spalte22]:[Interface]],5,FALSE))</f>
        <v/>
      </c>
      <c r="H197" s="15" t="str">
        <f>IF(F197="","",VLOOKUP(CONCATENATE(E197,F197),Payment_Methods[[Spalte22]:[Interface]],4,FALSE))</f>
        <v/>
      </c>
      <c r="I197" s="103"/>
    </row>
    <row r="198" spans="1:9" x14ac:dyDescent="0.25">
      <c r="A198" t="e">
        <f>IF(D198="Card payment",CONCATENATE("_",VLOOKUP(CONCATENATE(E198,F198),Payment_Methods[[Spalte22]:[Interface]],5,FALSE),E198),CONCATENATE("_",VLOOKUP(CONCATENATE(E198,F198),Payment_Methods[[Spalte22]:[Interface]],5,FALSE)))</f>
        <v>#N/A</v>
      </c>
      <c r="B198" t="str">
        <f t="shared" ref="B198:C198" si="194">SUBSTITUTE(D198," ","_")</f>
        <v/>
      </c>
      <c r="C198" t="str">
        <f t="shared" si="194"/>
        <v/>
      </c>
      <c r="D198" s="3" t="str">
        <f>IF(E198="","",VLOOKUP(E198,Payment_Methods[],4,FALSE))</f>
        <v/>
      </c>
      <c r="G198" s="15" t="str">
        <f>IF(F198="","",VLOOKUP(CONCATENATE(E198,F198),Payment_Methods[[Spalte22]:[Interface]],5,FALSE))</f>
        <v/>
      </c>
      <c r="H198" s="15" t="str">
        <f>IF(F198="","",VLOOKUP(CONCATENATE(E198,F198),Payment_Methods[[Spalte22]:[Interface]],4,FALSE))</f>
        <v/>
      </c>
      <c r="I198" s="103"/>
    </row>
    <row r="199" spans="1:9" x14ac:dyDescent="0.25">
      <c r="A199" t="e">
        <f>IF(D199="Card payment",CONCATENATE("_",VLOOKUP(CONCATENATE(E199,F199),Payment_Methods[[Spalte22]:[Interface]],5,FALSE),E199),CONCATENATE("_",VLOOKUP(CONCATENATE(E199,F199),Payment_Methods[[Spalte22]:[Interface]],5,FALSE)))</f>
        <v>#N/A</v>
      </c>
      <c r="B199" t="str">
        <f t="shared" ref="B199:C199" si="195">SUBSTITUTE(D199," ","_")</f>
        <v/>
      </c>
      <c r="C199" t="str">
        <f t="shared" si="195"/>
        <v/>
      </c>
      <c r="D199" s="3" t="str">
        <f>IF(E199="","",VLOOKUP(E199,Payment_Methods[],4,FALSE))</f>
        <v/>
      </c>
      <c r="G199" s="15" t="str">
        <f>IF(F199="","",VLOOKUP(CONCATENATE(E199,F199),Payment_Methods[[Spalte22]:[Interface]],5,FALSE))</f>
        <v/>
      </c>
      <c r="H199" s="15" t="str">
        <f>IF(F199="","",VLOOKUP(CONCATENATE(E199,F199),Payment_Methods[[Spalte22]:[Interface]],4,FALSE))</f>
        <v/>
      </c>
      <c r="I199" s="103"/>
    </row>
    <row r="200" spans="1:9" x14ac:dyDescent="0.25">
      <c r="A200" t="e">
        <f>IF(D200="Card payment",CONCATENATE("_",VLOOKUP(CONCATENATE(E200,F200),Payment_Methods[[Spalte22]:[Interface]],5,FALSE),E200),CONCATENATE("_",VLOOKUP(CONCATENATE(E200,F200),Payment_Methods[[Spalte22]:[Interface]],5,FALSE)))</f>
        <v>#N/A</v>
      </c>
      <c r="B200" t="str">
        <f t="shared" ref="B200:C200" si="196">SUBSTITUTE(D200," ","_")</f>
        <v/>
      </c>
      <c r="C200" t="str">
        <f t="shared" si="196"/>
        <v/>
      </c>
      <c r="D200" s="3" t="str">
        <f>IF(E200="","",VLOOKUP(E200,Payment_Methods[],4,FALSE))</f>
        <v/>
      </c>
      <c r="G200" s="15" t="str">
        <f>IF(F200="","",VLOOKUP(CONCATENATE(E200,F200),Payment_Methods[[Spalte22]:[Interface]],5,FALSE))</f>
        <v/>
      </c>
      <c r="H200" s="15" t="str">
        <f>IF(F200="","",VLOOKUP(CONCATENATE(E200,F200),Payment_Methods[[Spalte22]:[Interface]],4,FALSE))</f>
        <v/>
      </c>
      <c r="I200" s="103"/>
    </row>
    <row r="201" spans="1:9" x14ac:dyDescent="0.25">
      <c r="A201" t="e">
        <f>IF(D201="Card payment",CONCATENATE("_",VLOOKUP(CONCATENATE(E201,F201),Payment_Methods[[Spalte22]:[Interface]],5,FALSE),E201),CONCATENATE("_",VLOOKUP(CONCATENATE(E201,F201),Payment_Methods[[Spalte22]:[Interface]],5,FALSE)))</f>
        <v>#N/A</v>
      </c>
      <c r="B201" t="str">
        <f t="shared" ref="B201:C201" si="197">SUBSTITUTE(D201," ","_")</f>
        <v/>
      </c>
      <c r="C201" t="str">
        <f t="shared" si="197"/>
        <v/>
      </c>
      <c r="D201" s="3" t="str">
        <f>IF(E201="","",VLOOKUP(E201,Payment_Methods[],4,FALSE))</f>
        <v/>
      </c>
      <c r="G201" s="15" t="str">
        <f>IF(F201="","",VLOOKUP(CONCATENATE(E201,F201),Payment_Methods[[Spalte22]:[Interface]],5,FALSE))</f>
        <v/>
      </c>
      <c r="H201" s="15" t="str">
        <f>IF(F201="","",VLOOKUP(CONCATENATE(E201,F201),Payment_Methods[[Spalte22]:[Interface]],4,FALSE))</f>
        <v/>
      </c>
      <c r="I201" s="103"/>
    </row>
    <row r="202" spans="1:9" x14ac:dyDescent="0.25">
      <c r="A202" t="e">
        <f>IF(D202="Card payment",CONCATENATE("_",VLOOKUP(CONCATENATE(E202,F202),Payment_Methods[[Spalte22]:[Interface]],5,FALSE),E202),CONCATENATE("_",VLOOKUP(CONCATENATE(E202,F202),Payment_Methods[[Spalte22]:[Interface]],5,FALSE)))</f>
        <v>#N/A</v>
      </c>
      <c r="B202" t="str">
        <f t="shared" ref="B202:C202" si="198">SUBSTITUTE(D202," ","_")</f>
        <v/>
      </c>
      <c r="C202" t="str">
        <f t="shared" si="198"/>
        <v/>
      </c>
      <c r="D202" s="3" t="str">
        <f>IF(E202="","",VLOOKUP(E202,Payment_Methods[],4,FALSE))</f>
        <v/>
      </c>
      <c r="G202" s="15" t="str">
        <f>IF(F202="","",VLOOKUP(CONCATENATE(E202,F202),Payment_Methods[[Spalte22]:[Interface]],5,FALSE))</f>
        <v/>
      </c>
      <c r="H202" s="15" t="str">
        <f>IF(F202="","",VLOOKUP(CONCATENATE(E202,F202),Payment_Methods[[Spalte22]:[Interface]],4,FALSE))</f>
        <v/>
      </c>
      <c r="I202" s="103"/>
    </row>
    <row r="203" spans="1:9" x14ac:dyDescent="0.25">
      <c r="A203" t="e">
        <f>IF(D203="Card payment",CONCATENATE("_",VLOOKUP(CONCATENATE(E203,F203),Payment_Methods[[Spalte22]:[Interface]],5,FALSE),E203),CONCATENATE("_",VLOOKUP(CONCATENATE(E203,F203),Payment_Methods[[Spalte22]:[Interface]],5,FALSE)))</f>
        <v>#N/A</v>
      </c>
      <c r="B203" t="str">
        <f t="shared" ref="B203:C203" si="199">SUBSTITUTE(D203," ","_")</f>
        <v/>
      </c>
      <c r="C203" t="str">
        <f t="shared" si="199"/>
        <v/>
      </c>
      <c r="D203" s="3" t="str">
        <f>IF(E203="","",VLOOKUP(E203,Payment_Methods[],4,FALSE))</f>
        <v/>
      </c>
      <c r="G203" s="15" t="str">
        <f>IF(F203="","",VLOOKUP(CONCATENATE(E203,F203),Payment_Methods[[Spalte22]:[Interface]],5,FALSE))</f>
        <v/>
      </c>
      <c r="H203" s="15" t="str">
        <f>IF(F203="","",VLOOKUP(CONCATENATE(E203,F203),Payment_Methods[[Spalte22]:[Interface]],4,FALSE))</f>
        <v/>
      </c>
      <c r="I203" s="103"/>
    </row>
    <row r="204" spans="1:9" x14ac:dyDescent="0.25">
      <c r="A204" t="e">
        <f>IF(D204="Card payment",CONCATENATE("_",VLOOKUP(CONCATENATE(E204,F204),Payment_Methods[[Spalte22]:[Interface]],5,FALSE),E204),CONCATENATE("_",VLOOKUP(CONCATENATE(E204,F204),Payment_Methods[[Spalte22]:[Interface]],5,FALSE)))</f>
        <v>#N/A</v>
      </c>
      <c r="B204" t="str">
        <f t="shared" ref="B204:C204" si="200">SUBSTITUTE(D204," ","_")</f>
        <v/>
      </c>
      <c r="C204" t="str">
        <f t="shared" si="200"/>
        <v/>
      </c>
      <c r="D204" s="3" t="str">
        <f>IF(E204="","",VLOOKUP(E204,Payment_Methods[],4,FALSE))</f>
        <v/>
      </c>
      <c r="G204" s="15" t="str">
        <f>IF(F204="","",VLOOKUP(CONCATENATE(E204,F204),Payment_Methods[[Spalte22]:[Interface]],5,FALSE))</f>
        <v/>
      </c>
      <c r="H204" s="15" t="str">
        <f>IF(F204="","",VLOOKUP(CONCATENATE(E204,F204),Payment_Methods[[Spalte22]:[Interface]],4,FALSE))</f>
        <v/>
      </c>
      <c r="I204" s="103"/>
    </row>
    <row r="205" spans="1:9" x14ac:dyDescent="0.25">
      <c r="A205" t="e">
        <f>IF(D205="Card payment",CONCATENATE("_",VLOOKUP(CONCATENATE(E205,F205),Payment_Methods[[Spalte22]:[Interface]],5,FALSE),E205),CONCATENATE("_",VLOOKUP(CONCATENATE(E205,F205),Payment_Methods[[Spalte22]:[Interface]],5,FALSE)))</f>
        <v>#N/A</v>
      </c>
      <c r="B205" t="str">
        <f t="shared" ref="B205:C205" si="201">SUBSTITUTE(D205," ","_")</f>
        <v/>
      </c>
      <c r="C205" t="str">
        <f t="shared" si="201"/>
        <v/>
      </c>
      <c r="D205" s="3" t="str">
        <f>IF(E205="","",VLOOKUP(E205,Payment_Methods[],4,FALSE))</f>
        <v/>
      </c>
      <c r="G205" s="15" t="str">
        <f>IF(F205="","",VLOOKUP(CONCATENATE(E205,F205),Payment_Methods[[Spalte22]:[Interface]],5,FALSE))</f>
        <v/>
      </c>
      <c r="H205" s="15" t="str">
        <f>IF(F205="","",VLOOKUP(CONCATENATE(E205,F205),Payment_Methods[[Spalte22]:[Interface]],4,FALSE))</f>
        <v/>
      </c>
      <c r="I205" s="103"/>
    </row>
    <row r="206" spans="1:9" x14ac:dyDescent="0.25">
      <c r="A206" t="e">
        <f>IF(D206="Card payment",CONCATENATE("_",VLOOKUP(CONCATENATE(E206,F206),Payment_Methods[[Spalte22]:[Interface]],5,FALSE),E206),CONCATENATE("_",VLOOKUP(CONCATENATE(E206,F206),Payment_Methods[[Spalte22]:[Interface]],5,FALSE)))</f>
        <v>#N/A</v>
      </c>
      <c r="B206" t="str">
        <f t="shared" ref="B206:C206" si="202">SUBSTITUTE(D206," ","_")</f>
        <v/>
      </c>
      <c r="C206" t="str">
        <f t="shared" si="202"/>
        <v/>
      </c>
      <c r="D206" s="3" t="str">
        <f>IF(E206="","",VLOOKUP(E206,Payment_Methods[],4,FALSE))</f>
        <v/>
      </c>
      <c r="G206" s="15" t="str">
        <f>IF(F206="","",VLOOKUP(CONCATENATE(E206,F206),Payment_Methods[[Spalte22]:[Interface]],5,FALSE))</f>
        <v/>
      </c>
      <c r="H206" s="15" t="str">
        <f>IF(F206="","",VLOOKUP(CONCATENATE(E206,F206),Payment_Methods[[Spalte22]:[Interface]],4,FALSE))</f>
        <v/>
      </c>
      <c r="I206" s="103"/>
    </row>
    <row r="207" spans="1:9" x14ac:dyDescent="0.25">
      <c r="A207" t="e">
        <f>IF(D207="Card payment",CONCATENATE("_",VLOOKUP(CONCATENATE(E207,F207),Payment_Methods[[Spalte22]:[Interface]],5,FALSE),E207),CONCATENATE("_",VLOOKUP(CONCATENATE(E207,F207),Payment_Methods[[Spalte22]:[Interface]],5,FALSE)))</f>
        <v>#N/A</v>
      </c>
      <c r="B207" t="str">
        <f t="shared" ref="B207:C207" si="203">SUBSTITUTE(D207," ","_")</f>
        <v/>
      </c>
      <c r="C207" t="str">
        <f t="shared" si="203"/>
        <v/>
      </c>
      <c r="D207" s="3" t="str">
        <f>IF(E207="","",VLOOKUP(E207,Payment_Methods[],4,FALSE))</f>
        <v/>
      </c>
      <c r="G207" s="15" t="str">
        <f>IF(F207="","",VLOOKUP(CONCATENATE(E207,F207),Payment_Methods[[Spalte22]:[Interface]],5,FALSE))</f>
        <v/>
      </c>
      <c r="H207" s="15" t="str">
        <f>IF(F207="","",VLOOKUP(CONCATENATE(E207,F207),Payment_Methods[[Spalte22]:[Interface]],4,FALSE))</f>
        <v/>
      </c>
      <c r="I207" s="103"/>
    </row>
    <row r="208" spans="1:9" x14ac:dyDescent="0.25">
      <c r="A208" t="e">
        <f>IF(D208="Card payment",CONCATENATE("_",VLOOKUP(CONCATENATE(E208,F208),Payment_Methods[[Spalte22]:[Interface]],5,FALSE),E208),CONCATENATE("_",VLOOKUP(CONCATENATE(E208,F208),Payment_Methods[[Spalte22]:[Interface]],5,FALSE)))</f>
        <v>#N/A</v>
      </c>
      <c r="B208" t="str">
        <f t="shared" ref="B208:C208" si="204">SUBSTITUTE(D208," ","_")</f>
        <v/>
      </c>
      <c r="C208" t="str">
        <f t="shared" si="204"/>
        <v/>
      </c>
      <c r="D208" s="3" t="str">
        <f>IF(E208="","",VLOOKUP(E208,Payment_Methods[],4,FALSE))</f>
        <v/>
      </c>
      <c r="G208" s="15" t="str">
        <f>IF(F208="","",VLOOKUP(CONCATENATE(E208,F208),Payment_Methods[[Spalte22]:[Interface]],5,FALSE))</f>
        <v/>
      </c>
      <c r="H208" s="15" t="str">
        <f>IF(F208="","",VLOOKUP(CONCATENATE(E208,F208),Payment_Methods[[Spalte22]:[Interface]],4,FALSE))</f>
        <v/>
      </c>
      <c r="I208" s="103"/>
    </row>
    <row r="209" spans="1:9" x14ac:dyDescent="0.25">
      <c r="A209" t="e">
        <f>IF(D209="Card payment",CONCATENATE("_",VLOOKUP(CONCATENATE(E209,F209),Payment_Methods[[Spalte22]:[Interface]],5,FALSE),E209),CONCATENATE("_",VLOOKUP(CONCATENATE(E209,F209),Payment_Methods[[Spalte22]:[Interface]],5,FALSE)))</f>
        <v>#N/A</v>
      </c>
      <c r="B209" t="str">
        <f t="shared" ref="B209:C209" si="205">SUBSTITUTE(D209," ","_")</f>
        <v/>
      </c>
      <c r="C209" t="str">
        <f t="shared" si="205"/>
        <v/>
      </c>
      <c r="D209" s="3" t="str">
        <f>IF(E209="","",VLOOKUP(E209,Payment_Methods[],4,FALSE))</f>
        <v/>
      </c>
      <c r="G209" s="15" t="str">
        <f>IF(F209="","",VLOOKUP(CONCATENATE(E209,F209),Payment_Methods[[Spalte22]:[Interface]],5,FALSE))</f>
        <v/>
      </c>
      <c r="H209" s="15" t="str">
        <f>IF(F209="","",VLOOKUP(CONCATENATE(E209,F209),Payment_Methods[[Spalte22]:[Interface]],4,FALSE))</f>
        <v/>
      </c>
      <c r="I209" s="103"/>
    </row>
    <row r="210" spans="1:9" x14ac:dyDescent="0.25">
      <c r="A210" t="e">
        <f>IF(D210="Card payment",CONCATENATE("_",VLOOKUP(CONCATENATE(E210,F210),Payment_Methods[[Spalte22]:[Interface]],5,FALSE),E210),CONCATENATE("_",VLOOKUP(CONCATENATE(E210,F210),Payment_Methods[[Spalte22]:[Interface]],5,FALSE)))</f>
        <v>#N/A</v>
      </c>
      <c r="B210" t="str">
        <f t="shared" ref="B210:C210" si="206">SUBSTITUTE(D210," ","_")</f>
        <v/>
      </c>
      <c r="C210" t="str">
        <f t="shared" si="206"/>
        <v/>
      </c>
      <c r="D210" s="3" t="str">
        <f>IF(E210="","",VLOOKUP(E210,Payment_Methods[],4,FALSE))</f>
        <v/>
      </c>
      <c r="G210" s="15" t="str">
        <f>IF(F210="","",VLOOKUP(CONCATENATE(E210,F210),Payment_Methods[[Spalte22]:[Interface]],5,FALSE))</f>
        <v/>
      </c>
      <c r="H210" s="15" t="str">
        <f>IF(F210="","",VLOOKUP(CONCATENATE(E210,F210),Payment_Methods[[Spalte22]:[Interface]],4,FALSE))</f>
        <v/>
      </c>
      <c r="I210" s="103"/>
    </row>
    <row r="211" spans="1:9" x14ac:dyDescent="0.25">
      <c r="A211" t="e">
        <f>IF(D211="Card payment",CONCATENATE("_",VLOOKUP(CONCATENATE(E211,F211),Payment_Methods[[Spalte22]:[Interface]],5,FALSE),E211),CONCATENATE("_",VLOOKUP(CONCATENATE(E211,F211),Payment_Methods[[Spalte22]:[Interface]],5,FALSE)))</f>
        <v>#N/A</v>
      </c>
      <c r="B211" t="str">
        <f t="shared" ref="B211:C211" si="207">SUBSTITUTE(D211," ","_")</f>
        <v/>
      </c>
      <c r="C211" t="str">
        <f t="shared" si="207"/>
        <v/>
      </c>
      <c r="D211" s="3" t="str">
        <f>IF(E211="","",VLOOKUP(E211,Payment_Methods[],4,FALSE))</f>
        <v/>
      </c>
      <c r="G211" s="15" t="str">
        <f>IF(F211="","",VLOOKUP(CONCATENATE(E211,F211),Payment_Methods[[Spalte22]:[Interface]],5,FALSE))</f>
        <v/>
      </c>
      <c r="H211" s="15" t="str">
        <f>IF(F211="","",VLOOKUP(CONCATENATE(E211,F211),Payment_Methods[[Spalte22]:[Interface]],4,FALSE))</f>
        <v/>
      </c>
      <c r="I211" s="103"/>
    </row>
    <row r="212" spans="1:9" x14ac:dyDescent="0.25">
      <c r="A212" t="e">
        <f>IF(D212="Card payment",CONCATENATE("_",VLOOKUP(CONCATENATE(E212,F212),Payment_Methods[[Spalte22]:[Interface]],5,FALSE),E212),CONCATENATE("_",VLOOKUP(CONCATENATE(E212,F212),Payment_Methods[[Spalte22]:[Interface]],5,FALSE)))</f>
        <v>#N/A</v>
      </c>
      <c r="B212" t="str">
        <f t="shared" ref="B212:C212" si="208">SUBSTITUTE(D212," ","_")</f>
        <v/>
      </c>
      <c r="C212" t="str">
        <f t="shared" si="208"/>
        <v/>
      </c>
      <c r="D212" s="3" t="str">
        <f>IF(E212="","",VLOOKUP(E212,Payment_Methods[],4,FALSE))</f>
        <v/>
      </c>
      <c r="G212" s="15" t="str">
        <f>IF(F212="","",VLOOKUP(CONCATENATE(E212,F212),Payment_Methods[[Spalte22]:[Interface]],5,FALSE))</f>
        <v/>
      </c>
      <c r="H212" s="15" t="str">
        <f>IF(F212="","",VLOOKUP(CONCATENATE(E212,F212),Payment_Methods[[Spalte22]:[Interface]],4,FALSE))</f>
        <v/>
      </c>
      <c r="I212" s="103"/>
    </row>
    <row r="213" spans="1:9" x14ac:dyDescent="0.25">
      <c r="A213" t="e">
        <f>IF(D213="Card payment",CONCATENATE("_",VLOOKUP(CONCATENATE(E213,F213),Payment_Methods[[Spalte22]:[Interface]],5,FALSE),E213),CONCATENATE("_",VLOOKUP(CONCATENATE(E213,F213),Payment_Methods[[Spalte22]:[Interface]],5,FALSE)))</f>
        <v>#N/A</v>
      </c>
      <c r="B213" t="str">
        <f t="shared" ref="B213:C213" si="209">SUBSTITUTE(D213," ","_")</f>
        <v/>
      </c>
      <c r="C213" t="str">
        <f t="shared" si="209"/>
        <v/>
      </c>
      <c r="D213" s="3" t="str">
        <f>IF(E213="","",VLOOKUP(E213,Payment_Methods[],4,FALSE))</f>
        <v/>
      </c>
      <c r="G213" s="15" t="str">
        <f>IF(F213="","",VLOOKUP(CONCATENATE(E213,F213),Payment_Methods[[Spalte22]:[Interface]],5,FALSE))</f>
        <v/>
      </c>
      <c r="H213" s="15" t="str">
        <f>IF(F213="","",VLOOKUP(CONCATENATE(E213,F213),Payment_Methods[[Spalte22]:[Interface]],4,FALSE))</f>
        <v/>
      </c>
      <c r="I213" s="103"/>
    </row>
    <row r="214" spans="1:9" x14ac:dyDescent="0.25">
      <c r="A214" t="e">
        <f>IF(D214="Card payment",CONCATENATE("_",VLOOKUP(CONCATENATE(E214,F214),Payment_Methods[[Spalte22]:[Interface]],5,FALSE),E214),CONCATENATE("_",VLOOKUP(CONCATENATE(E214,F214),Payment_Methods[[Spalte22]:[Interface]],5,FALSE)))</f>
        <v>#N/A</v>
      </c>
      <c r="B214" t="str">
        <f t="shared" ref="B214:C214" si="210">SUBSTITUTE(D214," ","_")</f>
        <v/>
      </c>
      <c r="C214" t="str">
        <f t="shared" si="210"/>
        <v/>
      </c>
      <c r="D214" s="3" t="str">
        <f>IF(E214="","",VLOOKUP(E214,Payment_Methods[],4,FALSE))</f>
        <v/>
      </c>
      <c r="G214" s="15" t="str">
        <f>IF(F214="","",VLOOKUP(CONCATENATE(E214,F214),Payment_Methods[[Spalte22]:[Interface]],5,FALSE))</f>
        <v/>
      </c>
      <c r="H214" s="15" t="str">
        <f>IF(F214="","",VLOOKUP(CONCATENATE(E214,F214),Payment_Methods[[Spalte22]:[Interface]],4,FALSE))</f>
        <v/>
      </c>
      <c r="I214" s="103"/>
    </row>
    <row r="215" spans="1:9" x14ac:dyDescent="0.25">
      <c r="A215" t="e">
        <f>IF(D215="Card payment",CONCATENATE("_",VLOOKUP(CONCATENATE(E215,F215),Payment_Methods[[Spalte22]:[Interface]],5,FALSE),E215),CONCATENATE("_",VLOOKUP(CONCATENATE(E215,F215),Payment_Methods[[Spalte22]:[Interface]],5,FALSE)))</f>
        <v>#N/A</v>
      </c>
      <c r="B215" t="str">
        <f t="shared" ref="B215:C215" si="211">SUBSTITUTE(D215," ","_")</f>
        <v/>
      </c>
      <c r="C215" t="str">
        <f t="shared" si="211"/>
        <v/>
      </c>
      <c r="D215" s="3" t="str">
        <f>IF(E215="","",VLOOKUP(E215,Payment_Methods[],4,FALSE))</f>
        <v/>
      </c>
      <c r="G215" s="15" t="str">
        <f>IF(F215="","",VLOOKUP(CONCATENATE(E215,F215),Payment_Methods[[Spalte22]:[Interface]],5,FALSE))</f>
        <v/>
      </c>
      <c r="H215" s="15" t="str">
        <f>IF(F215="","",VLOOKUP(CONCATENATE(E215,F215),Payment_Methods[[Spalte22]:[Interface]],4,FALSE))</f>
        <v/>
      </c>
      <c r="I215" s="103"/>
    </row>
    <row r="216" spans="1:9" x14ac:dyDescent="0.25">
      <c r="A216" t="e">
        <f>IF(D216="Card payment",CONCATENATE("_",VLOOKUP(CONCATENATE(E216,F216),Payment_Methods[[Spalte22]:[Interface]],5,FALSE),E216),CONCATENATE("_",VLOOKUP(CONCATENATE(E216,F216),Payment_Methods[[Spalte22]:[Interface]],5,FALSE)))</f>
        <v>#N/A</v>
      </c>
      <c r="B216" t="str">
        <f t="shared" ref="B216:C216" si="212">SUBSTITUTE(D216," ","_")</f>
        <v/>
      </c>
      <c r="C216" t="str">
        <f t="shared" si="212"/>
        <v/>
      </c>
      <c r="D216" s="3" t="str">
        <f>IF(E216="","",VLOOKUP(E216,Payment_Methods[],4,FALSE))</f>
        <v/>
      </c>
      <c r="G216" s="15" t="str">
        <f>IF(F216="","",VLOOKUP(CONCATENATE(E216,F216),Payment_Methods[[Spalte22]:[Interface]],5,FALSE))</f>
        <v/>
      </c>
      <c r="H216" s="15" t="str">
        <f>IF(F216="","",VLOOKUP(CONCATENATE(E216,F216),Payment_Methods[[Spalte22]:[Interface]],4,FALSE))</f>
        <v/>
      </c>
      <c r="I216" s="103"/>
    </row>
    <row r="217" spans="1:9" x14ac:dyDescent="0.25">
      <c r="A217" t="e">
        <f>IF(D217="Card payment",CONCATENATE("_",VLOOKUP(CONCATENATE(E217,F217),Payment_Methods[[Spalte22]:[Interface]],5,FALSE),E217),CONCATENATE("_",VLOOKUP(CONCATENATE(E217,F217),Payment_Methods[[Spalte22]:[Interface]],5,FALSE)))</f>
        <v>#N/A</v>
      </c>
      <c r="B217" t="str">
        <f t="shared" ref="B217:C217" si="213">SUBSTITUTE(D217," ","_")</f>
        <v/>
      </c>
      <c r="C217" t="str">
        <f t="shared" si="213"/>
        <v/>
      </c>
      <c r="D217" s="3" t="str">
        <f>IF(E217="","",VLOOKUP(E217,Payment_Methods[],4,FALSE))</f>
        <v/>
      </c>
      <c r="G217" s="15" t="str">
        <f>IF(F217="","",VLOOKUP(CONCATENATE(E217,F217),Payment_Methods[[Spalte22]:[Interface]],5,FALSE))</f>
        <v/>
      </c>
      <c r="H217" s="15" t="str">
        <f>IF(F217="","",VLOOKUP(CONCATENATE(E217,F217),Payment_Methods[[Spalte22]:[Interface]],4,FALSE))</f>
        <v/>
      </c>
      <c r="I217" s="103"/>
    </row>
    <row r="218" spans="1:9" x14ac:dyDescent="0.25">
      <c r="A218" t="e">
        <f>IF(D218="Card payment",CONCATENATE("_",VLOOKUP(CONCATENATE(E218,F218),Payment_Methods[[Spalte22]:[Interface]],5,FALSE),E218),CONCATENATE("_",VLOOKUP(CONCATENATE(E218,F218),Payment_Methods[[Spalte22]:[Interface]],5,FALSE)))</f>
        <v>#N/A</v>
      </c>
      <c r="B218" t="str">
        <f t="shared" ref="B218:C218" si="214">SUBSTITUTE(D218," ","_")</f>
        <v/>
      </c>
      <c r="C218" t="str">
        <f t="shared" si="214"/>
        <v/>
      </c>
      <c r="D218" s="3" t="str">
        <f>IF(E218="","",VLOOKUP(E218,Payment_Methods[],4,FALSE))</f>
        <v/>
      </c>
      <c r="G218" s="15" t="str">
        <f>IF(F218="","",VLOOKUP(CONCATENATE(E218,F218),Payment_Methods[[Spalte22]:[Interface]],5,FALSE))</f>
        <v/>
      </c>
      <c r="H218" s="15" t="str">
        <f>IF(F218="","",VLOOKUP(CONCATENATE(E218,F218),Payment_Methods[[Spalte22]:[Interface]],4,FALSE))</f>
        <v/>
      </c>
      <c r="I218" s="103"/>
    </row>
    <row r="219" spans="1:9" x14ac:dyDescent="0.25">
      <c r="A219" t="e">
        <f>IF(D219="Card payment",CONCATENATE("_",VLOOKUP(CONCATENATE(E219,F219),Payment_Methods[[Spalte22]:[Interface]],5,FALSE),E219),CONCATENATE("_",VLOOKUP(CONCATENATE(E219,F219),Payment_Methods[[Spalte22]:[Interface]],5,FALSE)))</f>
        <v>#N/A</v>
      </c>
      <c r="B219" t="str">
        <f t="shared" ref="B219:C219" si="215">SUBSTITUTE(D219," ","_")</f>
        <v/>
      </c>
      <c r="C219" t="str">
        <f t="shared" si="215"/>
        <v/>
      </c>
      <c r="D219" s="3" t="str">
        <f>IF(E219="","",VLOOKUP(E219,Payment_Methods[],4,FALSE))</f>
        <v/>
      </c>
      <c r="G219" s="15" t="str">
        <f>IF(F219="","",VLOOKUP(CONCATENATE(E219,F219),Payment_Methods[[Spalte22]:[Interface]],5,FALSE))</f>
        <v/>
      </c>
      <c r="H219" s="15" t="str">
        <f>IF(F219="","",VLOOKUP(CONCATENATE(E219,F219),Payment_Methods[[Spalte22]:[Interface]],4,FALSE))</f>
        <v/>
      </c>
      <c r="I219" s="103"/>
    </row>
    <row r="220" spans="1:9" x14ac:dyDescent="0.25">
      <c r="A220" t="e">
        <f>IF(D220="Card payment",CONCATENATE("_",VLOOKUP(CONCATENATE(E220,F220),Payment_Methods[[Spalte22]:[Interface]],5,FALSE),E220),CONCATENATE("_",VLOOKUP(CONCATENATE(E220,F220),Payment_Methods[[Spalte22]:[Interface]],5,FALSE)))</f>
        <v>#N/A</v>
      </c>
      <c r="B220" t="str">
        <f t="shared" ref="B220:C220" si="216">SUBSTITUTE(D220," ","_")</f>
        <v/>
      </c>
      <c r="C220" t="str">
        <f t="shared" si="216"/>
        <v/>
      </c>
      <c r="D220" s="3" t="str">
        <f>IF(E220="","",VLOOKUP(E220,Payment_Methods[],4,FALSE))</f>
        <v/>
      </c>
      <c r="G220" s="15" t="str">
        <f>IF(F220="","",VLOOKUP(CONCATENATE(E220,F220),Payment_Methods[[Spalte22]:[Interface]],5,FALSE))</f>
        <v/>
      </c>
      <c r="H220" s="15" t="str">
        <f>IF(F220="","",VLOOKUP(CONCATENATE(E220,F220),Payment_Methods[[Spalte22]:[Interface]],4,FALSE))</f>
        <v/>
      </c>
      <c r="I220" s="103"/>
    </row>
    <row r="221" spans="1:9" x14ac:dyDescent="0.25">
      <c r="A221" t="e">
        <f>IF(D221="Card payment",CONCATENATE("_",VLOOKUP(CONCATENATE(E221,F221),Payment_Methods[[Spalte22]:[Interface]],5,FALSE),E221),CONCATENATE("_",VLOOKUP(CONCATENATE(E221,F221),Payment_Methods[[Spalte22]:[Interface]],5,FALSE)))</f>
        <v>#N/A</v>
      </c>
      <c r="B221" t="str">
        <f t="shared" ref="B221:C221" si="217">SUBSTITUTE(D221," ","_")</f>
        <v/>
      </c>
      <c r="C221" t="str">
        <f t="shared" si="217"/>
        <v/>
      </c>
      <c r="D221" s="3" t="str">
        <f>IF(E221="","",VLOOKUP(E221,Payment_Methods[],4,FALSE))</f>
        <v/>
      </c>
      <c r="G221" s="15" t="str">
        <f>IF(F221="","",VLOOKUP(CONCATENATE(E221,F221),Payment_Methods[[Spalte22]:[Interface]],5,FALSE))</f>
        <v/>
      </c>
      <c r="H221" s="15" t="str">
        <f>IF(F221="","",VLOOKUP(CONCATENATE(E221,F221),Payment_Methods[[Spalte22]:[Interface]],4,FALSE))</f>
        <v/>
      </c>
      <c r="I221" s="103"/>
    </row>
    <row r="222" spans="1:9" x14ac:dyDescent="0.25">
      <c r="A222" t="e">
        <f>IF(D222="Card payment",CONCATENATE("_",VLOOKUP(CONCATENATE(E222,F222),Payment_Methods[[Spalte22]:[Interface]],5,FALSE),E222),CONCATENATE("_",VLOOKUP(CONCATENATE(E222,F222),Payment_Methods[[Spalte22]:[Interface]],5,FALSE)))</f>
        <v>#N/A</v>
      </c>
      <c r="B222" t="str">
        <f t="shared" ref="B222:C222" si="218">SUBSTITUTE(D222," ","_")</f>
        <v/>
      </c>
      <c r="C222" t="str">
        <f t="shared" si="218"/>
        <v/>
      </c>
      <c r="D222" s="3" t="str">
        <f>IF(E222="","",VLOOKUP(E222,Payment_Methods[],4,FALSE))</f>
        <v/>
      </c>
      <c r="G222" s="15" t="str">
        <f>IF(F222="","",VLOOKUP(CONCATENATE(E222,F222),Payment_Methods[[Spalte22]:[Interface]],5,FALSE))</f>
        <v/>
      </c>
      <c r="H222" s="15" t="str">
        <f>IF(F222="","",VLOOKUP(CONCATENATE(E222,F222),Payment_Methods[[Spalte22]:[Interface]],4,FALSE))</f>
        <v/>
      </c>
      <c r="I222" s="103"/>
    </row>
    <row r="223" spans="1:9" x14ac:dyDescent="0.25">
      <c r="A223" t="e">
        <f>IF(D223="Card payment",CONCATENATE("_",VLOOKUP(CONCATENATE(E223,F223),Payment_Methods[[Spalte22]:[Interface]],5,FALSE),E223),CONCATENATE("_",VLOOKUP(CONCATENATE(E223,F223),Payment_Methods[[Spalte22]:[Interface]],5,FALSE)))</f>
        <v>#N/A</v>
      </c>
      <c r="B223" t="str">
        <f t="shared" ref="B223:C223" si="219">SUBSTITUTE(D223," ","_")</f>
        <v/>
      </c>
      <c r="C223" t="str">
        <f t="shared" si="219"/>
        <v/>
      </c>
      <c r="D223" s="3" t="str">
        <f>IF(E223="","",VLOOKUP(E223,Payment_Methods[],4,FALSE))</f>
        <v/>
      </c>
      <c r="G223" s="15" t="str">
        <f>IF(F223="","",VLOOKUP(CONCATENATE(E223,F223),Payment_Methods[[Spalte22]:[Interface]],5,FALSE))</f>
        <v/>
      </c>
      <c r="H223" s="15" t="str">
        <f>IF(F223="","",VLOOKUP(CONCATENATE(E223,F223),Payment_Methods[[Spalte22]:[Interface]],4,FALSE))</f>
        <v/>
      </c>
      <c r="I223" s="103"/>
    </row>
    <row r="224" spans="1:9" x14ac:dyDescent="0.25">
      <c r="A224" t="e">
        <f>IF(D224="Card payment",CONCATENATE("_",VLOOKUP(CONCATENATE(E224,F224),Payment_Methods[[Spalte22]:[Interface]],5,FALSE),E224),CONCATENATE("_",VLOOKUP(CONCATENATE(E224,F224),Payment_Methods[[Spalte22]:[Interface]],5,FALSE)))</f>
        <v>#N/A</v>
      </c>
      <c r="B224" t="str">
        <f t="shared" ref="B224:C224" si="220">SUBSTITUTE(D224," ","_")</f>
        <v/>
      </c>
      <c r="C224" t="str">
        <f t="shared" si="220"/>
        <v/>
      </c>
      <c r="D224" s="3" t="str">
        <f>IF(E224="","",VLOOKUP(E224,Payment_Methods[],4,FALSE))</f>
        <v/>
      </c>
      <c r="G224" s="15" t="str">
        <f>IF(F224="","",VLOOKUP(CONCATENATE(E224,F224),Payment_Methods[[Spalte22]:[Interface]],5,FALSE))</f>
        <v/>
      </c>
      <c r="H224" s="15" t="str">
        <f>IF(F224="","",VLOOKUP(CONCATENATE(E224,F224),Payment_Methods[[Spalte22]:[Interface]],4,FALSE))</f>
        <v/>
      </c>
      <c r="I224" s="103"/>
    </row>
    <row r="225" spans="1:9" x14ac:dyDescent="0.25">
      <c r="A225" t="e">
        <f>IF(D225="Card payment",CONCATENATE("_",VLOOKUP(CONCATENATE(E225,F225),Payment_Methods[[Spalte22]:[Interface]],5,FALSE),E225),CONCATENATE("_",VLOOKUP(CONCATENATE(E225,F225),Payment_Methods[[Spalte22]:[Interface]],5,FALSE)))</f>
        <v>#N/A</v>
      </c>
      <c r="B225" t="str">
        <f t="shared" ref="B225:C225" si="221">SUBSTITUTE(D225," ","_")</f>
        <v/>
      </c>
      <c r="C225" t="str">
        <f t="shared" si="221"/>
        <v/>
      </c>
      <c r="D225" s="3" t="str">
        <f>IF(E225="","",VLOOKUP(E225,Payment_Methods[],4,FALSE))</f>
        <v/>
      </c>
      <c r="G225" s="15" t="str">
        <f>IF(F225="","",VLOOKUP(CONCATENATE(E225,F225),Payment_Methods[[Spalte22]:[Interface]],5,FALSE))</f>
        <v/>
      </c>
      <c r="H225" s="15" t="str">
        <f>IF(F225="","",VLOOKUP(CONCATENATE(E225,F225),Payment_Methods[[Spalte22]:[Interface]],4,FALSE))</f>
        <v/>
      </c>
      <c r="I225" s="103"/>
    </row>
    <row r="226" spans="1:9" x14ac:dyDescent="0.25">
      <c r="A226" t="e">
        <f>IF(D226="Card payment",CONCATENATE("_",VLOOKUP(CONCATENATE(E226,F226),Payment_Methods[[Spalte22]:[Interface]],5,FALSE),E226),CONCATENATE("_",VLOOKUP(CONCATENATE(E226,F226),Payment_Methods[[Spalte22]:[Interface]],5,FALSE)))</f>
        <v>#N/A</v>
      </c>
      <c r="B226" t="str">
        <f t="shared" ref="B226:C226" si="222">SUBSTITUTE(D226," ","_")</f>
        <v/>
      </c>
      <c r="C226" t="str">
        <f t="shared" si="222"/>
        <v/>
      </c>
      <c r="D226" s="3" t="str">
        <f>IF(E226="","",VLOOKUP(E226,Payment_Methods[],4,FALSE))</f>
        <v/>
      </c>
      <c r="G226" s="15" t="str">
        <f>IF(F226="","",VLOOKUP(CONCATENATE(E226,F226),Payment_Methods[[Spalte22]:[Interface]],5,FALSE))</f>
        <v/>
      </c>
      <c r="H226" s="15" t="str">
        <f>IF(F226="","",VLOOKUP(CONCATENATE(E226,F226),Payment_Methods[[Spalte22]:[Interface]],4,FALSE))</f>
        <v/>
      </c>
      <c r="I226" s="103"/>
    </row>
    <row r="227" spans="1:9" x14ac:dyDescent="0.25">
      <c r="A227" t="e">
        <f>IF(D227="Card payment",CONCATENATE("_",VLOOKUP(CONCATENATE(E227,F227),Payment_Methods[[Spalte22]:[Interface]],5,FALSE),E227),CONCATENATE("_",VLOOKUP(CONCATENATE(E227,F227),Payment_Methods[[Spalte22]:[Interface]],5,FALSE)))</f>
        <v>#N/A</v>
      </c>
      <c r="B227" t="str">
        <f t="shared" ref="B227:C227" si="223">SUBSTITUTE(D227," ","_")</f>
        <v/>
      </c>
      <c r="C227" t="str">
        <f t="shared" si="223"/>
        <v/>
      </c>
      <c r="D227" s="3" t="str">
        <f>IF(E227="","",VLOOKUP(E227,Payment_Methods[],4,FALSE))</f>
        <v/>
      </c>
      <c r="G227" s="15" t="str">
        <f>IF(F227="","",VLOOKUP(CONCATENATE(E227,F227),Payment_Methods[[Spalte22]:[Interface]],5,FALSE))</f>
        <v/>
      </c>
      <c r="H227" s="15" t="str">
        <f>IF(F227="","",VLOOKUP(CONCATENATE(E227,F227),Payment_Methods[[Spalte22]:[Interface]],4,FALSE))</f>
        <v/>
      </c>
      <c r="I227" s="103"/>
    </row>
    <row r="228" spans="1:9" x14ac:dyDescent="0.25">
      <c r="A228" t="e">
        <f>IF(D228="Card payment",CONCATENATE("_",VLOOKUP(CONCATENATE(E228,F228),Payment_Methods[[Spalte22]:[Interface]],5,FALSE),E228),CONCATENATE("_",VLOOKUP(CONCATENATE(E228,F228),Payment_Methods[[Spalte22]:[Interface]],5,FALSE)))</f>
        <v>#N/A</v>
      </c>
      <c r="B228" t="str">
        <f t="shared" ref="B228:C228" si="224">SUBSTITUTE(D228," ","_")</f>
        <v/>
      </c>
      <c r="C228" t="str">
        <f t="shared" si="224"/>
        <v/>
      </c>
      <c r="D228" s="3" t="str">
        <f>IF(E228="","",VLOOKUP(E228,Payment_Methods[],4,FALSE))</f>
        <v/>
      </c>
      <c r="G228" s="15" t="str">
        <f>IF(F228="","",VLOOKUP(CONCATENATE(E228,F228),Payment_Methods[[Spalte22]:[Interface]],5,FALSE))</f>
        <v/>
      </c>
      <c r="H228" s="15" t="str">
        <f>IF(F228="","",VLOOKUP(CONCATENATE(E228,F228),Payment_Methods[[Spalte22]:[Interface]],4,FALSE))</f>
        <v/>
      </c>
      <c r="I228" s="103"/>
    </row>
    <row r="229" spans="1:9" x14ac:dyDescent="0.25">
      <c r="A229" t="e">
        <f>IF(D229="Card payment",CONCATENATE("_",VLOOKUP(CONCATENATE(E229,F229),Payment_Methods[[Spalte22]:[Interface]],5,FALSE),E229),CONCATENATE("_",VLOOKUP(CONCATENATE(E229,F229),Payment_Methods[[Spalte22]:[Interface]],5,FALSE)))</f>
        <v>#N/A</v>
      </c>
      <c r="B229" t="str">
        <f t="shared" ref="B229:C229" si="225">SUBSTITUTE(D229," ","_")</f>
        <v/>
      </c>
      <c r="C229" t="str">
        <f t="shared" si="225"/>
        <v/>
      </c>
      <c r="D229" s="3" t="str">
        <f>IF(E229="","",VLOOKUP(E229,Payment_Methods[],4,FALSE))</f>
        <v/>
      </c>
      <c r="G229" s="15" t="str">
        <f>IF(F229="","",VLOOKUP(CONCATENATE(E229,F229),Payment_Methods[[Spalte22]:[Interface]],5,FALSE))</f>
        <v/>
      </c>
      <c r="H229" s="15" t="str">
        <f>IF(F229="","",VLOOKUP(CONCATENATE(E229,F229),Payment_Methods[[Spalte22]:[Interface]],4,FALSE))</f>
        <v/>
      </c>
      <c r="I229" s="103"/>
    </row>
    <row r="230" spans="1:9" x14ac:dyDescent="0.25">
      <c r="A230" t="e">
        <f>IF(D230="Card payment",CONCATENATE("_",VLOOKUP(CONCATENATE(E230,F230),Payment_Methods[[Spalte22]:[Interface]],5,FALSE),E230),CONCATENATE("_",VLOOKUP(CONCATENATE(E230,F230),Payment_Methods[[Spalte22]:[Interface]],5,FALSE)))</f>
        <v>#N/A</v>
      </c>
      <c r="B230" t="str">
        <f t="shared" ref="B230:C230" si="226">SUBSTITUTE(D230," ","_")</f>
        <v/>
      </c>
      <c r="C230" t="str">
        <f t="shared" si="226"/>
        <v/>
      </c>
      <c r="D230" s="3" t="str">
        <f>IF(E230="","",VLOOKUP(E230,Payment_Methods[],4,FALSE))</f>
        <v/>
      </c>
      <c r="G230" s="15" t="str">
        <f>IF(F230="","",VLOOKUP(CONCATENATE(E230,F230),Payment_Methods[[Spalte22]:[Interface]],5,FALSE))</f>
        <v/>
      </c>
      <c r="H230" s="15" t="str">
        <f>IF(F230="","",VLOOKUP(CONCATENATE(E230,F230),Payment_Methods[[Spalte22]:[Interface]],4,FALSE))</f>
        <v/>
      </c>
      <c r="I230" s="103"/>
    </row>
    <row r="231" spans="1:9" x14ac:dyDescent="0.25">
      <c r="A231" t="e">
        <f>IF(D231="Card payment",CONCATENATE("_",VLOOKUP(CONCATENATE(E231,F231),Payment_Methods[[Spalte22]:[Interface]],5,FALSE),E231),CONCATENATE("_",VLOOKUP(CONCATENATE(E231,F231),Payment_Methods[[Spalte22]:[Interface]],5,FALSE)))</f>
        <v>#N/A</v>
      </c>
      <c r="B231" t="str">
        <f t="shared" ref="B231:C231" si="227">SUBSTITUTE(D231," ","_")</f>
        <v/>
      </c>
      <c r="C231" t="str">
        <f t="shared" si="227"/>
        <v/>
      </c>
      <c r="D231" s="3" t="str">
        <f>IF(E231="","",VLOOKUP(E231,Payment_Methods[],4,FALSE))</f>
        <v/>
      </c>
      <c r="G231" s="15" t="str">
        <f>IF(F231="","",VLOOKUP(CONCATENATE(E231,F231),Payment_Methods[[Spalte22]:[Interface]],5,FALSE))</f>
        <v/>
      </c>
      <c r="H231" s="15" t="str">
        <f>IF(F231="","",VLOOKUP(CONCATENATE(E231,F231),Payment_Methods[[Spalte22]:[Interface]],4,FALSE))</f>
        <v/>
      </c>
      <c r="I231" s="103"/>
    </row>
    <row r="232" spans="1:9" x14ac:dyDescent="0.25">
      <c r="A232" t="e">
        <f>IF(D232="Card payment",CONCATENATE("_",VLOOKUP(CONCATENATE(E232,F232),Payment_Methods[[Spalte22]:[Interface]],5,FALSE),E232),CONCATENATE("_",VLOOKUP(CONCATENATE(E232,F232),Payment_Methods[[Spalte22]:[Interface]],5,FALSE)))</f>
        <v>#N/A</v>
      </c>
      <c r="B232" t="str">
        <f t="shared" ref="B232:C232" si="228">SUBSTITUTE(D232," ","_")</f>
        <v/>
      </c>
      <c r="C232" t="str">
        <f t="shared" si="228"/>
        <v/>
      </c>
      <c r="D232" s="3" t="str">
        <f>IF(E232="","",VLOOKUP(E232,Payment_Methods[],4,FALSE))</f>
        <v/>
      </c>
      <c r="G232" s="15" t="str">
        <f>IF(F232="","",VLOOKUP(CONCATENATE(E232,F232),Payment_Methods[[Spalte22]:[Interface]],5,FALSE))</f>
        <v/>
      </c>
      <c r="H232" s="15" t="str">
        <f>IF(F232="","",VLOOKUP(CONCATENATE(E232,F232),Payment_Methods[[Spalte22]:[Interface]],4,FALSE))</f>
        <v/>
      </c>
      <c r="I232" s="103"/>
    </row>
    <row r="233" spans="1:9" x14ac:dyDescent="0.25">
      <c r="A233" t="e">
        <f>IF(D233="Card payment",CONCATENATE("_",VLOOKUP(CONCATENATE(E233,F233),Payment_Methods[[Spalte22]:[Interface]],5,FALSE),E233),CONCATENATE("_",VLOOKUP(CONCATENATE(E233,F233),Payment_Methods[[Spalte22]:[Interface]],5,FALSE)))</f>
        <v>#N/A</v>
      </c>
      <c r="B233" t="str">
        <f t="shared" ref="B233:C233" si="229">SUBSTITUTE(D233," ","_")</f>
        <v/>
      </c>
      <c r="C233" t="str">
        <f t="shared" si="229"/>
        <v/>
      </c>
      <c r="D233" s="3" t="str">
        <f>IF(E233="","",VLOOKUP(E233,Payment_Methods[],4,FALSE))</f>
        <v/>
      </c>
      <c r="G233" s="15" t="str">
        <f>IF(F233="","",VLOOKUP(CONCATENATE(E233,F233),Payment_Methods[[Spalte22]:[Interface]],5,FALSE))</f>
        <v/>
      </c>
      <c r="H233" s="15" t="str">
        <f>IF(F233="","",VLOOKUP(CONCATENATE(E233,F233),Payment_Methods[[Spalte22]:[Interface]],4,FALSE))</f>
        <v/>
      </c>
      <c r="I233" s="103"/>
    </row>
    <row r="234" spans="1:9" x14ac:dyDescent="0.25">
      <c r="A234" t="e">
        <f>IF(D234="Card payment",CONCATENATE("_",VLOOKUP(CONCATENATE(E234,F234),Payment_Methods[[Spalte22]:[Interface]],5,FALSE),E234),CONCATENATE("_",VLOOKUP(CONCATENATE(E234,F234),Payment_Methods[[Spalte22]:[Interface]],5,FALSE)))</f>
        <v>#N/A</v>
      </c>
      <c r="B234" t="str">
        <f t="shared" ref="B234:C234" si="230">SUBSTITUTE(D234," ","_")</f>
        <v/>
      </c>
      <c r="C234" t="str">
        <f t="shared" si="230"/>
        <v/>
      </c>
      <c r="D234" s="3" t="str">
        <f>IF(E234="","",VLOOKUP(E234,Payment_Methods[],4,FALSE))</f>
        <v/>
      </c>
      <c r="G234" s="15" t="str">
        <f>IF(F234="","",VLOOKUP(CONCATENATE(E234,F234),Payment_Methods[[Spalte22]:[Interface]],5,FALSE))</f>
        <v/>
      </c>
      <c r="H234" s="15" t="str">
        <f>IF(F234="","",VLOOKUP(CONCATENATE(E234,F234),Payment_Methods[[Spalte22]:[Interface]],4,FALSE))</f>
        <v/>
      </c>
      <c r="I234" s="103"/>
    </row>
    <row r="235" spans="1:9" x14ac:dyDescent="0.25">
      <c r="A235" t="e">
        <f>IF(D235="Card payment",CONCATENATE("_",VLOOKUP(CONCATENATE(E235,F235),Payment_Methods[[Spalte22]:[Interface]],5,FALSE),E235),CONCATENATE("_",VLOOKUP(CONCATENATE(E235,F235),Payment_Methods[[Spalte22]:[Interface]],5,FALSE)))</f>
        <v>#N/A</v>
      </c>
      <c r="B235" t="str">
        <f t="shared" ref="B235:C235" si="231">SUBSTITUTE(D235," ","_")</f>
        <v/>
      </c>
      <c r="C235" t="str">
        <f t="shared" si="231"/>
        <v/>
      </c>
      <c r="D235" s="3" t="str">
        <f>IF(E235="","",VLOOKUP(E235,Payment_Methods[],4,FALSE))</f>
        <v/>
      </c>
      <c r="G235" s="15" t="str">
        <f>IF(F235="","",VLOOKUP(CONCATENATE(E235,F235),Payment_Methods[[Spalte22]:[Interface]],5,FALSE))</f>
        <v/>
      </c>
      <c r="H235" s="15" t="str">
        <f>IF(F235="","",VLOOKUP(CONCATENATE(E235,F235),Payment_Methods[[Spalte22]:[Interface]],4,FALSE))</f>
        <v/>
      </c>
      <c r="I235" s="103"/>
    </row>
    <row r="236" spans="1:9" x14ac:dyDescent="0.25">
      <c r="A236" t="e">
        <f>IF(D236="Card payment",CONCATENATE("_",VLOOKUP(CONCATENATE(E236,F236),Payment_Methods[[Spalte22]:[Interface]],5,FALSE),E236),CONCATENATE("_",VLOOKUP(CONCATENATE(E236,F236),Payment_Methods[[Spalte22]:[Interface]],5,FALSE)))</f>
        <v>#N/A</v>
      </c>
      <c r="B236" t="str">
        <f t="shared" ref="B236:C236" si="232">SUBSTITUTE(D236," ","_")</f>
        <v/>
      </c>
      <c r="C236" t="str">
        <f t="shared" si="232"/>
        <v/>
      </c>
      <c r="D236" s="3" t="str">
        <f>IF(E236="","",VLOOKUP(E236,Payment_Methods[],4,FALSE))</f>
        <v/>
      </c>
      <c r="G236" s="15" t="str">
        <f>IF(F236="","",VLOOKUP(CONCATENATE(E236,F236),Payment_Methods[[Spalte22]:[Interface]],5,FALSE))</f>
        <v/>
      </c>
      <c r="H236" s="15" t="str">
        <f>IF(F236="","",VLOOKUP(CONCATENATE(E236,F236),Payment_Methods[[Spalte22]:[Interface]],4,FALSE))</f>
        <v/>
      </c>
      <c r="I236" s="103"/>
    </row>
    <row r="237" spans="1:9" x14ac:dyDescent="0.25">
      <c r="A237" t="e">
        <f>IF(D237="Card payment",CONCATENATE("_",VLOOKUP(CONCATENATE(E237,F237),Payment_Methods[[Spalte22]:[Interface]],5,FALSE),E237),CONCATENATE("_",VLOOKUP(CONCATENATE(E237,F237),Payment_Methods[[Spalte22]:[Interface]],5,FALSE)))</f>
        <v>#N/A</v>
      </c>
      <c r="B237" t="str">
        <f t="shared" ref="B237:C237" si="233">SUBSTITUTE(D237," ","_")</f>
        <v/>
      </c>
      <c r="C237" t="str">
        <f t="shared" si="233"/>
        <v/>
      </c>
      <c r="D237" s="3" t="str">
        <f>IF(E237="","",VLOOKUP(E237,Payment_Methods[],4,FALSE))</f>
        <v/>
      </c>
      <c r="G237" s="15" t="str">
        <f>IF(F237="","",VLOOKUP(CONCATENATE(E237,F237),Payment_Methods[[Spalte22]:[Interface]],5,FALSE))</f>
        <v/>
      </c>
      <c r="H237" s="15" t="str">
        <f>IF(F237="","",VLOOKUP(CONCATENATE(E237,F237),Payment_Methods[[Spalte22]:[Interface]],4,FALSE))</f>
        <v/>
      </c>
      <c r="I237" s="103"/>
    </row>
    <row r="238" spans="1:9" x14ac:dyDescent="0.25">
      <c r="A238" t="e">
        <f>IF(D238="Card payment",CONCATENATE("_",VLOOKUP(CONCATENATE(E238,F238),Payment_Methods[[Spalte22]:[Interface]],5,FALSE),E238),CONCATENATE("_",VLOOKUP(CONCATENATE(E238,F238),Payment_Methods[[Spalte22]:[Interface]],5,FALSE)))</f>
        <v>#N/A</v>
      </c>
      <c r="B238" t="str">
        <f t="shared" ref="B238:C238" si="234">SUBSTITUTE(D238," ","_")</f>
        <v/>
      </c>
      <c r="C238" t="str">
        <f t="shared" si="234"/>
        <v/>
      </c>
      <c r="D238" s="3" t="str">
        <f>IF(E238="","",VLOOKUP(E238,Payment_Methods[],4,FALSE))</f>
        <v/>
      </c>
      <c r="G238" s="15" t="str">
        <f>IF(F238="","",VLOOKUP(CONCATENATE(E238,F238),Payment_Methods[[Spalte22]:[Interface]],5,FALSE))</f>
        <v/>
      </c>
      <c r="H238" s="15" t="str">
        <f>IF(F238="","",VLOOKUP(CONCATENATE(E238,F238),Payment_Methods[[Spalte22]:[Interface]],4,FALSE))</f>
        <v/>
      </c>
      <c r="I238" s="103"/>
    </row>
    <row r="239" spans="1:9" x14ac:dyDescent="0.25">
      <c r="A239" t="e">
        <f>IF(D239="Card payment",CONCATENATE("_",VLOOKUP(CONCATENATE(E239,F239),Payment_Methods[[Spalte22]:[Interface]],5,FALSE),E239),CONCATENATE("_",VLOOKUP(CONCATENATE(E239,F239),Payment_Methods[[Spalte22]:[Interface]],5,FALSE)))</f>
        <v>#N/A</v>
      </c>
      <c r="B239" t="str">
        <f t="shared" ref="B239:C239" si="235">SUBSTITUTE(D239," ","_")</f>
        <v/>
      </c>
      <c r="C239" t="str">
        <f t="shared" si="235"/>
        <v/>
      </c>
      <c r="D239" s="3" t="str">
        <f>IF(E239="","",VLOOKUP(E239,Payment_Methods[],4,FALSE))</f>
        <v/>
      </c>
      <c r="G239" s="15" t="str">
        <f>IF(F239="","",VLOOKUP(CONCATENATE(E239,F239),Payment_Methods[[Spalte22]:[Interface]],5,FALSE))</f>
        <v/>
      </c>
      <c r="H239" s="15" t="str">
        <f>IF(F239="","",VLOOKUP(CONCATENATE(E239,F239),Payment_Methods[[Spalte22]:[Interface]],4,FALSE))</f>
        <v/>
      </c>
      <c r="I239" s="103"/>
    </row>
    <row r="240" spans="1:9" x14ac:dyDescent="0.25">
      <c r="A240" t="e">
        <f>IF(D240="Card payment",CONCATENATE("_",VLOOKUP(CONCATENATE(E240,F240),Payment_Methods[[Spalte22]:[Interface]],5,FALSE),E240),CONCATENATE("_",VLOOKUP(CONCATENATE(E240,F240),Payment_Methods[[Spalte22]:[Interface]],5,FALSE)))</f>
        <v>#N/A</v>
      </c>
      <c r="B240" t="str">
        <f t="shared" ref="B240:C240" si="236">SUBSTITUTE(D240," ","_")</f>
        <v/>
      </c>
      <c r="C240" t="str">
        <f t="shared" si="236"/>
        <v/>
      </c>
      <c r="D240" s="3" t="str">
        <f>IF(E240="","",VLOOKUP(E240,Payment_Methods[],4,FALSE))</f>
        <v/>
      </c>
      <c r="G240" s="15" t="str">
        <f>IF(F240="","",VLOOKUP(CONCATENATE(E240,F240),Payment_Methods[[Spalte22]:[Interface]],5,FALSE))</f>
        <v/>
      </c>
      <c r="H240" s="15" t="str">
        <f>IF(F240="","",VLOOKUP(CONCATENATE(E240,F240),Payment_Methods[[Spalte22]:[Interface]],4,FALSE))</f>
        <v/>
      </c>
      <c r="I240" s="103"/>
    </row>
    <row r="241" spans="1:9" x14ac:dyDescent="0.25">
      <c r="A241" t="e">
        <f>IF(D241="Card payment",CONCATENATE("_",VLOOKUP(CONCATENATE(E241,F241),Payment_Methods[[Spalte22]:[Interface]],5,FALSE),E241),CONCATENATE("_",VLOOKUP(CONCATENATE(E241,F241),Payment_Methods[[Spalte22]:[Interface]],5,FALSE)))</f>
        <v>#N/A</v>
      </c>
      <c r="B241" t="str">
        <f t="shared" ref="B241:C241" si="237">SUBSTITUTE(D241," ","_")</f>
        <v/>
      </c>
      <c r="C241" t="str">
        <f t="shared" si="237"/>
        <v/>
      </c>
      <c r="D241" s="3" t="str">
        <f>IF(E241="","",VLOOKUP(E241,Payment_Methods[],4,FALSE))</f>
        <v/>
      </c>
      <c r="G241" s="15" t="str">
        <f>IF(F241="","",VLOOKUP(CONCATENATE(E241,F241),Payment_Methods[[Spalte22]:[Interface]],5,FALSE))</f>
        <v/>
      </c>
      <c r="H241" s="15" t="str">
        <f>IF(F241="","",VLOOKUP(CONCATENATE(E241,F241),Payment_Methods[[Spalte22]:[Interface]],4,FALSE))</f>
        <v/>
      </c>
      <c r="I241" s="103"/>
    </row>
    <row r="242" spans="1:9" x14ac:dyDescent="0.25">
      <c r="A242" t="e">
        <f>IF(D242="Card payment",CONCATENATE("_",VLOOKUP(CONCATENATE(E242,F242),Payment_Methods[[Spalte22]:[Interface]],5,FALSE),E242),CONCATENATE("_",VLOOKUP(CONCATENATE(E242,F242),Payment_Methods[[Spalte22]:[Interface]],5,FALSE)))</f>
        <v>#N/A</v>
      </c>
      <c r="B242" t="str">
        <f t="shared" ref="B242:C242" si="238">SUBSTITUTE(D242," ","_")</f>
        <v/>
      </c>
      <c r="C242" t="str">
        <f t="shared" si="238"/>
        <v/>
      </c>
      <c r="D242" s="3" t="str">
        <f>IF(E242="","",VLOOKUP(E242,Payment_Methods[],4,FALSE))</f>
        <v/>
      </c>
      <c r="G242" s="15" t="str">
        <f>IF(F242="","",VLOOKUP(CONCATENATE(E242,F242),Payment_Methods[[Spalte22]:[Interface]],5,FALSE))</f>
        <v/>
      </c>
      <c r="H242" s="15" t="str">
        <f>IF(F242="","",VLOOKUP(CONCATENATE(E242,F242),Payment_Methods[[Spalte22]:[Interface]],4,FALSE))</f>
        <v/>
      </c>
      <c r="I242" s="103"/>
    </row>
    <row r="243" spans="1:9" x14ac:dyDescent="0.25">
      <c r="A243" t="e">
        <f>IF(D243="Card payment",CONCATENATE("_",VLOOKUP(CONCATENATE(E243,F243),Payment_Methods[[Spalte22]:[Interface]],5,FALSE),E243),CONCATENATE("_",VLOOKUP(CONCATENATE(E243,F243),Payment_Methods[[Spalte22]:[Interface]],5,FALSE)))</f>
        <v>#N/A</v>
      </c>
      <c r="B243" t="str">
        <f t="shared" ref="B243:C243" si="239">SUBSTITUTE(D243," ","_")</f>
        <v/>
      </c>
      <c r="C243" t="str">
        <f t="shared" si="239"/>
        <v/>
      </c>
      <c r="D243" s="3" t="str">
        <f>IF(E243="","",VLOOKUP(E243,Payment_Methods[],4,FALSE))</f>
        <v/>
      </c>
      <c r="G243" s="15" t="str">
        <f>IF(F243="","",VLOOKUP(CONCATENATE(E243,F243),Payment_Methods[[Spalte22]:[Interface]],5,FALSE))</f>
        <v/>
      </c>
      <c r="H243" s="15" t="str">
        <f>IF(F243="","",VLOOKUP(CONCATENATE(E243,F243),Payment_Methods[[Spalte22]:[Interface]],4,FALSE))</f>
        <v/>
      </c>
      <c r="I243" s="103"/>
    </row>
    <row r="244" spans="1:9" x14ac:dyDescent="0.25">
      <c r="A244" t="e">
        <f>IF(D244="Card payment",CONCATENATE("_",VLOOKUP(CONCATENATE(E244,F244),Payment_Methods[[Spalte22]:[Interface]],5,FALSE),E244),CONCATENATE("_",VLOOKUP(CONCATENATE(E244,F244),Payment_Methods[[Spalte22]:[Interface]],5,FALSE)))</f>
        <v>#N/A</v>
      </c>
      <c r="B244" t="str">
        <f t="shared" ref="B244:C244" si="240">SUBSTITUTE(D244," ","_")</f>
        <v/>
      </c>
      <c r="C244" t="str">
        <f t="shared" si="240"/>
        <v/>
      </c>
      <c r="D244" s="3" t="str">
        <f>IF(E244="","",VLOOKUP(E244,Payment_Methods[],4,FALSE))</f>
        <v/>
      </c>
      <c r="G244" s="15" t="str">
        <f>IF(F244="","",VLOOKUP(CONCATENATE(E244,F244),Payment_Methods[[Spalte22]:[Interface]],5,FALSE))</f>
        <v/>
      </c>
      <c r="H244" s="15" t="str">
        <f>IF(F244="","",VLOOKUP(CONCATENATE(E244,F244),Payment_Methods[[Spalte22]:[Interface]],4,FALSE))</f>
        <v/>
      </c>
      <c r="I244" s="103"/>
    </row>
    <row r="245" spans="1:9" x14ac:dyDescent="0.25">
      <c r="A245" t="e">
        <f>IF(D245="Card payment",CONCATENATE("_",VLOOKUP(CONCATENATE(E245,F245),Payment_Methods[[Spalte22]:[Interface]],5,FALSE),E245),CONCATENATE("_",VLOOKUP(CONCATENATE(E245,F245),Payment_Methods[[Spalte22]:[Interface]],5,FALSE)))</f>
        <v>#N/A</v>
      </c>
      <c r="B245" t="str">
        <f t="shared" ref="B245:C245" si="241">SUBSTITUTE(D245," ","_")</f>
        <v/>
      </c>
      <c r="C245" t="str">
        <f t="shared" si="241"/>
        <v/>
      </c>
      <c r="D245" s="3" t="str">
        <f>IF(E245="","",VLOOKUP(E245,Payment_Methods[],4,FALSE))</f>
        <v/>
      </c>
      <c r="G245" s="15" t="str">
        <f>IF(F245="","",VLOOKUP(CONCATENATE(E245,F245),Payment_Methods[[Spalte22]:[Interface]],5,FALSE))</f>
        <v/>
      </c>
      <c r="H245" s="15" t="str">
        <f>IF(F245="","",VLOOKUP(CONCATENATE(E245,F245),Payment_Methods[[Spalte22]:[Interface]],4,FALSE))</f>
        <v/>
      </c>
      <c r="I245" s="103"/>
    </row>
    <row r="246" spans="1:9" x14ac:dyDescent="0.25">
      <c r="A246" t="e">
        <f>IF(D246="Card payment",CONCATENATE("_",VLOOKUP(CONCATENATE(E246,F246),Payment_Methods[[Spalte22]:[Interface]],5,FALSE),E246),CONCATENATE("_",VLOOKUP(CONCATENATE(E246,F246),Payment_Methods[[Spalte22]:[Interface]],5,FALSE)))</f>
        <v>#N/A</v>
      </c>
      <c r="B246" t="str">
        <f t="shared" ref="B246:C246" si="242">SUBSTITUTE(D246," ","_")</f>
        <v/>
      </c>
      <c r="C246" t="str">
        <f t="shared" si="242"/>
        <v/>
      </c>
      <c r="D246" s="3" t="str">
        <f>IF(E246="","",VLOOKUP(E246,Payment_Methods[],4,FALSE))</f>
        <v/>
      </c>
      <c r="G246" s="15" t="str">
        <f>IF(F246="","",VLOOKUP(CONCATENATE(E246,F246),Payment_Methods[[Spalte22]:[Interface]],5,FALSE))</f>
        <v/>
      </c>
      <c r="H246" s="15" t="str">
        <f>IF(F246="","",VLOOKUP(CONCATENATE(E246,F246),Payment_Methods[[Spalte22]:[Interface]],4,FALSE))</f>
        <v/>
      </c>
      <c r="I246" s="103"/>
    </row>
    <row r="247" spans="1:9" x14ac:dyDescent="0.25">
      <c r="A247" t="e">
        <f>IF(D247="Card payment",CONCATENATE("_",VLOOKUP(CONCATENATE(E247,F247),Payment_Methods[[Spalte22]:[Interface]],5,FALSE),E247),CONCATENATE("_",VLOOKUP(CONCATENATE(E247,F247),Payment_Methods[[Spalte22]:[Interface]],5,FALSE)))</f>
        <v>#N/A</v>
      </c>
      <c r="B247" t="str">
        <f t="shared" ref="B247:C247" si="243">SUBSTITUTE(D247," ","_")</f>
        <v/>
      </c>
      <c r="C247" t="str">
        <f t="shared" si="243"/>
        <v/>
      </c>
      <c r="D247" s="3" t="str">
        <f>IF(E247="","",VLOOKUP(E247,Payment_Methods[],4,FALSE))</f>
        <v/>
      </c>
      <c r="G247" s="15" t="str">
        <f>IF(F247="","",VLOOKUP(CONCATENATE(E247,F247),Payment_Methods[[Spalte22]:[Interface]],5,FALSE))</f>
        <v/>
      </c>
      <c r="H247" s="15" t="str">
        <f>IF(F247="","",VLOOKUP(CONCATENATE(E247,F247),Payment_Methods[[Spalte22]:[Interface]],4,FALSE))</f>
        <v/>
      </c>
      <c r="I247" s="103"/>
    </row>
    <row r="248" spans="1:9" x14ac:dyDescent="0.25">
      <c r="A248" t="e">
        <f>IF(D248="Card payment",CONCATENATE("_",VLOOKUP(CONCATENATE(E248,F248),Payment_Methods[[Spalte22]:[Interface]],5,FALSE),E248),CONCATENATE("_",VLOOKUP(CONCATENATE(E248,F248),Payment_Methods[[Spalte22]:[Interface]],5,FALSE)))</f>
        <v>#N/A</v>
      </c>
      <c r="B248" t="str">
        <f t="shared" ref="B248:C248" si="244">SUBSTITUTE(D248," ","_")</f>
        <v/>
      </c>
      <c r="C248" t="str">
        <f t="shared" si="244"/>
        <v/>
      </c>
      <c r="D248" s="3" t="str">
        <f>IF(E248="","",VLOOKUP(E248,Payment_Methods[],4,FALSE))</f>
        <v/>
      </c>
      <c r="G248" s="15" t="str">
        <f>IF(F248="","",VLOOKUP(CONCATENATE(E248,F248),Payment_Methods[[Spalte22]:[Interface]],5,FALSE))</f>
        <v/>
      </c>
      <c r="H248" s="15" t="str">
        <f>IF(F248="","",VLOOKUP(CONCATENATE(E248,F248),Payment_Methods[[Spalte22]:[Interface]],4,FALSE))</f>
        <v/>
      </c>
      <c r="I248" s="103"/>
    </row>
    <row r="249" spans="1:9" x14ac:dyDescent="0.25">
      <c r="A249" t="e">
        <f>IF(D249="Card payment",CONCATENATE("_",VLOOKUP(CONCATENATE(E249,F249),Payment_Methods[[Spalte22]:[Interface]],5,FALSE),E249),CONCATENATE("_",VLOOKUP(CONCATENATE(E249,F249),Payment_Methods[[Spalte22]:[Interface]],5,FALSE)))</f>
        <v>#N/A</v>
      </c>
      <c r="B249" t="str">
        <f t="shared" ref="B249:C249" si="245">SUBSTITUTE(D249," ","_")</f>
        <v/>
      </c>
      <c r="C249" t="str">
        <f t="shared" si="245"/>
        <v/>
      </c>
      <c r="D249" s="3" t="str">
        <f>IF(E249="","",VLOOKUP(E249,Payment_Methods[],4,FALSE))</f>
        <v/>
      </c>
      <c r="G249" s="15" t="str">
        <f>IF(F249="","",VLOOKUP(CONCATENATE(E249,F249),Payment_Methods[[Spalte22]:[Interface]],5,FALSE))</f>
        <v/>
      </c>
      <c r="H249" s="15" t="str">
        <f>IF(F249="","",VLOOKUP(CONCATENATE(E249,F249),Payment_Methods[[Spalte22]:[Interface]],4,FALSE))</f>
        <v/>
      </c>
      <c r="I249" s="103"/>
    </row>
    <row r="250" spans="1:9" x14ac:dyDescent="0.25">
      <c r="A250" t="e">
        <f>IF(D250="Card payment",CONCATENATE("_",VLOOKUP(CONCATENATE(E250,F250),Payment_Methods[[Spalte22]:[Interface]],5,FALSE),E250),CONCATENATE("_",VLOOKUP(CONCATENATE(E250,F250),Payment_Methods[[Spalte22]:[Interface]],5,FALSE)))</f>
        <v>#N/A</v>
      </c>
      <c r="B250" t="str">
        <f t="shared" ref="B250:C250" si="246">SUBSTITUTE(D250," ","_")</f>
        <v/>
      </c>
      <c r="C250" t="str">
        <f t="shared" si="246"/>
        <v/>
      </c>
      <c r="D250" s="3" t="str">
        <f>IF(E250="","",VLOOKUP(E250,Payment_Methods[],4,FALSE))</f>
        <v/>
      </c>
      <c r="G250" s="15" t="str">
        <f>IF(F250="","",VLOOKUP(CONCATENATE(E250,F250),Payment_Methods[[Spalte22]:[Interface]],5,FALSE))</f>
        <v/>
      </c>
      <c r="H250" s="15" t="str">
        <f>IF(F250="","",VLOOKUP(CONCATENATE(E250,F250),Payment_Methods[[Spalte22]:[Interface]],4,FALSE))</f>
        <v/>
      </c>
      <c r="I250" s="103"/>
    </row>
    <row r="251" spans="1:9" x14ac:dyDescent="0.25">
      <c r="A251" t="e">
        <f>IF(D251="Card payment",CONCATENATE("_",VLOOKUP(CONCATENATE(E251,F251),Payment_Methods[[Spalte22]:[Interface]],5,FALSE),E251),CONCATENATE("_",VLOOKUP(CONCATENATE(E251,F251),Payment_Methods[[Spalte22]:[Interface]],5,FALSE)))</f>
        <v>#N/A</v>
      </c>
      <c r="B251" t="str">
        <f t="shared" ref="B251:C251" si="247">SUBSTITUTE(D251," ","_")</f>
        <v/>
      </c>
      <c r="C251" t="str">
        <f t="shared" si="247"/>
        <v/>
      </c>
      <c r="D251" s="3" t="str">
        <f>IF(E251="","",VLOOKUP(E251,Payment_Methods[],4,FALSE))</f>
        <v/>
      </c>
      <c r="G251" s="15" t="str">
        <f>IF(F251="","",VLOOKUP(CONCATENATE(E251,F251),Payment_Methods[[Spalte22]:[Interface]],5,FALSE))</f>
        <v/>
      </c>
      <c r="H251" s="15" t="str">
        <f>IF(F251="","",VLOOKUP(CONCATENATE(E251,F251),Payment_Methods[[Spalte22]:[Interface]],4,FALSE))</f>
        <v/>
      </c>
      <c r="I251" s="103"/>
    </row>
    <row r="252" spans="1:9" x14ac:dyDescent="0.25">
      <c r="A252" t="e">
        <f>IF(D252="Card payment",CONCATENATE("_",VLOOKUP(CONCATENATE(E252,F252),Payment_Methods[[Spalte22]:[Interface]],5,FALSE),E252),CONCATENATE("_",VLOOKUP(CONCATENATE(E252,F252),Payment_Methods[[Spalte22]:[Interface]],5,FALSE)))</f>
        <v>#N/A</v>
      </c>
      <c r="B252" t="str">
        <f t="shared" ref="B252:C252" si="248">SUBSTITUTE(D252," ","_")</f>
        <v/>
      </c>
      <c r="C252" t="str">
        <f t="shared" si="248"/>
        <v/>
      </c>
      <c r="D252" s="3" t="str">
        <f>IF(E252="","",VLOOKUP(E252,Payment_Methods[],4,FALSE))</f>
        <v/>
      </c>
      <c r="G252" s="15" t="str">
        <f>IF(F252="","",VLOOKUP(CONCATENATE(E252,F252),Payment_Methods[[Spalte22]:[Interface]],5,FALSE))</f>
        <v/>
      </c>
      <c r="H252" s="15" t="str">
        <f>IF(F252="","",VLOOKUP(CONCATENATE(E252,F252),Payment_Methods[[Spalte22]:[Interface]],4,FALSE))</f>
        <v/>
      </c>
      <c r="I252" s="103"/>
    </row>
    <row r="253" spans="1:9" x14ac:dyDescent="0.25">
      <c r="A253" t="e">
        <f>IF(D253="Card payment",CONCATENATE("_",VLOOKUP(CONCATENATE(E253,F253),Payment_Methods[[Spalte22]:[Interface]],5,FALSE),E253),CONCATENATE("_",VLOOKUP(CONCATENATE(E253,F253),Payment_Methods[[Spalte22]:[Interface]],5,FALSE)))</f>
        <v>#N/A</v>
      </c>
      <c r="B253" t="str">
        <f t="shared" ref="B253:C253" si="249">SUBSTITUTE(D253," ","_")</f>
        <v/>
      </c>
      <c r="C253" t="str">
        <f t="shared" si="249"/>
        <v/>
      </c>
      <c r="D253" s="3" t="str">
        <f>IF(E253="","",VLOOKUP(E253,Payment_Methods[],4,FALSE))</f>
        <v/>
      </c>
      <c r="G253" s="15" t="str">
        <f>IF(F253="","",VLOOKUP(CONCATENATE(E253,F253),Payment_Methods[[Spalte22]:[Interface]],5,FALSE))</f>
        <v/>
      </c>
      <c r="H253" s="15" t="str">
        <f>IF(F253="","",VLOOKUP(CONCATENATE(E253,F253),Payment_Methods[[Spalte22]:[Interface]],4,FALSE))</f>
        <v/>
      </c>
      <c r="I253" s="103"/>
    </row>
    <row r="254" spans="1:9" x14ac:dyDescent="0.25">
      <c r="A254" t="e">
        <f>IF(D254="Card payment",CONCATENATE("_",VLOOKUP(CONCATENATE(E254,F254),Payment_Methods[[Spalte22]:[Interface]],5,FALSE),E254),CONCATENATE("_",VLOOKUP(CONCATENATE(E254,F254),Payment_Methods[[Spalte22]:[Interface]],5,FALSE)))</f>
        <v>#N/A</v>
      </c>
      <c r="B254" t="str">
        <f t="shared" ref="B254:C254" si="250">SUBSTITUTE(D254," ","_")</f>
        <v/>
      </c>
      <c r="C254" t="str">
        <f t="shared" si="250"/>
        <v/>
      </c>
      <c r="D254" s="3" t="str">
        <f>IF(E254="","",VLOOKUP(E254,Payment_Methods[],4,FALSE))</f>
        <v/>
      </c>
      <c r="G254" s="15" t="str">
        <f>IF(F254="","",VLOOKUP(CONCATENATE(E254,F254),Payment_Methods[[Spalte22]:[Interface]],5,FALSE))</f>
        <v/>
      </c>
      <c r="H254" s="15" t="str">
        <f>IF(F254="","",VLOOKUP(CONCATENATE(E254,F254),Payment_Methods[[Spalte22]:[Interface]],4,FALSE))</f>
        <v/>
      </c>
      <c r="I254" s="103"/>
    </row>
    <row r="255" spans="1:9" x14ac:dyDescent="0.25">
      <c r="A255" t="e">
        <f>IF(D255="Card payment",CONCATENATE("_",VLOOKUP(CONCATENATE(E255,F255),Payment_Methods[[Spalte22]:[Interface]],5,FALSE),E255),CONCATENATE("_",VLOOKUP(CONCATENATE(E255,F255),Payment_Methods[[Spalte22]:[Interface]],5,FALSE)))</f>
        <v>#N/A</v>
      </c>
      <c r="B255" t="str">
        <f t="shared" ref="B255:C255" si="251">SUBSTITUTE(D255," ","_")</f>
        <v/>
      </c>
      <c r="C255" t="str">
        <f t="shared" si="251"/>
        <v/>
      </c>
      <c r="D255" s="3" t="str">
        <f>IF(E255="","",VLOOKUP(E255,Payment_Methods[],4,FALSE))</f>
        <v/>
      </c>
      <c r="G255" s="15" t="str">
        <f>IF(F255="","",VLOOKUP(CONCATENATE(E255,F255),Payment_Methods[[Spalte22]:[Interface]],5,FALSE))</f>
        <v/>
      </c>
      <c r="H255" s="15" t="str">
        <f>IF(F255="","",VLOOKUP(CONCATENATE(E255,F255),Payment_Methods[[Spalte22]:[Interface]],4,FALSE))</f>
        <v/>
      </c>
      <c r="I255" s="103"/>
    </row>
    <row r="256" spans="1:9" x14ac:dyDescent="0.25">
      <c r="A256" t="e">
        <f>IF(D256="Card payment",CONCATENATE("_",VLOOKUP(CONCATENATE(E256,F256),Payment_Methods[[Spalte22]:[Interface]],5,FALSE),E256),CONCATENATE("_",VLOOKUP(CONCATENATE(E256,F256),Payment_Methods[[Spalte22]:[Interface]],5,FALSE)))</f>
        <v>#N/A</v>
      </c>
      <c r="B256" t="str">
        <f t="shared" ref="B256:C256" si="252">SUBSTITUTE(D256," ","_")</f>
        <v/>
      </c>
      <c r="C256" t="str">
        <f t="shared" si="252"/>
        <v/>
      </c>
      <c r="D256" s="3" t="str">
        <f>IF(E256="","",VLOOKUP(E256,Payment_Methods[],4,FALSE))</f>
        <v/>
      </c>
      <c r="G256" s="15" t="str">
        <f>IF(F256="","",VLOOKUP(CONCATENATE(E256,F256),Payment_Methods[[Spalte22]:[Interface]],5,FALSE))</f>
        <v/>
      </c>
      <c r="H256" s="15" t="str">
        <f>IF(F256="","",VLOOKUP(CONCATENATE(E256,F256),Payment_Methods[[Spalte22]:[Interface]],4,FALSE))</f>
        <v/>
      </c>
      <c r="I256" s="103"/>
    </row>
    <row r="257" spans="1:9" x14ac:dyDescent="0.25">
      <c r="A257" t="e">
        <f>IF(D257="Card payment",CONCATENATE("_",VLOOKUP(CONCATENATE(E257,F257),Payment_Methods[[Spalte22]:[Interface]],5,FALSE),E257),CONCATENATE("_",VLOOKUP(CONCATENATE(E257,F257),Payment_Methods[[Spalte22]:[Interface]],5,FALSE)))</f>
        <v>#N/A</v>
      </c>
      <c r="B257" t="str">
        <f t="shared" ref="B257:C257" si="253">SUBSTITUTE(D257," ","_")</f>
        <v/>
      </c>
      <c r="C257" t="str">
        <f t="shared" si="253"/>
        <v/>
      </c>
      <c r="D257" s="3" t="str">
        <f>IF(E257="","",VLOOKUP(E257,Payment_Methods[],4,FALSE))</f>
        <v/>
      </c>
      <c r="G257" s="15" t="str">
        <f>IF(F257="","",VLOOKUP(CONCATENATE(E257,F257),Payment_Methods[[Spalte22]:[Interface]],5,FALSE))</f>
        <v/>
      </c>
      <c r="H257" s="15" t="str">
        <f>IF(F257="","",VLOOKUP(CONCATENATE(E257,F257),Payment_Methods[[Spalte22]:[Interface]],4,FALSE))</f>
        <v/>
      </c>
      <c r="I257" s="103"/>
    </row>
    <row r="258" spans="1:9" x14ac:dyDescent="0.25">
      <c r="A258" t="e">
        <f>IF(D258="Card payment",CONCATENATE("_",VLOOKUP(CONCATENATE(E258,F258),Payment_Methods[[Spalte22]:[Interface]],5,FALSE),E258),CONCATENATE("_",VLOOKUP(CONCATENATE(E258,F258),Payment_Methods[[Spalte22]:[Interface]],5,FALSE)))</f>
        <v>#N/A</v>
      </c>
      <c r="B258" t="str">
        <f t="shared" ref="B258:C258" si="254">SUBSTITUTE(D258," ","_")</f>
        <v/>
      </c>
      <c r="C258" t="str">
        <f t="shared" si="254"/>
        <v/>
      </c>
      <c r="D258" s="3" t="str">
        <f>IF(E258="","",VLOOKUP(E258,Payment_Methods[],4,FALSE))</f>
        <v/>
      </c>
      <c r="G258" s="15" t="str">
        <f>IF(F258="","",VLOOKUP(CONCATENATE(E258,F258),Payment_Methods[[Spalte22]:[Interface]],5,FALSE))</f>
        <v/>
      </c>
      <c r="H258" s="15" t="str">
        <f>IF(F258="","",VLOOKUP(CONCATENATE(E258,F258),Payment_Methods[[Spalte22]:[Interface]],4,FALSE))</f>
        <v/>
      </c>
      <c r="I258" s="103"/>
    </row>
    <row r="259" spans="1:9" x14ac:dyDescent="0.25">
      <c r="A259" t="e">
        <f>IF(D259="Card payment",CONCATENATE("_",VLOOKUP(CONCATENATE(E259,F259),Payment_Methods[[Spalte22]:[Interface]],5,FALSE),E259),CONCATENATE("_",VLOOKUP(CONCATENATE(E259,F259),Payment_Methods[[Spalte22]:[Interface]],5,FALSE)))</f>
        <v>#N/A</v>
      </c>
      <c r="B259" t="str">
        <f t="shared" ref="B259:C259" si="255">SUBSTITUTE(D259," ","_")</f>
        <v/>
      </c>
      <c r="C259" t="str">
        <f t="shared" si="255"/>
        <v/>
      </c>
      <c r="D259" s="3" t="str">
        <f>IF(E259="","",VLOOKUP(E259,Payment_Methods[],4,FALSE))</f>
        <v/>
      </c>
      <c r="G259" s="15" t="str">
        <f>IF(F259="","",VLOOKUP(CONCATENATE(E259,F259),Payment_Methods[[Spalte22]:[Interface]],5,FALSE))</f>
        <v/>
      </c>
      <c r="H259" s="15" t="str">
        <f>IF(F259="","",VLOOKUP(CONCATENATE(E259,F259),Payment_Methods[[Spalte22]:[Interface]],4,FALSE))</f>
        <v/>
      </c>
      <c r="I259" s="103"/>
    </row>
    <row r="260" spans="1:9" x14ac:dyDescent="0.25">
      <c r="A260" t="e">
        <f>IF(D260="Card payment",CONCATENATE("_",VLOOKUP(CONCATENATE(E260,F260),Payment_Methods[[Spalte22]:[Interface]],5,FALSE),E260),CONCATENATE("_",VLOOKUP(CONCATENATE(E260,F260),Payment_Methods[[Spalte22]:[Interface]],5,FALSE)))</f>
        <v>#N/A</v>
      </c>
      <c r="B260" t="str">
        <f t="shared" ref="B260:C260" si="256">SUBSTITUTE(D260," ","_")</f>
        <v/>
      </c>
      <c r="C260" t="str">
        <f t="shared" si="256"/>
        <v/>
      </c>
      <c r="D260" s="3" t="str">
        <f>IF(E260="","",VLOOKUP(E260,Payment_Methods[],4,FALSE))</f>
        <v/>
      </c>
      <c r="G260" s="15" t="str">
        <f>IF(F260="","",VLOOKUP(CONCATENATE(E260,F260),Payment_Methods[[Spalte22]:[Interface]],5,FALSE))</f>
        <v/>
      </c>
      <c r="H260" s="15" t="str">
        <f>IF(F260="","",VLOOKUP(CONCATENATE(E260,F260),Payment_Methods[[Spalte22]:[Interface]],4,FALSE))</f>
        <v/>
      </c>
      <c r="I260" s="103"/>
    </row>
    <row r="261" spans="1:9" x14ac:dyDescent="0.25">
      <c r="A261" t="e">
        <f>IF(D261="Card payment",CONCATENATE("_",VLOOKUP(CONCATENATE(E261,F261),Payment_Methods[[Spalte22]:[Interface]],5,FALSE),E261),CONCATENATE("_",VLOOKUP(CONCATENATE(E261,F261),Payment_Methods[[Spalte22]:[Interface]],5,FALSE)))</f>
        <v>#N/A</v>
      </c>
      <c r="B261" t="str">
        <f t="shared" ref="B261:C261" si="257">SUBSTITUTE(D261," ","_")</f>
        <v/>
      </c>
      <c r="C261" t="str">
        <f t="shared" si="257"/>
        <v/>
      </c>
      <c r="D261" s="3" t="str">
        <f>IF(E261="","",VLOOKUP(E261,Payment_Methods[],4,FALSE))</f>
        <v/>
      </c>
      <c r="G261" s="15" t="str">
        <f>IF(F261="","",VLOOKUP(CONCATENATE(E261,F261),Payment_Methods[[Spalte22]:[Interface]],5,FALSE))</f>
        <v/>
      </c>
      <c r="H261" s="15" t="str">
        <f>IF(F261="","",VLOOKUP(CONCATENATE(E261,F261),Payment_Methods[[Spalte22]:[Interface]],4,FALSE))</f>
        <v/>
      </c>
      <c r="I261" s="103"/>
    </row>
    <row r="262" spans="1:9" x14ac:dyDescent="0.25">
      <c r="A262" t="e">
        <f>IF(D262="Card payment",CONCATENATE("_",VLOOKUP(CONCATENATE(E262,F262),Payment_Methods[[Spalte22]:[Interface]],5,FALSE),E262),CONCATENATE("_",VLOOKUP(CONCATENATE(E262,F262),Payment_Methods[[Spalte22]:[Interface]],5,FALSE)))</f>
        <v>#N/A</v>
      </c>
      <c r="B262" t="str">
        <f t="shared" ref="B262:C262" si="258">SUBSTITUTE(D262," ","_")</f>
        <v/>
      </c>
      <c r="C262" t="str">
        <f t="shared" si="258"/>
        <v/>
      </c>
      <c r="D262" s="3" t="str">
        <f>IF(E262="","",VLOOKUP(E262,Payment_Methods[],4,FALSE))</f>
        <v/>
      </c>
      <c r="G262" s="15" t="str">
        <f>IF(F262="","",VLOOKUP(CONCATENATE(E262,F262),Payment_Methods[[Spalte22]:[Interface]],5,FALSE))</f>
        <v/>
      </c>
      <c r="H262" s="15" t="str">
        <f>IF(F262="","",VLOOKUP(CONCATENATE(E262,F262),Payment_Methods[[Spalte22]:[Interface]],4,FALSE))</f>
        <v/>
      </c>
      <c r="I262" s="103"/>
    </row>
    <row r="263" spans="1:9" x14ac:dyDescent="0.25">
      <c r="A263" t="e">
        <f>IF(D263="Card payment",CONCATENATE("_",VLOOKUP(CONCATENATE(E263,F263),Payment_Methods[[Spalte22]:[Interface]],5,FALSE),E263),CONCATENATE("_",VLOOKUP(CONCATENATE(E263,F263),Payment_Methods[[Spalte22]:[Interface]],5,FALSE)))</f>
        <v>#N/A</v>
      </c>
      <c r="B263" t="str">
        <f t="shared" ref="B263:C263" si="259">SUBSTITUTE(D263," ","_")</f>
        <v/>
      </c>
      <c r="C263" t="str">
        <f t="shared" si="259"/>
        <v/>
      </c>
      <c r="D263" s="3" t="str">
        <f>IF(E263="","",VLOOKUP(E263,Payment_Methods[],4,FALSE))</f>
        <v/>
      </c>
      <c r="G263" s="15" t="str">
        <f>IF(F263="","",VLOOKUP(CONCATENATE(E263,F263),Payment_Methods[[Spalte22]:[Interface]],5,FALSE))</f>
        <v/>
      </c>
      <c r="H263" s="15" t="str">
        <f>IF(F263="","",VLOOKUP(CONCATENATE(E263,F263),Payment_Methods[[Spalte22]:[Interface]],4,FALSE))</f>
        <v/>
      </c>
      <c r="I263" s="103"/>
    </row>
    <row r="264" spans="1:9" x14ac:dyDescent="0.25">
      <c r="A264" t="e">
        <f>IF(D264="Card payment",CONCATENATE("_",VLOOKUP(CONCATENATE(E264,F264),Payment_Methods[[Spalte22]:[Interface]],5,FALSE),E264),CONCATENATE("_",VLOOKUP(CONCATENATE(E264,F264),Payment_Methods[[Spalte22]:[Interface]],5,FALSE)))</f>
        <v>#N/A</v>
      </c>
      <c r="B264" t="str">
        <f t="shared" ref="B264:C264" si="260">SUBSTITUTE(D264," ","_")</f>
        <v/>
      </c>
      <c r="C264" t="str">
        <f t="shared" si="260"/>
        <v/>
      </c>
      <c r="D264" s="3" t="str">
        <f>IF(E264="","",VLOOKUP(E264,Payment_Methods[],4,FALSE))</f>
        <v/>
      </c>
      <c r="G264" s="15" t="str">
        <f>IF(F264="","",VLOOKUP(CONCATENATE(E264,F264),Payment_Methods[[Spalte22]:[Interface]],5,FALSE))</f>
        <v/>
      </c>
      <c r="H264" s="15" t="str">
        <f>IF(F264="","",VLOOKUP(CONCATENATE(E264,F264),Payment_Methods[[Spalte22]:[Interface]],4,FALSE))</f>
        <v/>
      </c>
      <c r="I264" s="103"/>
    </row>
    <row r="265" spans="1:9" x14ac:dyDescent="0.25">
      <c r="A265" t="e">
        <f>IF(D265="Card payment",CONCATENATE("_",VLOOKUP(CONCATENATE(E265,F265),Payment_Methods[[Spalte22]:[Interface]],5,FALSE),E265),CONCATENATE("_",VLOOKUP(CONCATENATE(E265,F265),Payment_Methods[[Spalte22]:[Interface]],5,FALSE)))</f>
        <v>#N/A</v>
      </c>
      <c r="B265" t="str">
        <f t="shared" ref="B265:C265" si="261">SUBSTITUTE(D265," ","_")</f>
        <v/>
      </c>
      <c r="C265" t="str">
        <f t="shared" si="261"/>
        <v/>
      </c>
      <c r="D265" s="3" t="str">
        <f>IF(E265="","",VLOOKUP(E265,Payment_Methods[],4,FALSE))</f>
        <v/>
      </c>
      <c r="G265" s="15" t="str">
        <f>IF(F265="","",VLOOKUP(CONCATENATE(E265,F265),Payment_Methods[[Spalte22]:[Interface]],5,FALSE))</f>
        <v/>
      </c>
      <c r="H265" s="15" t="str">
        <f>IF(F265="","",VLOOKUP(CONCATENATE(E265,F265),Payment_Methods[[Spalte22]:[Interface]],4,FALSE))</f>
        <v/>
      </c>
      <c r="I265" s="103"/>
    </row>
    <row r="266" spans="1:9" x14ac:dyDescent="0.25">
      <c r="A266" t="e">
        <f>IF(D266="Card payment",CONCATENATE("_",VLOOKUP(CONCATENATE(E266,F266),Payment_Methods[[Spalte22]:[Interface]],5,FALSE),E266),CONCATENATE("_",VLOOKUP(CONCATENATE(E266,F266),Payment_Methods[[Spalte22]:[Interface]],5,FALSE)))</f>
        <v>#N/A</v>
      </c>
      <c r="B266" t="str">
        <f t="shared" ref="B266:C266" si="262">SUBSTITUTE(D266," ","_")</f>
        <v/>
      </c>
      <c r="C266" t="str">
        <f t="shared" si="262"/>
        <v/>
      </c>
      <c r="D266" s="3" t="str">
        <f>IF(E266="","",VLOOKUP(E266,Payment_Methods[],4,FALSE))</f>
        <v/>
      </c>
      <c r="G266" s="15" t="str">
        <f>IF(F266="","",VLOOKUP(CONCATENATE(E266,F266),Payment_Methods[[Spalte22]:[Interface]],5,FALSE))</f>
        <v/>
      </c>
      <c r="H266" s="15" t="str">
        <f>IF(F266="","",VLOOKUP(CONCATENATE(E266,F266),Payment_Methods[[Spalte22]:[Interface]],4,FALSE))</f>
        <v/>
      </c>
      <c r="I266" s="103"/>
    </row>
    <row r="267" spans="1:9" x14ac:dyDescent="0.25">
      <c r="A267" t="e">
        <f>IF(D267="Card payment",CONCATENATE("_",VLOOKUP(CONCATENATE(E267,F267),Payment_Methods[[Spalte22]:[Interface]],5,FALSE),E267),CONCATENATE("_",VLOOKUP(CONCATENATE(E267,F267),Payment_Methods[[Spalte22]:[Interface]],5,FALSE)))</f>
        <v>#N/A</v>
      </c>
      <c r="B267" t="str">
        <f t="shared" ref="B267:C267" si="263">SUBSTITUTE(D267," ","_")</f>
        <v/>
      </c>
      <c r="C267" t="str">
        <f t="shared" si="263"/>
        <v/>
      </c>
      <c r="D267" s="3" t="str">
        <f>IF(E267="","",VLOOKUP(E267,Payment_Methods[],4,FALSE))</f>
        <v/>
      </c>
      <c r="G267" s="15" t="str">
        <f>IF(F267="","",VLOOKUP(CONCATENATE(E267,F267),Payment_Methods[[Spalte22]:[Interface]],5,FALSE))</f>
        <v/>
      </c>
      <c r="H267" s="15" t="str">
        <f>IF(F267="","",VLOOKUP(CONCATENATE(E267,F267),Payment_Methods[[Spalte22]:[Interface]],4,FALSE))</f>
        <v/>
      </c>
      <c r="I267" s="103"/>
    </row>
    <row r="268" spans="1:9" x14ac:dyDescent="0.25">
      <c r="A268" t="e">
        <f>IF(D268="Card payment",CONCATENATE("_",VLOOKUP(CONCATENATE(E268,F268),Payment_Methods[[Spalte22]:[Interface]],5,FALSE),E268),CONCATENATE("_",VLOOKUP(CONCATENATE(E268,F268),Payment_Methods[[Spalte22]:[Interface]],5,FALSE)))</f>
        <v>#N/A</v>
      </c>
      <c r="B268" t="str">
        <f t="shared" ref="B268:C268" si="264">SUBSTITUTE(D268," ","_")</f>
        <v/>
      </c>
      <c r="C268" t="str">
        <f t="shared" si="264"/>
        <v/>
      </c>
      <c r="D268" s="3" t="str">
        <f>IF(E268="","",VLOOKUP(E268,Payment_Methods[],4,FALSE))</f>
        <v/>
      </c>
      <c r="G268" s="15" t="str">
        <f>IF(F268="","",VLOOKUP(CONCATENATE(E268,F268),Payment_Methods[[Spalte22]:[Interface]],5,FALSE))</f>
        <v/>
      </c>
      <c r="H268" s="15" t="str">
        <f>IF(F268="","",VLOOKUP(CONCATENATE(E268,F268),Payment_Methods[[Spalte22]:[Interface]],4,FALSE))</f>
        <v/>
      </c>
      <c r="I268" s="103"/>
    </row>
    <row r="269" spans="1:9" x14ac:dyDescent="0.25">
      <c r="A269" t="e">
        <f>IF(D269="Card payment",CONCATENATE("_",VLOOKUP(CONCATENATE(E269,F269),Payment_Methods[[Spalte22]:[Interface]],5,FALSE),E269),CONCATENATE("_",VLOOKUP(CONCATENATE(E269,F269),Payment_Methods[[Spalte22]:[Interface]],5,FALSE)))</f>
        <v>#N/A</v>
      </c>
      <c r="B269" t="str">
        <f t="shared" ref="B269:C269" si="265">SUBSTITUTE(D269," ","_")</f>
        <v/>
      </c>
      <c r="C269" t="str">
        <f t="shared" si="265"/>
        <v/>
      </c>
      <c r="D269" s="3" t="str">
        <f>IF(E269="","",VLOOKUP(E269,Payment_Methods[],4,FALSE))</f>
        <v/>
      </c>
      <c r="G269" s="15" t="str">
        <f>IF(F269="","",VLOOKUP(CONCATENATE(E269,F269),Payment_Methods[[Spalte22]:[Interface]],5,FALSE))</f>
        <v/>
      </c>
      <c r="H269" s="15" t="str">
        <f>IF(F269="","",VLOOKUP(CONCATENATE(E269,F269),Payment_Methods[[Spalte22]:[Interface]],4,FALSE))</f>
        <v/>
      </c>
      <c r="I269" s="103"/>
    </row>
    <row r="270" spans="1:9" x14ac:dyDescent="0.25">
      <c r="A270" t="e">
        <f>IF(D270="Card payment",CONCATENATE("_",VLOOKUP(CONCATENATE(E270,F270),Payment_Methods[[Spalte22]:[Interface]],5,FALSE),E270),CONCATENATE("_",VLOOKUP(CONCATENATE(E270,F270),Payment_Methods[[Spalte22]:[Interface]],5,FALSE)))</f>
        <v>#N/A</v>
      </c>
      <c r="B270" t="str">
        <f t="shared" ref="B270:C270" si="266">SUBSTITUTE(D270," ","_")</f>
        <v/>
      </c>
      <c r="C270" t="str">
        <f t="shared" si="266"/>
        <v/>
      </c>
      <c r="D270" s="3" t="str">
        <f>IF(E270="","",VLOOKUP(E270,Payment_Methods[],4,FALSE))</f>
        <v/>
      </c>
      <c r="G270" s="15" t="str">
        <f>IF(F270="","",VLOOKUP(CONCATENATE(E270,F270),Payment_Methods[[Spalte22]:[Interface]],5,FALSE))</f>
        <v/>
      </c>
      <c r="H270" s="15" t="str">
        <f>IF(F270="","",VLOOKUP(CONCATENATE(E270,F270),Payment_Methods[[Spalte22]:[Interface]],4,FALSE))</f>
        <v/>
      </c>
      <c r="I270" s="103"/>
    </row>
    <row r="271" spans="1:9" x14ac:dyDescent="0.25">
      <c r="A271" t="e">
        <f>IF(D271="Card payment",CONCATENATE("_",VLOOKUP(CONCATENATE(E271,F271),Payment_Methods[[Spalte22]:[Interface]],5,FALSE),E271),CONCATENATE("_",VLOOKUP(CONCATENATE(E271,F271),Payment_Methods[[Spalte22]:[Interface]],5,FALSE)))</f>
        <v>#N/A</v>
      </c>
      <c r="B271" t="str">
        <f t="shared" ref="B271:C271" si="267">SUBSTITUTE(D271," ","_")</f>
        <v/>
      </c>
      <c r="C271" t="str">
        <f t="shared" si="267"/>
        <v/>
      </c>
      <c r="D271" s="3" t="str">
        <f>IF(E271="","",VLOOKUP(E271,Payment_Methods[],4,FALSE))</f>
        <v/>
      </c>
      <c r="G271" s="15" t="str">
        <f>IF(F271="","",VLOOKUP(CONCATENATE(E271,F271),Payment_Methods[[Spalte22]:[Interface]],5,FALSE))</f>
        <v/>
      </c>
      <c r="H271" s="15" t="str">
        <f>IF(F271="","",VLOOKUP(CONCATENATE(E271,F271),Payment_Methods[[Spalte22]:[Interface]],4,FALSE))</f>
        <v/>
      </c>
      <c r="I271" s="103"/>
    </row>
    <row r="272" spans="1:9" x14ac:dyDescent="0.25">
      <c r="A272" t="e">
        <f>IF(D272="Card payment",CONCATENATE("_",VLOOKUP(CONCATENATE(E272,F272),Payment_Methods[[Spalte22]:[Interface]],5,FALSE),E272),CONCATENATE("_",VLOOKUP(CONCATENATE(E272,F272),Payment_Methods[[Spalte22]:[Interface]],5,FALSE)))</f>
        <v>#N/A</v>
      </c>
      <c r="B272" t="str">
        <f t="shared" ref="B272:C272" si="268">SUBSTITUTE(D272," ","_")</f>
        <v/>
      </c>
      <c r="C272" t="str">
        <f t="shared" si="268"/>
        <v/>
      </c>
      <c r="D272" s="3" t="str">
        <f>IF(E272="","",VLOOKUP(E272,Payment_Methods[],4,FALSE))</f>
        <v/>
      </c>
      <c r="G272" s="15" t="str">
        <f>IF(F272="","",VLOOKUP(CONCATENATE(E272,F272),Payment_Methods[[Spalte22]:[Interface]],5,FALSE))</f>
        <v/>
      </c>
      <c r="H272" s="15" t="str">
        <f>IF(F272="","",VLOOKUP(CONCATENATE(E272,F272),Payment_Methods[[Spalte22]:[Interface]],4,FALSE))</f>
        <v/>
      </c>
      <c r="I272" s="103"/>
    </row>
    <row r="273" spans="1:9" x14ac:dyDescent="0.25">
      <c r="A273" t="e">
        <f>IF(D273="Card payment",CONCATENATE("_",VLOOKUP(CONCATENATE(E273,F273),Payment_Methods[[Spalte22]:[Interface]],5,FALSE),E273),CONCATENATE("_",VLOOKUP(CONCATENATE(E273,F273),Payment_Methods[[Spalte22]:[Interface]],5,FALSE)))</f>
        <v>#N/A</v>
      </c>
      <c r="B273" t="str">
        <f t="shared" ref="B273:C273" si="269">SUBSTITUTE(D273," ","_")</f>
        <v/>
      </c>
      <c r="C273" t="str">
        <f t="shared" si="269"/>
        <v/>
      </c>
      <c r="D273" s="3" t="str">
        <f>IF(E273="","",VLOOKUP(E273,Payment_Methods[],4,FALSE))</f>
        <v/>
      </c>
      <c r="G273" s="15" t="str">
        <f>IF(F273="","",VLOOKUP(CONCATENATE(E273,F273),Payment_Methods[[Spalte22]:[Interface]],5,FALSE))</f>
        <v/>
      </c>
      <c r="H273" s="15" t="str">
        <f>IF(F273="","",VLOOKUP(CONCATENATE(E273,F273),Payment_Methods[[Spalte22]:[Interface]],4,FALSE))</f>
        <v/>
      </c>
      <c r="I273" s="103"/>
    </row>
    <row r="274" spans="1:9" x14ac:dyDescent="0.25">
      <c r="A274" t="e">
        <f>IF(D274="Card payment",CONCATENATE("_",VLOOKUP(CONCATENATE(E274,F274),Payment_Methods[[Spalte22]:[Interface]],5,FALSE),E274),CONCATENATE("_",VLOOKUP(CONCATENATE(E274,F274),Payment_Methods[[Spalte22]:[Interface]],5,FALSE)))</f>
        <v>#N/A</v>
      </c>
      <c r="B274" t="str">
        <f t="shared" ref="B274:C274" si="270">SUBSTITUTE(D274," ","_")</f>
        <v/>
      </c>
      <c r="C274" t="str">
        <f t="shared" si="270"/>
        <v/>
      </c>
      <c r="D274" s="3" t="str">
        <f>IF(E274="","",VLOOKUP(E274,Payment_Methods[],4,FALSE))</f>
        <v/>
      </c>
      <c r="G274" s="15" t="str">
        <f>IF(F274="","",VLOOKUP(CONCATENATE(E274,F274),Payment_Methods[[Spalte22]:[Interface]],5,FALSE))</f>
        <v/>
      </c>
      <c r="H274" s="15" t="str">
        <f>IF(F274="","",VLOOKUP(CONCATENATE(E274,F274),Payment_Methods[[Spalte22]:[Interface]],4,FALSE))</f>
        <v/>
      </c>
      <c r="I274" s="103"/>
    </row>
    <row r="275" spans="1:9" x14ac:dyDescent="0.25">
      <c r="A275" t="e">
        <f>IF(D275="Card payment",CONCATENATE("_",VLOOKUP(CONCATENATE(E275,F275),Payment_Methods[[Spalte22]:[Interface]],5,FALSE),E275),CONCATENATE("_",VLOOKUP(CONCATENATE(E275,F275),Payment_Methods[[Spalte22]:[Interface]],5,FALSE)))</f>
        <v>#N/A</v>
      </c>
      <c r="B275" t="str">
        <f t="shared" ref="B275:C275" si="271">SUBSTITUTE(D275," ","_")</f>
        <v/>
      </c>
      <c r="C275" t="str">
        <f t="shared" si="271"/>
        <v/>
      </c>
      <c r="D275" s="3" t="str">
        <f>IF(E275="","",VLOOKUP(E275,Payment_Methods[],4,FALSE))</f>
        <v/>
      </c>
      <c r="G275" s="15" t="str">
        <f>IF(F275="","",VLOOKUP(CONCATENATE(E275,F275),Payment_Methods[[Spalte22]:[Interface]],5,FALSE))</f>
        <v/>
      </c>
      <c r="H275" s="15" t="str">
        <f>IF(F275="","",VLOOKUP(CONCATENATE(E275,F275),Payment_Methods[[Spalte22]:[Interface]],4,FALSE))</f>
        <v/>
      </c>
      <c r="I275" s="103"/>
    </row>
    <row r="276" spans="1:9" x14ac:dyDescent="0.25">
      <c r="A276" t="e">
        <f>IF(D276="Card payment",CONCATENATE("_",VLOOKUP(CONCATENATE(E276,F276),Payment_Methods[[Spalte22]:[Interface]],5,FALSE),E276),CONCATENATE("_",VLOOKUP(CONCATENATE(E276,F276),Payment_Methods[[Spalte22]:[Interface]],5,FALSE)))</f>
        <v>#N/A</v>
      </c>
      <c r="B276" t="str">
        <f t="shared" ref="B276:C276" si="272">SUBSTITUTE(D276," ","_")</f>
        <v/>
      </c>
      <c r="C276" t="str">
        <f t="shared" si="272"/>
        <v/>
      </c>
      <c r="D276" s="3" t="str">
        <f>IF(E276="","",VLOOKUP(E276,Payment_Methods[],4,FALSE))</f>
        <v/>
      </c>
      <c r="G276" s="15" t="str">
        <f>IF(F276="","",VLOOKUP(CONCATENATE(E276,F276),Payment_Methods[[Spalte22]:[Interface]],5,FALSE))</f>
        <v/>
      </c>
      <c r="H276" s="15" t="str">
        <f>IF(F276="","",VLOOKUP(CONCATENATE(E276,F276),Payment_Methods[[Spalte22]:[Interface]],4,FALSE))</f>
        <v/>
      </c>
      <c r="I276" s="103"/>
    </row>
    <row r="277" spans="1:9" x14ac:dyDescent="0.25">
      <c r="A277" t="e">
        <f>IF(D277="Card payment",CONCATENATE("_",VLOOKUP(CONCATENATE(E277,F277),Payment_Methods[[Spalte22]:[Interface]],5,FALSE),E277),CONCATENATE("_",VLOOKUP(CONCATENATE(E277,F277),Payment_Methods[[Spalte22]:[Interface]],5,FALSE)))</f>
        <v>#N/A</v>
      </c>
      <c r="B277" t="str">
        <f t="shared" ref="B277:C277" si="273">SUBSTITUTE(D277," ","_")</f>
        <v/>
      </c>
      <c r="C277" t="str">
        <f t="shared" si="273"/>
        <v/>
      </c>
      <c r="D277" s="3" t="str">
        <f>IF(E277="","",VLOOKUP(E277,Payment_Methods[],4,FALSE))</f>
        <v/>
      </c>
      <c r="G277" s="15" t="str">
        <f>IF(F277="","",VLOOKUP(CONCATENATE(E277,F277),Payment_Methods[[Spalte22]:[Interface]],5,FALSE))</f>
        <v/>
      </c>
      <c r="H277" s="15" t="str">
        <f>IF(F277="","",VLOOKUP(CONCATENATE(E277,F277),Payment_Methods[[Spalte22]:[Interface]],4,FALSE))</f>
        <v/>
      </c>
      <c r="I277" s="103"/>
    </row>
    <row r="278" spans="1:9" x14ac:dyDescent="0.25">
      <c r="A278" t="e">
        <f>IF(D278="Card payment",CONCATENATE("_",VLOOKUP(CONCATENATE(E278,F278),Payment_Methods[[Spalte22]:[Interface]],5,FALSE),E278),CONCATENATE("_",VLOOKUP(CONCATENATE(E278,F278),Payment_Methods[[Spalte22]:[Interface]],5,FALSE)))</f>
        <v>#N/A</v>
      </c>
      <c r="B278" t="str">
        <f t="shared" ref="B278:C278" si="274">SUBSTITUTE(D278," ","_")</f>
        <v/>
      </c>
      <c r="C278" t="str">
        <f t="shared" si="274"/>
        <v/>
      </c>
      <c r="D278" s="3" t="str">
        <f>IF(E278="","",VLOOKUP(E278,Payment_Methods[],4,FALSE))</f>
        <v/>
      </c>
      <c r="G278" s="15" t="str">
        <f>IF(F278="","",VLOOKUP(CONCATENATE(E278,F278),Payment_Methods[[Spalte22]:[Interface]],5,FALSE))</f>
        <v/>
      </c>
      <c r="H278" s="15" t="str">
        <f>IF(F278="","",VLOOKUP(CONCATENATE(E278,F278),Payment_Methods[[Spalte22]:[Interface]],4,FALSE))</f>
        <v/>
      </c>
      <c r="I278" s="103"/>
    </row>
    <row r="279" spans="1:9" x14ac:dyDescent="0.25">
      <c r="A279" t="e">
        <f>IF(D279="Card payment",CONCATENATE("_",VLOOKUP(CONCATENATE(E279,F279),Payment_Methods[[Spalte22]:[Interface]],5,FALSE),E279),CONCATENATE("_",VLOOKUP(CONCATENATE(E279,F279),Payment_Methods[[Spalte22]:[Interface]],5,FALSE)))</f>
        <v>#N/A</v>
      </c>
      <c r="B279" t="str">
        <f t="shared" ref="B279:C279" si="275">SUBSTITUTE(D279," ","_")</f>
        <v/>
      </c>
      <c r="C279" t="str">
        <f t="shared" si="275"/>
        <v/>
      </c>
      <c r="D279" s="3" t="str">
        <f>IF(E279="","",VLOOKUP(E279,Payment_Methods[],4,FALSE))</f>
        <v/>
      </c>
      <c r="G279" s="15" t="str">
        <f>IF(F279="","",VLOOKUP(CONCATENATE(E279,F279),Payment_Methods[[Spalte22]:[Interface]],5,FALSE))</f>
        <v/>
      </c>
      <c r="H279" s="15" t="str">
        <f>IF(F279="","",VLOOKUP(CONCATENATE(E279,F279),Payment_Methods[[Spalte22]:[Interface]],4,FALSE))</f>
        <v/>
      </c>
      <c r="I279" s="103"/>
    </row>
    <row r="280" spans="1:9" x14ac:dyDescent="0.25">
      <c r="A280" t="e">
        <f>IF(D280="Card payment",CONCATENATE("_",VLOOKUP(CONCATENATE(E280,F280),Payment_Methods[[Spalte22]:[Interface]],5,FALSE),E280),CONCATENATE("_",VLOOKUP(CONCATENATE(E280,F280),Payment_Methods[[Spalte22]:[Interface]],5,FALSE)))</f>
        <v>#N/A</v>
      </c>
      <c r="B280" t="str">
        <f t="shared" ref="B280:C280" si="276">SUBSTITUTE(D280," ","_")</f>
        <v/>
      </c>
      <c r="C280" t="str">
        <f t="shared" si="276"/>
        <v/>
      </c>
      <c r="D280" s="3" t="str">
        <f>IF(E280="","",VLOOKUP(E280,Payment_Methods[],4,FALSE))</f>
        <v/>
      </c>
      <c r="G280" s="15" t="str">
        <f>IF(F280="","",VLOOKUP(CONCATENATE(E280,F280),Payment_Methods[[Spalte22]:[Interface]],5,FALSE))</f>
        <v/>
      </c>
      <c r="H280" s="15" t="str">
        <f>IF(F280="","",VLOOKUP(CONCATENATE(E280,F280),Payment_Methods[[Spalte22]:[Interface]],4,FALSE))</f>
        <v/>
      </c>
      <c r="I280" s="103"/>
    </row>
    <row r="281" spans="1:9" x14ac:dyDescent="0.25">
      <c r="A281" t="e">
        <f>IF(D281="Card payment",CONCATENATE("_",VLOOKUP(CONCATENATE(E281,F281),Payment_Methods[[Spalte22]:[Interface]],5,FALSE),E281),CONCATENATE("_",VLOOKUP(CONCATENATE(E281,F281),Payment_Methods[[Spalte22]:[Interface]],5,FALSE)))</f>
        <v>#N/A</v>
      </c>
      <c r="B281" t="str">
        <f t="shared" ref="B281:C281" si="277">SUBSTITUTE(D281," ","_")</f>
        <v/>
      </c>
      <c r="C281" t="str">
        <f t="shared" si="277"/>
        <v/>
      </c>
      <c r="D281" s="3" t="str">
        <f>IF(E281="","",VLOOKUP(E281,Payment_Methods[],4,FALSE))</f>
        <v/>
      </c>
      <c r="G281" s="15" t="str">
        <f>IF(F281="","",VLOOKUP(CONCATENATE(E281,F281),Payment_Methods[[Spalte22]:[Interface]],5,FALSE))</f>
        <v/>
      </c>
      <c r="H281" s="15" t="str">
        <f>IF(F281="","",VLOOKUP(CONCATENATE(E281,F281),Payment_Methods[[Spalte22]:[Interface]],4,FALSE))</f>
        <v/>
      </c>
      <c r="I281" s="103"/>
    </row>
  </sheetData>
  <conditionalFormatting sqref="J4:BD201">
    <cfRule type="expression" dxfId="83" priority="36">
      <formula>J4&lt;&gt;""</formula>
    </cfRule>
  </conditionalFormatting>
  <conditionalFormatting sqref="J4:BC69">
    <cfRule type="expression" dxfId="82" priority="37">
      <formula>J$1="Yes"</formula>
    </cfRule>
  </conditionalFormatting>
  <conditionalFormatting sqref="J2:J3">
    <cfRule type="expression" dxfId="81" priority="35">
      <formula>J$1="No"</formula>
    </cfRule>
  </conditionalFormatting>
  <conditionalFormatting sqref="K2:K3">
    <cfRule type="expression" dxfId="80" priority="34">
      <formula>K$1="No"</formula>
    </cfRule>
  </conditionalFormatting>
  <conditionalFormatting sqref="L2:L3">
    <cfRule type="expression" dxfId="79" priority="33">
      <formula>L$1="No"</formula>
    </cfRule>
  </conditionalFormatting>
  <conditionalFormatting sqref="M2:M3">
    <cfRule type="expression" dxfId="78" priority="32">
      <formula>M$1="No"</formula>
    </cfRule>
  </conditionalFormatting>
  <conditionalFormatting sqref="N2:N3">
    <cfRule type="expression" dxfId="77" priority="31">
      <formula>N$1="No"</formula>
    </cfRule>
  </conditionalFormatting>
  <conditionalFormatting sqref="O2:O3">
    <cfRule type="expression" dxfId="76" priority="30">
      <formula>O$1="No"</formula>
    </cfRule>
  </conditionalFormatting>
  <conditionalFormatting sqref="P2:P3">
    <cfRule type="expression" dxfId="75" priority="29">
      <formula>P$1="No"</formula>
    </cfRule>
  </conditionalFormatting>
  <conditionalFormatting sqref="Q2:Q3">
    <cfRule type="expression" dxfId="74" priority="28">
      <formula>Q$1="No"</formula>
    </cfRule>
  </conditionalFormatting>
  <conditionalFormatting sqref="R2:R3">
    <cfRule type="expression" dxfId="73" priority="27">
      <formula>R$1="No"</formula>
    </cfRule>
  </conditionalFormatting>
  <conditionalFormatting sqref="S2:S3">
    <cfRule type="expression" dxfId="72" priority="26">
      <formula>S$1="No"</formula>
    </cfRule>
  </conditionalFormatting>
  <conditionalFormatting sqref="T2:T3">
    <cfRule type="expression" dxfId="71" priority="25">
      <formula>T$1="No"</formula>
    </cfRule>
  </conditionalFormatting>
  <conditionalFormatting sqref="U2:U3">
    <cfRule type="expression" dxfId="70" priority="24">
      <formula>U$1="No"</formula>
    </cfRule>
  </conditionalFormatting>
  <conditionalFormatting sqref="V2:V3">
    <cfRule type="expression" dxfId="69" priority="23">
      <formula>V$1="No"</formula>
    </cfRule>
  </conditionalFormatting>
  <conditionalFormatting sqref="W2:W3">
    <cfRule type="expression" dxfId="68" priority="22">
      <formula>W$1="No"</formula>
    </cfRule>
  </conditionalFormatting>
  <conditionalFormatting sqref="X2:X3">
    <cfRule type="expression" dxfId="67" priority="21">
      <formula>X$1="No"</formula>
    </cfRule>
  </conditionalFormatting>
  <conditionalFormatting sqref="Y2:Y3">
    <cfRule type="expression" dxfId="66" priority="20">
      <formula>Y$1="No"</formula>
    </cfRule>
  </conditionalFormatting>
  <conditionalFormatting sqref="Z2:Z3">
    <cfRule type="expression" dxfId="65" priority="19">
      <formula>Z$1="No"</formula>
    </cfRule>
  </conditionalFormatting>
  <conditionalFormatting sqref="AA2:AA3">
    <cfRule type="expression" dxfId="64" priority="18">
      <formula>AA$1="No"</formula>
    </cfRule>
  </conditionalFormatting>
  <conditionalFormatting sqref="AB2:AB3">
    <cfRule type="expression" dxfId="63" priority="17">
      <formula>AB$1="No"</formula>
    </cfRule>
  </conditionalFormatting>
  <conditionalFormatting sqref="AC2:AC3">
    <cfRule type="expression" dxfId="62" priority="16">
      <formula>AC$1="No"</formula>
    </cfRule>
  </conditionalFormatting>
  <conditionalFormatting sqref="AD2:AD3">
    <cfRule type="expression" dxfId="61" priority="15">
      <formula>AD$1="No"</formula>
    </cfRule>
  </conditionalFormatting>
  <conditionalFormatting sqref="AE2:AE3">
    <cfRule type="expression" dxfId="60" priority="14">
      <formula>AE$1="No"</formula>
    </cfRule>
  </conditionalFormatting>
  <conditionalFormatting sqref="AF2:AF3">
    <cfRule type="expression" dxfId="59" priority="13">
      <formula>AF$1="No"</formula>
    </cfRule>
  </conditionalFormatting>
  <conditionalFormatting sqref="AG2:AG3">
    <cfRule type="expression" dxfId="58" priority="12">
      <formula>AG$1="No"</formula>
    </cfRule>
  </conditionalFormatting>
  <conditionalFormatting sqref="AH2:AH3">
    <cfRule type="expression" dxfId="57" priority="11">
      <formula>AH$1="No"</formula>
    </cfRule>
  </conditionalFormatting>
  <conditionalFormatting sqref="AI2:AI3">
    <cfRule type="expression" dxfId="56" priority="10">
      <formula>AI$1="No"</formula>
    </cfRule>
  </conditionalFormatting>
  <conditionalFormatting sqref="AJ2:AJ3">
    <cfRule type="expression" dxfId="55" priority="9">
      <formula>AJ$1="No"</formula>
    </cfRule>
  </conditionalFormatting>
  <conditionalFormatting sqref="AK2:AK3">
    <cfRule type="expression" dxfId="54" priority="8">
      <formula>AK$1="No"</formula>
    </cfRule>
  </conditionalFormatting>
  <conditionalFormatting sqref="AL2:AL3">
    <cfRule type="expression" dxfId="53" priority="7">
      <formula>AL$1="No"</formula>
    </cfRule>
  </conditionalFormatting>
  <conditionalFormatting sqref="AM2:AM3">
    <cfRule type="expression" dxfId="52" priority="6">
      <formula>AM$1="No"</formula>
    </cfRule>
  </conditionalFormatting>
  <conditionalFormatting sqref="AN2:AN3">
    <cfRule type="expression" dxfId="51" priority="5">
      <formula>AN$1="No"</formula>
    </cfRule>
  </conditionalFormatting>
  <conditionalFormatting sqref="AO2:AO3">
    <cfRule type="expression" dxfId="50" priority="4">
      <formula>AO$1="No"</formula>
    </cfRule>
  </conditionalFormatting>
  <conditionalFormatting sqref="AP2:AP3">
    <cfRule type="expression" dxfId="49" priority="3">
      <formula>AP$1="No"</formula>
    </cfRule>
  </conditionalFormatting>
  <conditionalFormatting sqref="AQ2:AQ3">
    <cfRule type="expression" dxfId="48" priority="2">
      <formula>AQ$1="No"</formula>
    </cfRule>
  </conditionalFormatting>
  <conditionalFormatting sqref="AR2:AR3">
    <cfRule type="expression" dxfId="47" priority="1">
      <formula>AR$1="No"</formula>
    </cfRule>
  </conditionalFormatting>
  <dataValidations count="7">
    <dataValidation type="list" allowBlank="1" showInputMessage="1" showErrorMessage="1" sqref="E282:F301" xr:uid="{00000000-0002-0000-0300-000000000000}">
      <formula1>Payment_method</formula1>
    </dataValidation>
    <dataValidation type="list" allowBlank="1" showInputMessage="1" showErrorMessage="1" sqref="J4:AR69" xr:uid="{00000000-0002-0000-0300-000002000000}">
      <formula1>INDIRECT($A4)</formula1>
    </dataValidation>
    <dataValidation type="list" allowBlank="1" showInputMessage="1" showErrorMessage="1" sqref="I4:I281" xr:uid="{48CB168C-5133-477F-9F14-53ADBB91F21E}">
      <formula1>"Yes, No"</formula1>
    </dataValidation>
    <dataValidation type="list" allowBlank="1" showInputMessage="1" showErrorMessage="1" sqref="D4:D281" xr:uid="{193C5AD8-7AF6-44FB-A06C-5871F279F664}">
      <formula1>"Buy now pay later, Wallet payment, Card payment, Online Payment, Others"</formula1>
    </dataValidation>
    <dataValidation type="list" allowBlank="1" showInputMessage="1" showErrorMessage="1" sqref="E4:E281 F30:F281" xr:uid="{41C7EF0C-C639-4C85-B0F4-9911A160F143}">
      <formula1>INDIRECT($B4)</formula1>
    </dataValidation>
    <dataValidation type="list" allowBlank="1" showInputMessage="1" showErrorMessage="1" sqref="F4:F29" xr:uid="{D60BA243-D45C-4678-90C0-90D4B065B009}">
      <formula1>INDIRECT($C4)</formula1>
    </dataValidation>
    <dataValidation type="list" allowBlank="1" showInputMessage="1" showErrorMessage="1" sqref="J70:AR295" xr:uid="{00000000-0002-0000-0300-000001000000}">
      <formula1>"Webshop-capture, captured by us, captured by Aqount"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201"/>
  <sheetViews>
    <sheetView topLeftCell="A188" workbookViewId="0">
      <selection activeCell="F205" sqref="F205"/>
    </sheetView>
  </sheetViews>
  <sheetFormatPr baseColWidth="10" defaultColWidth="11.42578125" defaultRowHeight="15" x14ac:dyDescent="0.25"/>
  <cols>
    <col min="1" max="1" width="46.7109375" customWidth="1"/>
    <col min="2" max="2" width="33.85546875" bestFit="1" customWidth="1"/>
    <col min="3" max="3" width="20.5703125" customWidth="1"/>
    <col min="5" max="5" width="22.42578125" customWidth="1"/>
    <col min="6" max="6" width="12.5703125" customWidth="1"/>
    <col min="8" max="8" width="21.85546875" customWidth="1"/>
    <col min="10" max="10" width="27.5703125" customWidth="1"/>
    <col min="12" max="12" width="14.7109375" customWidth="1"/>
    <col min="13" max="13" width="12.85546875" customWidth="1"/>
    <col min="14" max="14" width="14.42578125" customWidth="1"/>
    <col min="15" max="15" width="14.140625" customWidth="1"/>
    <col min="20" max="20" width="14.5703125" customWidth="1"/>
    <col min="25" max="25" width="19.140625" customWidth="1"/>
    <col min="26" max="26" width="11.5703125" customWidth="1"/>
    <col min="27" max="27" width="19" customWidth="1"/>
    <col min="29" max="29" width="25" customWidth="1"/>
    <col min="30" max="30" width="15.28515625" customWidth="1"/>
    <col min="31" max="31" width="13.42578125" customWidth="1"/>
    <col min="37" max="37" width="31.85546875" bestFit="1" customWidth="1"/>
  </cols>
  <sheetData>
    <row r="1" spans="1:40" x14ac:dyDescent="0.25">
      <c r="A1" t="s">
        <v>488</v>
      </c>
      <c r="B1" s="132" t="s">
        <v>485</v>
      </c>
      <c r="C1" t="s">
        <v>274</v>
      </c>
      <c r="D1" t="s">
        <v>274</v>
      </c>
      <c r="E1" t="s">
        <v>274</v>
      </c>
      <c r="F1" t="s">
        <v>274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141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133</v>
      </c>
      <c r="V1" t="s">
        <v>284</v>
      </c>
      <c r="W1" t="s">
        <v>136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486</v>
      </c>
      <c r="AM1" t="s">
        <v>487</v>
      </c>
      <c r="AN1" t="s">
        <v>484</v>
      </c>
    </row>
    <row r="2" spans="1:40" x14ac:dyDescent="0.25">
      <c r="A2" t="s">
        <v>531</v>
      </c>
      <c r="B2" t="s">
        <v>530</v>
      </c>
      <c r="C2" s="128" t="s">
        <v>536</v>
      </c>
      <c r="D2" s="128" t="s">
        <v>535</v>
      </c>
      <c r="E2" s="128" t="s">
        <v>534</v>
      </c>
      <c r="F2" s="128" t="s">
        <v>533</v>
      </c>
      <c r="G2" s="16" t="s">
        <v>301</v>
      </c>
      <c r="H2" s="16" t="s">
        <v>303</v>
      </c>
      <c r="I2" s="16" t="s">
        <v>304</v>
      </c>
      <c r="J2" s="16" t="s">
        <v>532</v>
      </c>
      <c r="K2" s="16" t="s">
        <v>306</v>
      </c>
      <c r="L2" s="16" t="s">
        <v>307</v>
      </c>
      <c r="M2" s="16" t="s">
        <v>308</v>
      </c>
      <c r="N2" s="16" t="s">
        <v>309</v>
      </c>
      <c r="O2" s="22" t="s">
        <v>310</v>
      </c>
      <c r="P2" s="16" t="s">
        <v>311</v>
      </c>
      <c r="Q2" s="16" t="s">
        <v>312</v>
      </c>
      <c r="R2" s="16" t="s">
        <v>313</v>
      </c>
      <c r="S2" s="16" t="s">
        <v>314</v>
      </c>
      <c r="T2" s="16" t="s">
        <v>315</v>
      </c>
      <c r="U2" s="16" t="s">
        <v>316</v>
      </c>
      <c r="V2" s="16" t="s">
        <v>317</v>
      </c>
      <c r="W2" s="16" t="s">
        <v>318</v>
      </c>
      <c r="X2" s="16" t="s">
        <v>319</v>
      </c>
      <c r="Y2" s="16" t="s">
        <v>320</v>
      </c>
      <c r="Z2" s="16" t="s">
        <v>321</v>
      </c>
      <c r="AA2" s="16" t="s">
        <v>322</v>
      </c>
      <c r="AB2" s="16" t="s">
        <v>323</v>
      </c>
      <c r="AC2" s="16" t="s">
        <v>324</v>
      </c>
      <c r="AD2" s="16" t="s">
        <v>325</v>
      </c>
      <c r="AE2" s="16" t="s">
        <v>326</v>
      </c>
      <c r="AF2" s="16" t="s">
        <v>327</v>
      </c>
      <c r="AG2" s="16" t="s">
        <v>328</v>
      </c>
      <c r="AH2" s="16" t="s">
        <v>329</v>
      </c>
      <c r="AI2" s="23" t="s">
        <v>330</v>
      </c>
      <c r="AJ2" s="23" t="s">
        <v>331</v>
      </c>
      <c r="AK2" s="58" t="s">
        <v>332</v>
      </c>
      <c r="AL2" s="134" t="s">
        <v>539</v>
      </c>
      <c r="AM2" t="s">
        <v>537</v>
      </c>
      <c r="AN2" t="s">
        <v>540</v>
      </c>
    </row>
    <row r="3" spans="1:40" x14ac:dyDescent="0.25">
      <c r="A3" s="109" t="s">
        <v>134</v>
      </c>
      <c r="B3" s="109" t="s">
        <v>134</v>
      </c>
      <c r="C3" s="108" t="s">
        <v>300</v>
      </c>
      <c r="D3" s="108" t="s">
        <v>300</v>
      </c>
      <c r="E3" s="108" t="s">
        <v>134</v>
      </c>
      <c r="F3" s="106" t="s">
        <v>134</v>
      </c>
      <c r="G3" t="s">
        <v>134</v>
      </c>
      <c r="H3" t="s">
        <v>138</v>
      </c>
      <c r="I3" t="s">
        <v>138</v>
      </c>
      <c r="J3" t="s">
        <v>134</v>
      </c>
      <c r="K3" t="s">
        <v>334</v>
      </c>
      <c r="L3" t="s">
        <v>134</v>
      </c>
      <c r="M3" t="s">
        <v>138</v>
      </c>
      <c r="N3" t="s">
        <v>134</v>
      </c>
      <c r="O3" t="s">
        <v>138</v>
      </c>
      <c r="P3" t="s">
        <v>300</v>
      </c>
      <c r="Q3" t="s">
        <v>300</v>
      </c>
      <c r="R3" t="s">
        <v>300</v>
      </c>
      <c r="S3" t="s">
        <v>300</v>
      </c>
      <c r="T3" t="s">
        <v>138</v>
      </c>
      <c r="U3" t="s">
        <v>134</v>
      </c>
      <c r="V3" t="s">
        <v>134</v>
      </c>
      <c r="W3" t="s">
        <v>134</v>
      </c>
      <c r="X3" t="s">
        <v>134</v>
      </c>
      <c r="Y3" t="s">
        <v>134</v>
      </c>
      <c r="Z3" t="s">
        <v>134</v>
      </c>
      <c r="AA3" t="s">
        <v>134</v>
      </c>
      <c r="AB3" t="s">
        <v>300</v>
      </c>
      <c r="AC3" t="s">
        <v>300</v>
      </c>
      <c r="AD3" t="s">
        <v>300</v>
      </c>
      <c r="AE3" t="s">
        <v>134</v>
      </c>
      <c r="AF3" t="s">
        <v>134</v>
      </c>
      <c r="AG3" t="s">
        <v>134</v>
      </c>
      <c r="AH3" t="s">
        <v>134</v>
      </c>
      <c r="AI3" t="s">
        <v>134</v>
      </c>
      <c r="AJ3" t="s">
        <v>134</v>
      </c>
      <c r="AK3" t="s">
        <v>300</v>
      </c>
      <c r="AL3" s="109" t="s">
        <v>134</v>
      </c>
      <c r="AM3" t="s">
        <v>300</v>
      </c>
      <c r="AN3" s="109" t="s">
        <v>134</v>
      </c>
    </row>
    <row r="4" spans="1:40" x14ac:dyDescent="0.25">
      <c r="A4" s="109" t="s">
        <v>300</v>
      </c>
      <c r="B4" s="109" t="s">
        <v>300</v>
      </c>
      <c r="C4" s="129" t="s">
        <v>337</v>
      </c>
      <c r="D4" s="129" t="s">
        <v>337</v>
      </c>
      <c r="E4" s="106" t="s">
        <v>300</v>
      </c>
      <c r="F4" s="108" t="s">
        <v>300</v>
      </c>
      <c r="G4" t="s">
        <v>300</v>
      </c>
      <c r="J4" t="s">
        <v>300</v>
      </c>
      <c r="K4" t="s">
        <v>336</v>
      </c>
      <c r="L4" t="s">
        <v>300</v>
      </c>
      <c r="N4" t="s">
        <v>300</v>
      </c>
      <c r="U4" t="s">
        <v>300</v>
      </c>
      <c r="V4" t="s">
        <v>300</v>
      </c>
      <c r="W4" t="s">
        <v>300</v>
      </c>
      <c r="X4" t="s">
        <v>300</v>
      </c>
      <c r="AF4" t="s">
        <v>300</v>
      </c>
      <c r="AG4" t="s">
        <v>300</v>
      </c>
      <c r="AH4" t="s">
        <v>300</v>
      </c>
      <c r="AI4" t="s">
        <v>300</v>
      </c>
      <c r="AJ4" t="s">
        <v>300</v>
      </c>
      <c r="AK4" t="s">
        <v>337</v>
      </c>
      <c r="AL4" s="110" t="s">
        <v>300</v>
      </c>
      <c r="AM4" t="s">
        <v>337</v>
      </c>
      <c r="AN4" s="110" t="s">
        <v>300</v>
      </c>
    </row>
    <row r="5" spans="1:40" x14ac:dyDescent="0.25">
      <c r="A5" s="133" t="s">
        <v>337</v>
      </c>
      <c r="B5" s="133" t="s">
        <v>337</v>
      </c>
      <c r="E5" s="130" t="s">
        <v>337</v>
      </c>
      <c r="F5" s="129" t="s">
        <v>337</v>
      </c>
      <c r="J5" t="s">
        <v>337</v>
      </c>
      <c r="K5" t="s">
        <v>339</v>
      </c>
      <c r="L5" t="s">
        <v>337</v>
      </c>
      <c r="N5" t="s">
        <v>337</v>
      </c>
      <c r="U5" t="s">
        <v>337</v>
      </c>
      <c r="V5" t="s">
        <v>337</v>
      </c>
      <c r="W5" t="s">
        <v>337</v>
      </c>
      <c r="X5" t="s">
        <v>337</v>
      </c>
      <c r="AF5" t="s">
        <v>337</v>
      </c>
      <c r="AG5" t="s">
        <v>337</v>
      </c>
      <c r="AH5" t="s">
        <v>337</v>
      </c>
      <c r="AI5" t="s">
        <v>337</v>
      </c>
      <c r="AJ5" t="s">
        <v>337</v>
      </c>
      <c r="AL5" s="133" t="s">
        <v>337</v>
      </c>
      <c r="AM5" s="133" t="s">
        <v>134</v>
      </c>
      <c r="AN5" s="133" t="s">
        <v>337</v>
      </c>
    </row>
    <row r="6" spans="1:40" x14ac:dyDescent="0.25">
      <c r="K6" t="s">
        <v>341</v>
      </c>
    </row>
    <row r="34" spans="1:10" x14ac:dyDescent="0.25">
      <c r="A34" t="s">
        <v>365</v>
      </c>
      <c r="C34" t="s">
        <v>366</v>
      </c>
      <c r="E34" t="s">
        <v>367</v>
      </c>
      <c r="H34" t="s">
        <v>368</v>
      </c>
      <c r="J34" t="s">
        <v>369</v>
      </c>
    </row>
    <row r="35" spans="1:10" x14ac:dyDescent="0.25">
      <c r="A35" t="s">
        <v>156</v>
      </c>
      <c r="C35" t="s">
        <v>198</v>
      </c>
      <c r="E35" t="s">
        <v>146</v>
      </c>
      <c r="H35" t="s">
        <v>266</v>
      </c>
      <c r="J35" t="s">
        <v>338</v>
      </c>
    </row>
    <row r="36" spans="1:10" x14ac:dyDescent="0.25">
      <c r="A36" t="s">
        <v>370</v>
      </c>
      <c r="C36" t="s">
        <v>371</v>
      </c>
      <c r="E36" t="s">
        <v>372</v>
      </c>
      <c r="H36" t="s">
        <v>373</v>
      </c>
      <c r="J36" t="s">
        <v>354</v>
      </c>
    </row>
    <row r="37" spans="1:10" x14ac:dyDescent="0.25">
      <c r="A37" t="s">
        <v>374</v>
      </c>
      <c r="H37" t="s">
        <v>375</v>
      </c>
      <c r="J37" t="s">
        <v>376</v>
      </c>
    </row>
    <row r="38" spans="1:10" x14ac:dyDescent="0.25">
      <c r="A38" t="s">
        <v>377</v>
      </c>
      <c r="H38" t="s">
        <v>267</v>
      </c>
      <c r="J38" t="s">
        <v>302</v>
      </c>
    </row>
    <row r="39" spans="1:10" x14ac:dyDescent="0.25">
      <c r="A39" t="s">
        <v>378</v>
      </c>
      <c r="H39" t="s">
        <v>379</v>
      </c>
      <c r="J39" t="s">
        <v>135</v>
      </c>
    </row>
    <row r="40" spans="1:10" x14ac:dyDescent="0.25">
      <c r="A40" t="s">
        <v>157</v>
      </c>
      <c r="J40" t="s">
        <v>380</v>
      </c>
    </row>
    <row r="41" spans="1:10" x14ac:dyDescent="0.25">
      <c r="A41" t="s">
        <v>381</v>
      </c>
      <c r="J41" t="s">
        <v>140</v>
      </c>
    </row>
    <row r="42" spans="1:10" x14ac:dyDescent="0.25">
      <c r="A42" t="s">
        <v>382</v>
      </c>
      <c r="J42" t="s">
        <v>383</v>
      </c>
    </row>
    <row r="43" spans="1:10" x14ac:dyDescent="0.25">
      <c r="J43" t="s">
        <v>362</v>
      </c>
    </row>
    <row r="44" spans="1:10" x14ac:dyDescent="0.25">
      <c r="J44" t="s">
        <v>333</v>
      </c>
    </row>
    <row r="45" spans="1:10" x14ac:dyDescent="0.25">
      <c r="J45" t="s">
        <v>384</v>
      </c>
    </row>
    <row r="46" spans="1:10" x14ac:dyDescent="0.25">
      <c r="J46" t="s">
        <v>141</v>
      </c>
    </row>
    <row r="47" spans="1:10" x14ac:dyDescent="0.25">
      <c r="J47" t="s">
        <v>385</v>
      </c>
    </row>
    <row r="51" spans="1:8" x14ac:dyDescent="0.25">
      <c r="A51" t="s">
        <v>392</v>
      </c>
      <c r="C51" t="s">
        <v>413</v>
      </c>
    </row>
    <row r="52" spans="1:8" x14ac:dyDescent="0.25">
      <c r="A52" s="83" t="s">
        <v>416</v>
      </c>
      <c r="C52" s="83" t="s">
        <v>425</v>
      </c>
    </row>
    <row r="53" spans="1:8" x14ac:dyDescent="0.25">
      <c r="A53" s="83" t="s">
        <v>426</v>
      </c>
      <c r="C53" s="83" t="s">
        <v>429</v>
      </c>
    </row>
    <row r="54" spans="1:8" x14ac:dyDescent="0.25">
      <c r="A54" s="83" t="s">
        <v>430</v>
      </c>
      <c r="C54" s="83" t="s">
        <v>432</v>
      </c>
    </row>
    <row r="55" spans="1:8" x14ac:dyDescent="0.25">
      <c r="A55" s="83" t="s">
        <v>433</v>
      </c>
      <c r="C55" s="83" t="s">
        <v>435</v>
      </c>
    </row>
    <row r="56" spans="1:8" x14ac:dyDescent="0.25">
      <c r="A56" s="83" t="s">
        <v>436</v>
      </c>
      <c r="C56" s="83" t="s">
        <v>438</v>
      </c>
    </row>
    <row r="57" spans="1:8" x14ac:dyDescent="0.25">
      <c r="A57" s="83" t="s">
        <v>439</v>
      </c>
    </row>
    <row r="58" spans="1:8" x14ac:dyDescent="0.25">
      <c r="A58" s="83" t="s">
        <v>441</v>
      </c>
    </row>
    <row r="64" spans="1:8" x14ac:dyDescent="0.25">
      <c r="B64" t="s">
        <v>461</v>
      </c>
      <c r="C64" t="s">
        <v>462</v>
      </c>
      <c r="D64" t="s">
        <v>463</v>
      </c>
      <c r="E64" t="s">
        <v>464</v>
      </c>
      <c r="F64" t="s">
        <v>492</v>
      </c>
      <c r="H64" t="s">
        <v>465</v>
      </c>
    </row>
    <row r="65" spans="2:9" x14ac:dyDescent="0.25">
      <c r="B65" s="111" t="s">
        <v>137</v>
      </c>
      <c r="C65" s="111" t="s">
        <v>479</v>
      </c>
      <c r="D65" s="111" t="s">
        <v>141</v>
      </c>
      <c r="E65" s="111" t="s">
        <v>483</v>
      </c>
      <c r="F65" s="111" t="s">
        <v>493</v>
      </c>
    </row>
    <row r="66" spans="2:9" x14ac:dyDescent="0.25">
      <c r="B66" s="111" t="s">
        <v>474</v>
      </c>
      <c r="C66" t="s">
        <v>480</v>
      </c>
      <c r="D66" s="111" t="s">
        <v>489</v>
      </c>
      <c r="E66" s="111" t="s">
        <v>484</v>
      </c>
      <c r="F66" s="111" t="s">
        <v>494</v>
      </c>
      <c r="I66" t="s">
        <v>469</v>
      </c>
    </row>
    <row r="67" spans="2:9" x14ac:dyDescent="0.25">
      <c r="B67" s="111" t="s">
        <v>475</v>
      </c>
      <c r="C67" s="111" t="s">
        <v>472</v>
      </c>
      <c r="D67" s="111" t="s">
        <v>490</v>
      </c>
      <c r="E67" s="111" t="s">
        <v>284</v>
      </c>
      <c r="F67" s="111" t="s">
        <v>495</v>
      </c>
      <c r="H67" t="s">
        <v>466</v>
      </c>
      <c r="I67" t="s">
        <v>467</v>
      </c>
    </row>
    <row r="68" spans="2:9" x14ac:dyDescent="0.25">
      <c r="C68" s="111" t="s">
        <v>526</v>
      </c>
      <c r="D68" s="111" t="s">
        <v>491</v>
      </c>
      <c r="E68" s="111" t="s">
        <v>485</v>
      </c>
      <c r="F68" s="111" t="s">
        <v>496</v>
      </c>
      <c r="H68" t="s">
        <v>470</v>
      </c>
      <c r="I68" t="s">
        <v>468</v>
      </c>
    </row>
    <row r="69" spans="2:9" x14ac:dyDescent="0.25">
      <c r="C69" s="111" t="s">
        <v>527</v>
      </c>
      <c r="D69" s="111" t="s">
        <v>297</v>
      </c>
      <c r="E69" s="111" t="s">
        <v>133</v>
      </c>
      <c r="F69" s="111" t="s">
        <v>497</v>
      </c>
      <c r="H69" t="s">
        <v>472</v>
      </c>
      <c r="I69" t="s">
        <v>471</v>
      </c>
    </row>
    <row r="70" spans="2:9" x14ac:dyDescent="0.25">
      <c r="C70" s="111" t="s">
        <v>481</v>
      </c>
      <c r="E70" s="111" t="s">
        <v>486</v>
      </c>
      <c r="F70" s="111" t="s">
        <v>335</v>
      </c>
    </row>
    <row r="71" spans="2:9" x14ac:dyDescent="0.25">
      <c r="C71" s="111" t="s">
        <v>482</v>
      </c>
      <c r="E71" s="111" t="s">
        <v>515</v>
      </c>
    </row>
    <row r="72" spans="2:9" x14ac:dyDescent="0.25">
      <c r="E72" s="111" t="s">
        <v>487</v>
      </c>
    </row>
    <row r="73" spans="2:9" x14ac:dyDescent="0.25">
      <c r="E73" s="111" t="s">
        <v>342</v>
      </c>
    </row>
    <row r="74" spans="2:9" x14ac:dyDescent="0.25">
      <c r="E74" s="111" t="s">
        <v>488</v>
      </c>
    </row>
    <row r="82" spans="1:31" x14ac:dyDescent="0.25">
      <c r="A82" s="121" t="s">
        <v>473</v>
      </c>
      <c r="B82" s="121" t="s">
        <v>474</v>
      </c>
      <c r="C82" s="121" t="s">
        <v>475</v>
      </c>
      <c r="D82" s="121" t="s">
        <v>479</v>
      </c>
      <c r="E82" s="122" t="s">
        <v>480</v>
      </c>
      <c r="F82" s="114" t="s">
        <v>481</v>
      </c>
      <c r="G82" s="117" t="s">
        <v>482</v>
      </c>
      <c r="H82" s="121" t="s">
        <v>476</v>
      </c>
      <c r="I82" s="121" t="s">
        <v>477</v>
      </c>
      <c r="J82" s="121" t="s">
        <v>478</v>
      </c>
      <c r="K82" s="121" t="s">
        <v>141</v>
      </c>
      <c r="L82" s="121" t="s">
        <v>489</v>
      </c>
      <c r="M82" s="121" t="s">
        <v>490</v>
      </c>
      <c r="N82" s="121" t="s">
        <v>491</v>
      </c>
      <c r="O82" s="121" t="s">
        <v>483</v>
      </c>
      <c r="P82" s="121" t="s">
        <v>484</v>
      </c>
      <c r="Q82" s="121" t="s">
        <v>284</v>
      </c>
      <c r="R82" s="121" t="s">
        <v>485</v>
      </c>
      <c r="S82" s="121" t="s">
        <v>133</v>
      </c>
      <c r="T82" s="121" t="s">
        <v>486</v>
      </c>
      <c r="U82" s="121" t="s">
        <v>285</v>
      </c>
      <c r="V82" s="121" t="s">
        <v>487</v>
      </c>
      <c r="W82" s="121" t="s">
        <v>342</v>
      </c>
      <c r="X82" s="121" t="s">
        <v>488</v>
      </c>
      <c r="Y82" s="121" t="s">
        <v>493</v>
      </c>
      <c r="Z82" s="121" t="s">
        <v>494</v>
      </c>
      <c r="AA82" s="121" t="s">
        <v>495</v>
      </c>
      <c r="AB82" s="113" t="s">
        <v>496</v>
      </c>
      <c r="AC82" s="121" t="s">
        <v>497</v>
      </c>
      <c r="AD82" s="121" t="s">
        <v>335</v>
      </c>
      <c r="AE82" t="s">
        <v>297</v>
      </c>
    </row>
    <row r="83" spans="1:31" x14ac:dyDescent="0.25">
      <c r="A83" s="112" t="s">
        <v>354</v>
      </c>
      <c r="B83" s="112" t="s">
        <v>354</v>
      </c>
      <c r="C83" s="112" t="s">
        <v>354</v>
      </c>
      <c r="D83" s="112" t="s">
        <v>338</v>
      </c>
      <c r="E83" s="115" t="s">
        <v>338</v>
      </c>
      <c r="F83" s="119" t="s">
        <v>352</v>
      </c>
      <c r="G83" s="120" t="s">
        <v>352</v>
      </c>
      <c r="H83" s="119" t="s">
        <v>338</v>
      </c>
      <c r="I83" s="119" t="s">
        <v>338</v>
      </c>
      <c r="J83" s="119" t="s">
        <v>338</v>
      </c>
      <c r="K83" s="119" t="s">
        <v>338</v>
      </c>
      <c r="L83" s="119" t="s">
        <v>338</v>
      </c>
      <c r="M83" s="119" t="s">
        <v>338</v>
      </c>
      <c r="N83" s="119" t="s">
        <v>338</v>
      </c>
      <c r="O83" s="119" t="s">
        <v>338</v>
      </c>
      <c r="P83" s="119" t="s">
        <v>338</v>
      </c>
      <c r="Q83" s="119" t="s">
        <v>338</v>
      </c>
      <c r="R83" s="119" t="s">
        <v>338</v>
      </c>
      <c r="S83" s="119" t="s">
        <v>338</v>
      </c>
      <c r="T83" s="119" t="s">
        <v>338</v>
      </c>
      <c r="U83" s="119" t="s">
        <v>338</v>
      </c>
      <c r="V83" s="119" t="s">
        <v>338</v>
      </c>
      <c r="W83" s="119" t="s">
        <v>338</v>
      </c>
      <c r="X83" s="119" t="s">
        <v>338</v>
      </c>
      <c r="Y83" s="119" t="s">
        <v>341</v>
      </c>
      <c r="Z83" s="119" t="s">
        <v>511</v>
      </c>
      <c r="AA83" s="119" t="s">
        <v>516</v>
      </c>
      <c r="AB83" s="119" t="s">
        <v>519</v>
      </c>
      <c r="AC83" s="119" t="s">
        <v>520</v>
      </c>
      <c r="AD83" s="119" t="s">
        <v>511</v>
      </c>
      <c r="AE83" s="127" t="s">
        <v>511</v>
      </c>
    </row>
    <row r="84" spans="1:31" x14ac:dyDescent="0.25">
      <c r="A84" s="112" t="s">
        <v>502</v>
      </c>
      <c r="B84" s="112" t="s">
        <v>502</v>
      </c>
      <c r="C84" s="112" t="s">
        <v>502</v>
      </c>
      <c r="D84" s="112" t="s">
        <v>505</v>
      </c>
      <c r="E84" s="116" t="s">
        <v>505</v>
      </c>
      <c r="H84" s="119" t="s">
        <v>508</v>
      </c>
      <c r="I84" s="119" t="s">
        <v>352</v>
      </c>
      <c r="J84" s="119" t="s">
        <v>510</v>
      </c>
      <c r="K84" s="119" t="s">
        <v>505</v>
      </c>
      <c r="L84" s="119" t="s">
        <v>511</v>
      </c>
      <c r="M84" s="119" t="s">
        <v>513</v>
      </c>
      <c r="N84" s="119" t="s">
        <v>513</v>
      </c>
      <c r="O84" s="119" t="s">
        <v>514</v>
      </c>
      <c r="P84" s="119" t="s">
        <v>514</v>
      </c>
      <c r="Q84" s="119" t="s">
        <v>514</v>
      </c>
      <c r="R84" s="119" t="s">
        <v>514</v>
      </c>
      <c r="S84" s="119" t="s">
        <v>514</v>
      </c>
      <c r="T84" s="119" t="s">
        <v>514</v>
      </c>
      <c r="U84" s="119" t="s">
        <v>514</v>
      </c>
      <c r="V84" s="119" t="s">
        <v>514</v>
      </c>
      <c r="W84" s="119" t="s">
        <v>514</v>
      </c>
      <c r="X84" s="119" t="s">
        <v>514</v>
      </c>
      <c r="Y84" s="119" t="s">
        <v>334</v>
      </c>
      <c r="AA84" s="119" t="s">
        <v>517</v>
      </c>
      <c r="AC84" s="119" t="s">
        <v>521</v>
      </c>
    </row>
    <row r="85" spans="1:31" x14ac:dyDescent="0.25">
      <c r="A85" s="112" t="s">
        <v>503</v>
      </c>
      <c r="B85" s="112" t="s">
        <v>503</v>
      </c>
      <c r="C85" s="112" t="s">
        <v>503</v>
      </c>
      <c r="D85" s="112" t="s">
        <v>140</v>
      </c>
      <c r="E85" s="115" t="s">
        <v>140</v>
      </c>
      <c r="H85" s="119" t="s">
        <v>505</v>
      </c>
      <c r="J85" s="119" t="s">
        <v>140</v>
      </c>
      <c r="K85" s="119" t="s">
        <v>510</v>
      </c>
      <c r="M85" s="119" t="s">
        <v>352</v>
      </c>
      <c r="N85" s="119" t="s">
        <v>352</v>
      </c>
      <c r="O85" s="119" t="s">
        <v>352</v>
      </c>
      <c r="Q85" s="119" t="s">
        <v>511</v>
      </c>
      <c r="R85" s="119" t="s">
        <v>511</v>
      </c>
      <c r="S85" s="119" t="s">
        <v>511</v>
      </c>
      <c r="U85" s="119" t="s">
        <v>511</v>
      </c>
      <c r="W85" s="119" t="s">
        <v>505</v>
      </c>
      <c r="Y85" s="119" t="s">
        <v>336</v>
      </c>
      <c r="AA85" s="119" t="s">
        <v>518</v>
      </c>
      <c r="AC85" s="119" t="s">
        <v>522</v>
      </c>
    </row>
    <row r="86" spans="1:31" x14ac:dyDescent="0.25">
      <c r="A86" s="112" t="s">
        <v>504</v>
      </c>
      <c r="B86" s="112" t="s">
        <v>504</v>
      </c>
      <c r="D86" s="112" t="s">
        <v>506</v>
      </c>
      <c r="E86" s="116" t="s">
        <v>506</v>
      </c>
      <c r="H86" s="119" t="s">
        <v>509</v>
      </c>
      <c r="J86" s="119" t="s">
        <v>506</v>
      </c>
      <c r="K86" s="119" t="s">
        <v>511</v>
      </c>
      <c r="Q86" s="119" t="s">
        <v>352</v>
      </c>
      <c r="S86" s="119" t="s">
        <v>506</v>
      </c>
      <c r="U86" s="119" t="s">
        <v>352</v>
      </c>
      <c r="W86" s="119" t="s">
        <v>511</v>
      </c>
      <c r="AC86" s="119" t="s">
        <v>528</v>
      </c>
    </row>
    <row r="87" spans="1:31" x14ac:dyDescent="0.25">
      <c r="D87" s="112" t="s">
        <v>507</v>
      </c>
      <c r="E87" s="115" t="s">
        <v>507</v>
      </c>
      <c r="H87" s="119" t="s">
        <v>506</v>
      </c>
      <c r="J87" s="119" t="s">
        <v>352</v>
      </c>
      <c r="K87" s="119" t="s">
        <v>506</v>
      </c>
      <c r="S87" s="119" t="s">
        <v>352</v>
      </c>
      <c r="W87" s="119" t="s">
        <v>506</v>
      </c>
    </row>
    <row r="88" spans="1:31" x14ac:dyDescent="0.25">
      <c r="D88" s="112" t="s">
        <v>352</v>
      </c>
      <c r="E88" s="118" t="s">
        <v>352</v>
      </c>
      <c r="H88" s="119" t="s">
        <v>352</v>
      </c>
      <c r="K88" s="119" t="s">
        <v>512</v>
      </c>
      <c r="W88" s="119" t="s">
        <v>362</v>
      </c>
    </row>
    <row r="89" spans="1:31" x14ac:dyDescent="0.25">
      <c r="K89" s="119" t="s">
        <v>513</v>
      </c>
      <c r="W89" s="119" t="s">
        <v>352</v>
      </c>
    </row>
    <row r="90" spans="1:31" x14ac:dyDescent="0.25">
      <c r="K90" s="119" t="s">
        <v>352</v>
      </c>
    </row>
    <row r="101" spans="1:7" x14ac:dyDescent="0.25">
      <c r="A101" t="s">
        <v>524</v>
      </c>
      <c r="B101" t="s">
        <v>523</v>
      </c>
      <c r="C101" t="s">
        <v>525</v>
      </c>
      <c r="D101" t="s">
        <v>268</v>
      </c>
      <c r="E101" s="8" t="s">
        <v>269</v>
      </c>
      <c r="F101" t="s">
        <v>1</v>
      </c>
      <c r="G101" t="s">
        <v>270</v>
      </c>
    </row>
    <row r="102" spans="1:7" x14ac:dyDescent="0.25">
      <c r="A102" t="s">
        <v>474</v>
      </c>
      <c r="B102" t="s">
        <v>354</v>
      </c>
      <c r="C102" t="str">
        <f>CONCATENATE(Payment_Methods[[#This Row],[Spalte3]],Payment_Methods[[#This Row],[Spalte2]])</f>
        <v>SEPA Direct DebitAfterpay</v>
      </c>
      <c r="D102" t="s">
        <v>355</v>
      </c>
      <c r="E102" s="9" t="s">
        <v>287</v>
      </c>
      <c r="F102" t="s">
        <v>134</v>
      </c>
      <c r="G102" s="11" t="s">
        <v>321</v>
      </c>
    </row>
    <row r="103" spans="1:7" x14ac:dyDescent="0.25">
      <c r="A103" t="s">
        <v>474</v>
      </c>
      <c r="B103" s="112" t="s">
        <v>502</v>
      </c>
      <c r="C103" s="112" t="str">
        <f>CONCATENATE(Payment_Methods[[#This Row],[Spalte3]],Payment_Methods[[#This Row],[Spalte2]])</f>
        <v>SEPA Direct DebitKlarna Collected by AFS</v>
      </c>
      <c r="D103" t="s">
        <v>360</v>
      </c>
      <c r="E103" s="9" t="s">
        <v>292</v>
      </c>
      <c r="F103" t="s">
        <v>134</v>
      </c>
      <c r="G103" s="11" t="s">
        <v>326</v>
      </c>
    </row>
    <row r="104" spans="1:7" x14ac:dyDescent="0.25">
      <c r="A104" t="s">
        <v>474</v>
      </c>
      <c r="B104" s="112" t="s">
        <v>503</v>
      </c>
      <c r="C104" s="112" t="str">
        <f>CONCATENATE(Payment_Methods[[#This Row],[Spalte3]],Payment_Methods[[#This Row],[Spalte2]])</f>
        <v>SEPA Direct DebitKlarna Direct Integration</v>
      </c>
      <c r="D104" t="s">
        <v>364</v>
      </c>
      <c r="E104" s="9" t="s">
        <v>295</v>
      </c>
      <c r="F104" t="s">
        <v>134</v>
      </c>
      <c r="G104" s="11" t="s">
        <v>329</v>
      </c>
    </row>
    <row r="105" spans="1:7" x14ac:dyDescent="0.25">
      <c r="A105" t="s">
        <v>474</v>
      </c>
      <c r="B105" s="112" t="s">
        <v>504</v>
      </c>
      <c r="C105" s="112" t="str">
        <f>CONCATENATE(Payment_Methods[[#This Row],[Spalte3]],Payment_Methods[[#This Row],[Spalte2]])</f>
        <v>SEPA Direct DebitWhite Label</v>
      </c>
      <c r="D105" t="s">
        <v>299</v>
      </c>
      <c r="E105" s="9" t="s">
        <v>271</v>
      </c>
      <c r="F105" t="s">
        <v>300</v>
      </c>
      <c r="G105" s="11" t="s">
        <v>301</v>
      </c>
    </row>
    <row r="106" spans="1:7" x14ac:dyDescent="0.25">
      <c r="A106" t="s">
        <v>137</v>
      </c>
      <c r="B106" s="112" t="s">
        <v>354</v>
      </c>
      <c r="C106" s="112" t="str">
        <f>CONCATENATE(Payment_Methods[[#This Row],[Spalte3]],Payment_Methods[[#This Row],[Spalte2]])</f>
        <v>Open InvoiceAfterpay</v>
      </c>
      <c r="D106" t="s">
        <v>353</v>
      </c>
      <c r="E106" s="9" t="s">
        <v>286</v>
      </c>
      <c r="F106" t="s">
        <v>134</v>
      </c>
      <c r="G106" s="11" t="s">
        <v>320</v>
      </c>
    </row>
    <row r="107" spans="1:7" x14ac:dyDescent="0.25">
      <c r="A107" t="s">
        <v>137</v>
      </c>
      <c r="B107" s="112" t="s">
        <v>502</v>
      </c>
      <c r="C107" s="112" t="str">
        <f>CONCATENATE(Payment_Methods[[#This Row],[Spalte3]],Payment_Methods[[#This Row],[Spalte2]])</f>
        <v>Open InvoiceKlarna Collected by AFS</v>
      </c>
      <c r="D107" t="s">
        <v>137</v>
      </c>
      <c r="E107" s="9" t="s">
        <v>272</v>
      </c>
      <c r="F107" t="s">
        <v>138</v>
      </c>
      <c r="G107" s="11" t="s">
        <v>303</v>
      </c>
    </row>
    <row r="108" spans="1:7" x14ac:dyDescent="0.25">
      <c r="A108" t="s">
        <v>137</v>
      </c>
      <c r="B108" s="112" t="s">
        <v>503</v>
      </c>
      <c r="C108" s="112" t="str">
        <f>CONCATENATE(Payment_Methods[[#This Row],[Spalte3]],Payment_Methods[[#This Row],[Spalte2]])</f>
        <v>Open InvoiceKlarna Direct Integration</v>
      </c>
      <c r="D108" t="s">
        <v>363</v>
      </c>
      <c r="E108" s="9" t="s">
        <v>294</v>
      </c>
      <c r="F108" t="s">
        <v>134</v>
      </c>
      <c r="G108" s="11" t="s">
        <v>328</v>
      </c>
    </row>
    <row r="109" spans="1:7" x14ac:dyDescent="0.25">
      <c r="A109" t="s">
        <v>137</v>
      </c>
      <c r="B109" s="112" t="s">
        <v>504</v>
      </c>
      <c r="C109" s="112" t="str">
        <f>CONCATENATE(Payment_Methods[[#This Row],[Spalte3]],Payment_Methods[[#This Row],[Spalte2]])</f>
        <v>Open InvoiceWhite Label</v>
      </c>
      <c r="D109" t="s">
        <v>137</v>
      </c>
      <c r="E109" s="9" t="s">
        <v>272</v>
      </c>
      <c r="F109" t="s">
        <v>138</v>
      </c>
      <c r="G109" s="11" t="s">
        <v>303</v>
      </c>
    </row>
    <row r="110" spans="1:7" x14ac:dyDescent="0.25">
      <c r="A110" t="s">
        <v>335</v>
      </c>
      <c r="B110" s="119" t="s">
        <v>511</v>
      </c>
      <c r="C110" s="119" t="str">
        <f>CONCATENATE(Payment_Methods[[#This Row],[Spalte3]],Payment_Methods[[#This Row],[Spalte2]])</f>
        <v>PrepaymentDirect Integration</v>
      </c>
      <c r="D110" t="s">
        <v>335</v>
      </c>
      <c r="E110" s="9" t="s">
        <v>273</v>
      </c>
      <c r="F110" t="s">
        <v>138</v>
      </c>
      <c r="G110" s="11" t="s">
        <v>304</v>
      </c>
    </row>
    <row r="111" spans="1:7" x14ac:dyDescent="0.25">
      <c r="A111" s="114" t="s">
        <v>479</v>
      </c>
      <c r="B111" s="112" t="s">
        <v>338</v>
      </c>
      <c r="C111" t="str">
        <f>CONCATENATE(Payment_Methods[[#This Row],[Spalte3]],Payment_Methods[[#This Row],[Spalte2]])</f>
        <v>VisaAdyen</v>
      </c>
      <c r="D111" t="s">
        <v>139</v>
      </c>
      <c r="E111" s="9" t="s">
        <v>274</v>
      </c>
      <c r="F111" t="s">
        <v>134</v>
      </c>
      <c r="G111" s="11" t="s">
        <v>305</v>
      </c>
    </row>
    <row r="112" spans="1:7" x14ac:dyDescent="0.25">
      <c r="A112" s="114" t="s">
        <v>479</v>
      </c>
      <c r="B112" s="112" t="s">
        <v>505</v>
      </c>
      <c r="C112" t="str">
        <f>CONCATENATE(Payment_Methods[[#This Row],[Spalte3]],Payment_Methods[[#This Row],[Spalte2]])</f>
        <v>VisaConcardis</v>
      </c>
      <c r="D112" t="s">
        <v>139</v>
      </c>
      <c r="E112" s="9" t="s">
        <v>274</v>
      </c>
      <c r="F112" t="s">
        <v>134</v>
      </c>
      <c r="G112" s="11" t="s">
        <v>305</v>
      </c>
    </row>
    <row r="113" spans="1:7" x14ac:dyDescent="0.25">
      <c r="A113" s="114" t="s">
        <v>479</v>
      </c>
      <c r="B113" s="112" t="s">
        <v>140</v>
      </c>
      <c r="C113" t="str">
        <f>CONCATENATE(Payment_Methods[[#This Row],[Spalte3]],Payment_Methods[[#This Row],[Spalte2]])</f>
        <v>VisaElavon</v>
      </c>
      <c r="D113" t="s">
        <v>139</v>
      </c>
      <c r="E113" s="9" t="s">
        <v>274</v>
      </c>
      <c r="F113" t="s">
        <v>134</v>
      </c>
      <c r="G113" s="11" t="s">
        <v>305</v>
      </c>
    </row>
    <row r="114" spans="1:7" x14ac:dyDescent="0.25">
      <c r="A114" s="114" t="s">
        <v>479</v>
      </c>
      <c r="B114" s="112" t="s">
        <v>506</v>
      </c>
      <c r="C114" t="str">
        <f>CONCATENATE(Payment_Methods[[#This Row],[Spalte3]],Payment_Methods[[#This Row],[Spalte2]])</f>
        <v>VisaFirst Data</v>
      </c>
      <c r="D114" t="s">
        <v>139</v>
      </c>
      <c r="E114" s="9" t="s">
        <v>274</v>
      </c>
      <c r="F114" t="s">
        <v>134</v>
      </c>
      <c r="G114" s="11" t="s">
        <v>305</v>
      </c>
    </row>
    <row r="115" spans="1:7" x14ac:dyDescent="0.25">
      <c r="A115" s="114" t="s">
        <v>479</v>
      </c>
      <c r="B115" s="112" t="s">
        <v>507</v>
      </c>
      <c r="C115" t="str">
        <f>CONCATENATE(Payment_Methods[[#This Row],[Spalte3]],Payment_Methods[[#This Row],[Spalte2]])</f>
        <v>VisaWirecard</v>
      </c>
      <c r="D115" t="s">
        <v>139</v>
      </c>
      <c r="E115" s="9" t="s">
        <v>274</v>
      </c>
      <c r="F115" t="s">
        <v>134</v>
      </c>
      <c r="G115" s="11" t="s">
        <v>305</v>
      </c>
    </row>
    <row r="116" spans="1:7" x14ac:dyDescent="0.25">
      <c r="A116" s="114" t="s">
        <v>479</v>
      </c>
      <c r="B116" s="112" t="s">
        <v>352</v>
      </c>
      <c r="C116" t="str">
        <f>CONCATENATE(Payment_Methods[[#This Row],[Spalte3]],Payment_Methods[[#This Row],[Spalte2]])</f>
        <v>VisaWorldpay</v>
      </c>
      <c r="D116" t="s">
        <v>139</v>
      </c>
      <c r="E116" s="9" t="s">
        <v>274</v>
      </c>
      <c r="F116" t="s">
        <v>134</v>
      </c>
      <c r="G116" s="11" t="s">
        <v>305</v>
      </c>
    </row>
    <row r="117" spans="1:7" x14ac:dyDescent="0.25">
      <c r="A117" s="117" t="s">
        <v>480</v>
      </c>
      <c r="B117" s="115" t="s">
        <v>338</v>
      </c>
      <c r="C117" t="str">
        <f>CONCATENATE(Payment_Methods[[#This Row],[Spalte3]],Payment_Methods[[#This Row],[Spalte2]])</f>
        <v>MastercardAdyen</v>
      </c>
      <c r="D117" t="s">
        <v>139</v>
      </c>
      <c r="E117" s="9" t="s">
        <v>274</v>
      </c>
      <c r="F117" t="s">
        <v>134</v>
      </c>
      <c r="G117" s="11" t="s">
        <v>305</v>
      </c>
    </row>
    <row r="118" spans="1:7" x14ac:dyDescent="0.25">
      <c r="A118" s="117" t="s">
        <v>480</v>
      </c>
      <c r="B118" s="116" t="s">
        <v>505</v>
      </c>
      <c r="C118" t="str">
        <f>CONCATENATE(Payment_Methods[[#This Row],[Spalte3]],Payment_Methods[[#This Row],[Spalte2]])</f>
        <v>MastercardConcardis</v>
      </c>
      <c r="D118" t="s">
        <v>139</v>
      </c>
      <c r="E118" s="9" t="s">
        <v>274</v>
      </c>
      <c r="F118" t="s">
        <v>134</v>
      </c>
      <c r="G118" s="11" t="s">
        <v>305</v>
      </c>
    </row>
    <row r="119" spans="1:7" x14ac:dyDescent="0.25">
      <c r="A119" s="117" t="s">
        <v>480</v>
      </c>
      <c r="B119" s="115" t="s">
        <v>140</v>
      </c>
      <c r="C119" t="str">
        <f>CONCATENATE(Payment_Methods[[#This Row],[Spalte3]],Payment_Methods[[#This Row],[Spalte2]])</f>
        <v>MastercardElavon</v>
      </c>
      <c r="D119" t="s">
        <v>139</v>
      </c>
      <c r="E119" s="9" t="s">
        <v>274</v>
      </c>
      <c r="F119" t="s">
        <v>134</v>
      </c>
      <c r="G119" s="11" t="s">
        <v>305</v>
      </c>
    </row>
    <row r="120" spans="1:7" x14ac:dyDescent="0.25">
      <c r="A120" s="117" t="s">
        <v>480</v>
      </c>
      <c r="B120" s="116" t="s">
        <v>506</v>
      </c>
      <c r="C120" t="str">
        <f>CONCATENATE(Payment_Methods[[#This Row],[Spalte3]],Payment_Methods[[#This Row],[Spalte2]])</f>
        <v>MastercardFirst Data</v>
      </c>
      <c r="D120" t="s">
        <v>139</v>
      </c>
      <c r="E120" s="9" t="s">
        <v>274</v>
      </c>
      <c r="F120" t="s">
        <v>134</v>
      </c>
      <c r="G120" s="11" t="s">
        <v>305</v>
      </c>
    </row>
    <row r="121" spans="1:7" x14ac:dyDescent="0.25">
      <c r="A121" s="117" t="s">
        <v>480</v>
      </c>
      <c r="B121" s="115" t="s">
        <v>507</v>
      </c>
      <c r="C121" t="str">
        <f>CONCATENATE(Payment_Methods[[#This Row],[Spalte3]],Payment_Methods[[#This Row],[Spalte2]])</f>
        <v>MastercardWirecard</v>
      </c>
      <c r="D121" t="s">
        <v>139</v>
      </c>
      <c r="E121" s="9" t="s">
        <v>274</v>
      </c>
      <c r="F121" t="s">
        <v>134</v>
      </c>
      <c r="G121" s="11" t="s">
        <v>305</v>
      </c>
    </row>
    <row r="122" spans="1:7" x14ac:dyDescent="0.25">
      <c r="A122" s="117" t="s">
        <v>480</v>
      </c>
      <c r="B122" s="118" t="s">
        <v>352</v>
      </c>
      <c r="C122" t="str">
        <f>CONCATENATE(Payment_Methods[[#This Row],[Spalte3]],Payment_Methods[[#This Row],[Spalte2]])</f>
        <v>MastercardWorldpay</v>
      </c>
      <c r="D122" t="s">
        <v>139</v>
      </c>
      <c r="E122" s="9" t="s">
        <v>274</v>
      </c>
      <c r="F122" t="s">
        <v>134</v>
      </c>
      <c r="G122" s="11" t="s">
        <v>305</v>
      </c>
    </row>
    <row r="123" spans="1:7" x14ac:dyDescent="0.25">
      <c r="A123" s="114" t="s">
        <v>472</v>
      </c>
      <c r="B123" s="119" t="s">
        <v>338</v>
      </c>
      <c r="C123" t="str">
        <f>CONCATENATE(Payment_Methods[[#This Row],[Spalte3]],Payment_Methods[[#This Row],[Spalte2]])</f>
        <v>AmexAdyen</v>
      </c>
      <c r="D123" t="s">
        <v>139</v>
      </c>
      <c r="E123" s="9" t="s">
        <v>274</v>
      </c>
      <c r="F123" t="s">
        <v>134</v>
      </c>
      <c r="G123" s="11" t="s">
        <v>305</v>
      </c>
    </row>
    <row r="124" spans="1:7" x14ac:dyDescent="0.25">
      <c r="A124" s="114" t="s">
        <v>472</v>
      </c>
      <c r="B124" s="119" t="s">
        <v>508</v>
      </c>
      <c r="C124" t="str">
        <f>CONCATENATE(Payment_Methods[[#This Row],[Spalte3]],Payment_Methods[[#This Row],[Spalte2]])</f>
        <v>AmexCobrebem</v>
      </c>
      <c r="D124" t="s">
        <v>139</v>
      </c>
      <c r="E124" s="9" t="s">
        <v>274</v>
      </c>
      <c r="F124" t="s">
        <v>134</v>
      </c>
      <c r="G124" s="11" t="s">
        <v>305</v>
      </c>
    </row>
    <row r="125" spans="1:7" x14ac:dyDescent="0.25">
      <c r="A125" s="114" t="s">
        <v>472</v>
      </c>
      <c r="B125" s="119" t="s">
        <v>505</v>
      </c>
      <c r="C125" t="str">
        <f>CONCATENATE(Payment_Methods[[#This Row],[Spalte3]],Payment_Methods[[#This Row],[Spalte2]])</f>
        <v>AmexConcardis</v>
      </c>
      <c r="D125" t="s">
        <v>139</v>
      </c>
      <c r="E125" s="9" t="s">
        <v>274</v>
      </c>
      <c r="F125" t="s">
        <v>134</v>
      </c>
      <c r="G125" s="11" t="s">
        <v>305</v>
      </c>
    </row>
    <row r="126" spans="1:7" x14ac:dyDescent="0.25">
      <c r="A126" s="114" t="s">
        <v>472</v>
      </c>
      <c r="B126" s="119" t="s">
        <v>509</v>
      </c>
      <c r="C126" t="str">
        <f>CONCATENATE(Payment_Methods[[#This Row],[Spalte3]],Payment_Methods[[#This Row],[Spalte2]])</f>
        <v>AmexDirect Integration (Amex)</v>
      </c>
      <c r="D126" t="s">
        <v>139</v>
      </c>
      <c r="E126" s="9" t="s">
        <v>274</v>
      </c>
      <c r="F126" t="s">
        <v>134</v>
      </c>
      <c r="G126" s="11" t="s">
        <v>305</v>
      </c>
    </row>
    <row r="127" spans="1:7" x14ac:dyDescent="0.25">
      <c r="A127" s="114" t="s">
        <v>472</v>
      </c>
      <c r="B127" s="119" t="s">
        <v>506</v>
      </c>
      <c r="C127" t="str">
        <f>CONCATENATE(Payment_Methods[[#This Row],[Spalte3]],Payment_Methods[[#This Row],[Spalte2]])</f>
        <v>AmexFirst Data</v>
      </c>
      <c r="D127" t="s">
        <v>139</v>
      </c>
      <c r="E127" s="9" t="s">
        <v>274</v>
      </c>
      <c r="F127" t="s">
        <v>134</v>
      </c>
      <c r="G127" s="11" t="s">
        <v>305</v>
      </c>
    </row>
    <row r="128" spans="1:7" x14ac:dyDescent="0.25">
      <c r="A128" s="114" t="s">
        <v>472</v>
      </c>
      <c r="B128" s="119" t="s">
        <v>352</v>
      </c>
      <c r="C128" t="str">
        <f>CONCATENATE(Payment_Methods[[#This Row],[Spalte3]],Payment_Methods[[#This Row],[Spalte2]])</f>
        <v>AmexWorldpay</v>
      </c>
      <c r="D128" t="s">
        <v>139</v>
      </c>
      <c r="E128" s="9" t="s">
        <v>274</v>
      </c>
      <c r="F128" t="s">
        <v>134</v>
      </c>
      <c r="G128" s="11" t="s">
        <v>305</v>
      </c>
    </row>
    <row r="129" spans="1:7" x14ac:dyDescent="0.25">
      <c r="A129" s="119" t="s">
        <v>526</v>
      </c>
      <c r="B129" s="119" t="s">
        <v>338</v>
      </c>
      <c r="C129" t="str">
        <f>CONCATENATE(Payment_Methods[[#This Row],[Spalte3]],Payment_Methods[[#This Row],[Spalte2]])</f>
        <v>DinersAdyen</v>
      </c>
      <c r="D129" t="s">
        <v>139</v>
      </c>
      <c r="E129" s="9" t="s">
        <v>274</v>
      </c>
      <c r="F129" t="s">
        <v>343</v>
      </c>
      <c r="G129" s="11" t="s">
        <v>305</v>
      </c>
    </row>
    <row r="130" spans="1:7" x14ac:dyDescent="0.25">
      <c r="A130" s="119" t="s">
        <v>526</v>
      </c>
      <c r="B130" s="119" t="s">
        <v>352</v>
      </c>
      <c r="C130" t="str">
        <f>CONCATENATE(Payment_Methods[[#This Row],[Spalte3]],Payment_Methods[[#This Row],[Spalte2]])</f>
        <v>DinersWorldpay</v>
      </c>
      <c r="D130" t="s">
        <v>139</v>
      </c>
      <c r="E130" s="9" t="s">
        <v>274</v>
      </c>
      <c r="F130" t="s">
        <v>343</v>
      </c>
      <c r="G130" s="11" t="s">
        <v>305</v>
      </c>
    </row>
    <row r="131" spans="1:7" x14ac:dyDescent="0.25">
      <c r="A131" t="s">
        <v>527</v>
      </c>
      <c r="B131" s="119" t="s">
        <v>338</v>
      </c>
      <c r="C131" t="str">
        <f>CONCATENATE(Payment_Methods[[#This Row],[Spalte3]],Payment_Methods[[#This Row],[Spalte2]])</f>
        <v>DiscoverAdyen</v>
      </c>
      <c r="D131" t="s">
        <v>139</v>
      </c>
      <c r="E131" s="9" t="s">
        <v>274</v>
      </c>
      <c r="F131" t="s">
        <v>344</v>
      </c>
      <c r="G131" s="11" t="s">
        <v>305</v>
      </c>
    </row>
    <row r="132" spans="1:7" x14ac:dyDescent="0.25">
      <c r="A132" t="s">
        <v>527</v>
      </c>
      <c r="B132" s="119" t="s">
        <v>510</v>
      </c>
      <c r="C132" t="str">
        <f>CONCATENATE(Payment_Methods[[#This Row],[Spalte3]],Payment_Methods[[#This Row],[Spalte2]])</f>
        <v>DiscoverCybersource</v>
      </c>
      <c r="D132" t="s">
        <v>139</v>
      </c>
      <c r="E132" s="9" t="s">
        <v>274</v>
      </c>
      <c r="F132" t="s">
        <v>344</v>
      </c>
      <c r="G132" s="11" t="s">
        <v>305</v>
      </c>
    </row>
    <row r="133" spans="1:7" x14ac:dyDescent="0.25">
      <c r="A133" t="s">
        <v>527</v>
      </c>
      <c r="B133" s="119" t="s">
        <v>140</v>
      </c>
      <c r="C133" t="str">
        <f>CONCATENATE(Payment_Methods[[#This Row],[Spalte3]],Payment_Methods[[#This Row],[Spalte2]])</f>
        <v>DiscoverElavon</v>
      </c>
      <c r="D133" t="s">
        <v>139</v>
      </c>
      <c r="E133" s="9" t="s">
        <v>274</v>
      </c>
      <c r="F133" t="s">
        <v>344</v>
      </c>
      <c r="G133" s="11" t="s">
        <v>305</v>
      </c>
    </row>
    <row r="134" spans="1:7" x14ac:dyDescent="0.25">
      <c r="A134" t="s">
        <v>527</v>
      </c>
      <c r="B134" s="119" t="s">
        <v>506</v>
      </c>
      <c r="C134" t="str">
        <f>CONCATENATE(Payment_Methods[[#This Row],[Spalte3]],Payment_Methods[[#This Row],[Spalte2]])</f>
        <v>DiscoverFirst Data</v>
      </c>
      <c r="D134" t="s">
        <v>139</v>
      </c>
      <c r="E134" s="9" t="s">
        <v>274</v>
      </c>
      <c r="F134" t="s">
        <v>344</v>
      </c>
      <c r="G134" s="11" t="s">
        <v>305</v>
      </c>
    </row>
    <row r="135" spans="1:7" x14ac:dyDescent="0.25">
      <c r="A135" t="s">
        <v>527</v>
      </c>
      <c r="B135" s="119" t="s">
        <v>352</v>
      </c>
      <c r="C135" t="str">
        <f>CONCATENATE(Payment_Methods[[#This Row],[Spalte3]],Payment_Methods[[#This Row],[Spalte2]])</f>
        <v>DiscoverWorldpay</v>
      </c>
      <c r="D135" t="s">
        <v>139</v>
      </c>
      <c r="E135" s="9" t="s">
        <v>274</v>
      </c>
      <c r="F135" t="s">
        <v>344</v>
      </c>
      <c r="G135" s="11" t="s">
        <v>305</v>
      </c>
    </row>
    <row r="136" spans="1:7" x14ac:dyDescent="0.25">
      <c r="A136" t="s">
        <v>493</v>
      </c>
      <c r="B136" s="119" t="s">
        <v>341</v>
      </c>
      <c r="C136" t="str">
        <f>CONCATENATE(Payment_Methods[[#This Row],[Spalte3]],Payment_Methods[[#This Row],[Spalte2]])</f>
        <v>Cash on DeliveryBartolini</v>
      </c>
      <c r="D136" t="s">
        <v>340</v>
      </c>
      <c r="E136" s="9" t="s">
        <v>275</v>
      </c>
      <c r="F136" s="119" t="s">
        <v>341</v>
      </c>
      <c r="G136" s="11" t="s">
        <v>306</v>
      </c>
    </row>
    <row r="137" spans="1:7" x14ac:dyDescent="0.25">
      <c r="A137" t="s">
        <v>493</v>
      </c>
      <c r="B137" s="119" t="s">
        <v>334</v>
      </c>
      <c r="C137" t="str">
        <f>CONCATENATE(Payment_Methods[[#This Row],[Spalte3]],Payment_Methods[[#This Row],[Spalte2]])</f>
        <v>Cash on DeliveryDHL</v>
      </c>
      <c r="D137" t="s">
        <v>340</v>
      </c>
      <c r="E137" s="9" t="s">
        <v>275</v>
      </c>
      <c r="F137" s="119" t="s">
        <v>334</v>
      </c>
      <c r="G137" s="11" t="s">
        <v>306</v>
      </c>
    </row>
    <row r="138" spans="1:7" x14ac:dyDescent="0.25">
      <c r="A138" t="s">
        <v>493</v>
      </c>
      <c r="B138" s="119" t="s">
        <v>336</v>
      </c>
      <c r="C138" t="str">
        <f>CONCATENATE(Payment_Methods[[#This Row],[Spalte3]],Payment_Methods[[#This Row],[Spalte2]])</f>
        <v>Cash on DeliveryHermes</v>
      </c>
      <c r="D138" t="s">
        <v>340</v>
      </c>
      <c r="E138" s="9" t="s">
        <v>275</v>
      </c>
      <c r="F138" s="119" t="s">
        <v>336</v>
      </c>
      <c r="G138" s="11" t="s">
        <v>306</v>
      </c>
    </row>
    <row r="139" spans="1:7" x14ac:dyDescent="0.25">
      <c r="A139" t="s">
        <v>342</v>
      </c>
      <c r="B139" s="119" t="s">
        <v>338</v>
      </c>
      <c r="C139" t="str">
        <f>CONCATENATE(Payment_Methods[[#This Row],[Spalte3]],Payment_Methods[[#This Row],[Spalte2]])</f>
        <v>SOFORTAdyen</v>
      </c>
      <c r="D139" t="s">
        <v>342</v>
      </c>
      <c r="E139" s="9" t="s">
        <v>276</v>
      </c>
      <c r="F139" t="s">
        <v>300</v>
      </c>
      <c r="G139" s="11" t="s">
        <v>307</v>
      </c>
    </row>
    <row r="140" spans="1:7" x14ac:dyDescent="0.25">
      <c r="A140" t="s">
        <v>342</v>
      </c>
      <c r="B140" s="119" t="s">
        <v>514</v>
      </c>
      <c r="C140" t="str">
        <f>CONCATENATE(Payment_Methods[[#This Row],[Spalte3]],Payment_Methods[[#This Row],[Spalte2]])</f>
        <v>SOFORTCollected by AFS</v>
      </c>
      <c r="D140" t="s">
        <v>342</v>
      </c>
      <c r="E140" s="9" t="s">
        <v>276</v>
      </c>
      <c r="F140" t="s">
        <v>300</v>
      </c>
      <c r="G140" s="11" t="s">
        <v>307</v>
      </c>
    </row>
    <row r="141" spans="1:7" x14ac:dyDescent="0.25">
      <c r="A141" t="s">
        <v>342</v>
      </c>
      <c r="B141" s="119" t="s">
        <v>505</v>
      </c>
      <c r="C141" t="str">
        <f>CONCATENATE(Payment_Methods[[#This Row],[Spalte3]],Payment_Methods[[#This Row],[Spalte2]])</f>
        <v>SOFORTConcardis</v>
      </c>
      <c r="D141" t="s">
        <v>342</v>
      </c>
      <c r="E141" s="9" t="s">
        <v>276</v>
      </c>
      <c r="F141" t="s">
        <v>300</v>
      </c>
      <c r="G141" s="11" t="s">
        <v>307</v>
      </c>
    </row>
    <row r="142" spans="1:7" x14ac:dyDescent="0.25">
      <c r="A142" t="s">
        <v>342</v>
      </c>
      <c r="B142" s="119" t="s">
        <v>511</v>
      </c>
      <c r="C142" t="str">
        <f>CONCATENATE(Payment_Methods[[#This Row],[Spalte3]],Payment_Methods[[#This Row],[Spalte2]])</f>
        <v>SOFORTDirect Integration</v>
      </c>
      <c r="D142" t="s">
        <v>342</v>
      </c>
      <c r="E142" s="9" t="s">
        <v>276</v>
      </c>
      <c r="F142" t="s">
        <v>300</v>
      </c>
      <c r="G142" s="11" t="s">
        <v>307</v>
      </c>
    </row>
    <row r="143" spans="1:7" x14ac:dyDescent="0.25">
      <c r="A143" t="s">
        <v>342</v>
      </c>
      <c r="B143" s="119" t="s">
        <v>506</v>
      </c>
      <c r="C143" t="str">
        <f>CONCATENATE(Payment_Methods[[#This Row],[Spalte3]],Payment_Methods[[#This Row],[Spalte2]])</f>
        <v>SOFORTFirst Data</v>
      </c>
      <c r="D143" t="s">
        <v>342</v>
      </c>
      <c r="E143" s="9" t="s">
        <v>276</v>
      </c>
      <c r="F143" t="s">
        <v>300</v>
      </c>
      <c r="G143" s="11" t="s">
        <v>307</v>
      </c>
    </row>
    <row r="144" spans="1:7" x14ac:dyDescent="0.25">
      <c r="A144" t="s">
        <v>342</v>
      </c>
      <c r="B144" s="119" t="s">
        <v>362</v>
      </c>
      <c r="C144" t="str">
        <f>CONCATENATE(Payment_Methods[[#This Row],[Spalte3]],Payment_Methods[[#This Row],[Spalte2]])</f>
        <v>SOFORTKlarna</v>
      </c>
      <c r="D144" t="s">
        <v>342</v>
      </c>
      <c r="E144" s="9" t="s">
        <v>276</v>
      </c>
      <c r="F144" t="s">
        <v>300</v>
      </c>
      <c r="G144" s="11" t="s">
        <v>307</v>
      </c>
    </row>
    <row r="145" spans="1:7" x14ac:dyDescent="0.25">
      <c r="A145" t="s">
        <v>342</v>
      </c>
      <c r="B145" s="119" t="s">
        <v>352</v>
      </c>
      <c r="C145" t="str">
        <f>CONCATENATE(Payment_Methods[[#This Row],[Spalte3]],Payment_Methods[[#This Row],[Spalte2]])</f>
        <v>SOFORTWorldpay</v>
      </c>
      <c r="D145" t="s">
        <v>342</v>
      </c>
      <c r="E145" s="9" t="s">
        <v>276</v>
      </c>
      <c r="F145" t="s">
        <v>300</v>
      </c>
      <c r="G145" s="11" t="s">
        <v>307</v>
      </c>
    </row>
    <row r="146" spans="1:7" x14ac:dyDescent="0.25">
      <c r="A146" t="s">
        <v>141</v>
      </c>
      <c r="B146" s="119" t="s">
        <v>338</v>
      </c>
      <c r="C146" t="str">
        <f>CONCATENATE(Payment_Methods[[#This Row],[Spalte3]],Payment_Methods[[#This Row],[Spalte2]])</f>
        <v>PayPalAdyen</v>
      </c>
      <c r="D146" t="s">
        <v>141</v>
      </c>
      <c r="E146" s="9" t="s">
        <v>141</v>
      </c>
      <c r="F146" t="s">
        <v>345</v>
      </c>
      <c r="G146" s="11" t="s">
        <v>309</v>
      </c>
    </row>
    <row r="147" spans="1:7" x14ac:dyDescent="0.25">
      <c r="A147" t="s">
        <v>141</v>
      </c>
      <c r="B147" s="119" t="s">
        <v>505</v>
      </c>
      <c r="C147" t="str">
        <f>CONCATENATE(Payment_Methods[[#This Row],[Spalte3]],Payment_Methods[[#This Row],[Spalte2]])</f>
        <v>PayPalConcardis</v>
      </c>
      <c r="D147" t="s">
        <v>141</v>
      </c>
      <c r="E147" s="9" t="s">
        <v>141</v>
      </c>
      <c r="F147" t="s">
        <v>345</v>
      </c>
      <c r="G147" s="11" t="s">
        <v>309</v>
      </c>
    </row>
    <row r="148" spans="1:7" x14ac:dyDescent="0.25">
      <c r="A148" t="s">
        <v>141</v>
      </c>
      <c r="B148" s="119" t="s">
        <v>510</v>
      </c>
      <c r="C148" t="str">
        <f>CONCATENATE(Payment_Methods[[#This Row],[Spalte3]],Payment_Methods[[#This Row],[Spalte2]])</f>
        <v>PayPalCybersource</v>
      </c>
      <c r="D148" t="s">
        <v>141</v>
      </c>
      <c r="E148" s="9" t="s">
        <v>141</v>
      </c>
      <c r="F148" t="s">
        <v>345</v>
      </c>
      <c r="G148" s="11" t="s">
        <v>309</v>
      </c>
    </row>
    <row r="149" spans="1:7" x14ac:dyDescent="0.25">
      <c r="A149" t="s">
        <v>141</v>
      </c>
      <c r="B149" s="119" t="s">
        <v>511</v>
      </c>
      <c r="C149" t="str">
        <f>CONCATENATE(Payment_Methods[[#This Row],[Spalte3]],Payment_Methods[[#This Row],[Spalte2]])</f>
        <v>PayPalDirect Integration</v>
      </c>
      <c r="D149" t="s">
        <v>141</v>
      </c>
      <c r="E149" s="9" t="s">
        <v>141</v>
      </c>
      <c r="F149" t="s">
        <v>345</v>
      </c>
      <c r="G149" s="11" t="s">
        <v>309</v>
      </c>
    </row>
    <row r="150" spans="1:7" x14ac:dyDescent="0.25">
      <c r="A150" t="s">
        <v>141</v>
      </c>
      <c r="B150" s="119" t="s">
        <v>506</v>
      </c>
      <c r="C150" t="str">
        <f>CONCATENATE(Payment_Methods[[#This Row],[Spalte3]],Payment_Methods[[#This Row],[Spalte2]])</f>
        <v>PayPalFirst Data</v>
      </c>
      <c r="D150" t="s">
        <v>141</v>
      </c>
      <c r="E150" s="9" t="s">
        <v>141</v>
      </c>
      <c r="F150" t="s">
        <v>345</v>
      </c>
      <c r="G150" s="11" t="s">
        <v>309</v>
      </c>
    </row>
    <row r="151" spans="1:7" x14ac:dyDescent="0.25">
      <c r="A151" t="s">
        <v>141</v>
      </c>
      <c r="B151" s="119" t="s">
        <v>512</v>
      </c>
      <c r="C151" t="str">
        <f>CONCATENATE(Payment_Methods[[#This Row],[Spalte3]],Payment_Methods[[#This Row],[Spalte2]])</f>
        <v>PayPalGlobal Collect</v>
      </c>
      <c r="D151" t="s">
        <v>141</v>
      </c>
      <c r="E151" s="9" t="s">
        <v>141</v>
      </c>
      <c r="F151" t="s">
        <v>345</v>
      </c>
      <c r="G151" s="11" t="s">
        <v>309</v>
      </c>
    </row>
    <row r="152" spans="1:7" x14ac:dyDescent="0.25">
      <c r="A152" t="s">
        <v>141</v>
      </c>
      <c r="B152" s="119" t="s">
        <v>513</v>
      </c>
      <c r="C152" t="str">
        <f>CONCATENATE(Payment_Methods[[#This Row],[Spalte3]],Payment_Methods[[#This Row],[Spalte2]])</f>
        <v>PayPalPayOn</v>
      </c>
      <c r="D152" t="s">
        <v>141</v>
      </c>
      <c r="E152" s="9" t="s">
        <v>141</v>
      </c>
      <c r="F152" t="s">
        <v>345</v>
      </c>
      <c r="G152" s="11" t="s">
        <v>309</v>
      </c>
    </row>
    <row r="153" spans="1:7" x14ac:dyDescent="0.25">
      <c r="A153" t="s">
        <v>141</v>
      </c>
      <c r="B153" s="119" t="s">
        <v>352</v>
      </c>
      <c r="C153" t="str">
        <f>CONCATENATE(Payment_Methods[[#This Row],[Spalte3]],Payment_Methods[[#This Row],[Spalte2]])</f>
        <v>PayPalWorldpay</v>
      </c>
      <c r="D153" t="s">
        <v>141</v>
      </c>
      <c r="E153" s="9" t="s">
        <v>141</v>
      </c>
      <c r="F153" t="s">
        <v>345</v>
      </c>
      <c r="G153" s="11" t="s">
        <v>309</v>
      </c>
    </row>
    <row r="154" spans="1:7" x14ac:dyDescent="0.25">
      <c r="A154" t="s">
        <v>346</v>
      </c>
      <c r="B154" t="s">
        <v>302</v>
      </c>
      <c r="C154" t="str">
        <f>CONCATENATE(Payment_Methods[[#This Row],[Spalte3]],Payment_Methods[[#This Row],[Spalte2]])</f>
        <v>IBAN verificationBank</v>
      </c>
      <c r="D154" t="s">
        <v>346</v>
      </c>
      <c r="E154" s="9" t="s">
        <v>278</v>
      </c>
      <c r="F154" t="s">
        <v>138</v>
      </c>
      <c r="G154" s="12" t="s">
        <v>310</v>
      </c>
    </row>
    <row r="155" spans="1:7" x14ac:dyDescent="0.25">
      <c r="A155" s="114" t="s">
        <v>497</v>
      </c>
      <c r="B155" s="119" t="s">
        <v>520</v>
      </c>
      <c r="C155" t="str">
        <f>CONCATENATE(Payment_Methods[[#This Row],[Spalte3]],Payment_Methods[[#This Row],[Spalte2]])</f>
        <v>Omnichannel Payment   at Pickup</v>
      </c>
      <c r="D155" t="s">
        <v>349</v>
      </c>
      <c r="E155" s="9" t="s">
        <v>281</v>
      </c>
      <c r="F155" t="s">
        <v>138</v>
      </c>
      <c r="G155" s="11" t="s">
        <v>313</v>
      </c>
    </row>
    <row r="156" spans="1:7" x14ac:dyDescent="0.25">
      <c r="A156" s="114" t="s">
        <v>497</v>
      </c>
      <c r="B156" s="119" t="s">
        <v>521</v>
      </c>
      <c r="C156" t="str">
        <f>CONCATENATE(Payment_Methods[[#This Row],[Spalte3]],Payment_Methods[[#This Row],[Spalte2]])</f>
        <v>Omnichannel Payment   in Store(Home Delivery)</v>
      </c>
      <c r="D156" t="s">
        <v>347</v>
      </c>
      <c r="E156" s="9" t="s">
        <v>279</v>
      </c>
      <c r="F156" t="s">
        <v>138</v>
      </c>
      <c r="G156" s="11" t="s">
        <v>311</v>
      </c>
    </row>
    <row r="157" spans="1:7" x14ac:dyDescent="0.25">
      <c r="A157" s="114" t="s">
        <v>497</v>
      </c>
      <c r="B157" s="119" t="s">
        <v>522</v>
      </c>
      <c r="C157" t="str">
        <f>CONCATENATE(Payment_Methods[[#This Row],[Spalte3]],Payment_Methods[[#This Row],[Spalte2]])</f>
        <v>Omnichannel Payment   open Invoice</v>
      </c>
      <c r="D157" t="s">
        <v>348</v>
      </c>
      <c r="E157" s="9" t="s">
        <v>280</v>
      </c>
      <c r="F157" t="s">
        <v>138</v>
      </c>
      <c r="G157" s="11" t="s">
        <v>312</v>
      </c>
    </row>
    <row r="158" spans="1:7" x14ac:dyDescent="0.25">
      <c r="A158" s="114" t="s">
        <v>497</v>
      </c>
      <c r="B158" s="119" t="s">
        <v>528</v>
      </c>
      <c r="C158" t="str">
        <f>CONCATENATE(Payment_Methods[[#This Row],[Spalte3]],Payment_Methods[[#This Row],[Spalte2]])</f>
        <v>Omnichannel Payment without revenue</v>
      </c>
      <c r="D158" t="s">
        <v>350</v>
      </c>
      <c r="E158" s="9" t="s">
        <v>282</v>
      </c>
      <c r="F158" t="s">
        <v>138</v>
      </c>
      <c r="G158" s="11" t="s">
        <v>314</v>
      </c>
    </row>
    <row r="159" spans="1:7" x14ac:dyDescent="0.25">
      <c r="A159" s="114" t="s">
        <v>494</v>
      </c>
      <c r="B159" s="119" t="s">
        <v>511</v>
      </c>
      <c r="C159" t="str">
        <f>CONCATENATE(Payment_Methods[[#This Row],[Spalte3]],Payment_Methods[[#This Row],[Spalte2]])</f>
        <v>GiftcardDirect Integration</v>
      </c>
      <c r="D159" t="s">
        <v>351</v>
      </c>
      <c r="E159" s="9" t="s">
        <v>283</v>
      </c>
      <c r="F159" t="s">
        <v>138</v>
      </c>
      <c r="G159" s="11" t="s">
        <v>315</v>
      </c>
    </row>
    <row r="160" spans="1:7" x14ac:dyDescent="0.25">
      <c r="A160" t="s">
        <v>133</v>
      </c>
      <c r="B160" s="119" t="s">
        <v>338</v>
      </c>
      <c r="C160" t="str">
        <f>CONCATENATE(Payment_Methods[[#This Row],[Spalte3]],Payment_Methods[[#This Row],[Spalte2]])</f>
        <v>iDEALAdyen</v>
      </c>
      <c r="D160" t="s">
        <v>133</v>
      </c>
      <c r="E160" s="9" t="s">
        <v>133</v>
      </c>
      <c r="F160" t="s">
        <v>134</v>
      </c>
      <c r="G160" s="11" t="s">
        <v>316</v>
      </c>
    </row>
    <row r="161" spans="1:7" x14ac:dyDescent="0.25">
      <c r="A161" t="s">
        <v>133</v>
      </c>
      <c r="B161" s="119" t="s">
        <v>514</v>
      </c>
      <c r="C161" t="str">
        <f>CONCATENATE(Payment_Methods[[#This Row],[Spalte3]],Payment_Methods[[#This Row],[Spalte2]])</f>
        <v>iDEALCollected by AFS</v>
      </c>
      <c r="D161" t="s">
        <v>133</v>
      </c>
      <c r="E161" s="9" t="s">
        <v>133</v>
      </c>
      <c r="F161" t="s">
        <v>134</v>
      </c>
      <c r="G161" s="11" t="s">
        <v>316</v>
      </c>
    </row>
    <row r="162" spans="1:7" x14ac:dyDescent="0.25">
      <c r="A162" t="s">
        <v>133</v>
      </c>
      <c r="B162" s="119" t="s">
        <v>511</v>
      </c>
      <c r="C162" t="str">
        <f>CONCATENATE(Payment_Methods[[#This Row],[Spalte3]],Payment_Methods[[#This Row],[Spalte2]])</f>
        <v>iDEALDirect Integration</v>
      </c>
      <c r="D162" t="s">
        <v>133</v>
      </c>
      <c r="E162" s="9" t="s">
        <v>133</v>
      </c>
      <c r="F162" t="s">
        <v>134</v>
      </c>
      <c r="G162" s="11" t="s">
        <v>316</v>
      </c>
    </row>
    <row r="163" spans="1:7" x14ac:dyDescent="0.25">
      <c r="A163" t="s">
        <v>133</v>
      </c>
      <c r="B163" s="119" t="s">
        <v>506</v>
      </c>
      <c r="C163" t="str">
        <f>CONCATENATE(Payment_Methods[[#This Row],[Spalte3]],Payment_Methods[[#This Row],[Spalte2]])</f>
        <v>iDEALFirst Data</v>
      </c>
      <c r="D163" t="s">
        <v>133</v>
      </c>
      <c r="E163" s="9" t="s">
        <v>133</v>
      </c>
      <c r="F163" t="s">
        <v>134</v>
      </c>
      <c r="G163" s="11" t="s">
        <v>316</v>
      </c>
    </row>
    <row r="164" spans="1:7" x14ac:dyDescent="0.25">
      <c r="A164" t="s">
        <v>133</v>
      </c>
      <c r="B164" s="119" t="s">
        <v>352</v>
      </c>
      <c r="C164" t="str">
        <f>CONCATENATE(Payment_Methods[[#This Row],[Spalte3]],Payment_Methods[[#This Row],[Spalte2]])</f>
        <v>iDEALWorldpay</v>
      </c>
      <c r="D164" t="s">
        <v>133</v>
      </c>
      <c r="E164" s="9" t="s">
        <v>133</v>
      </c>
      <c r="F164" t="s">
        <v>134</v>
      </c>
      <c r="G164" s="11" t="s">
        <v>316</v>
      </c>
    </row>
    <row r="165" spans="1:7" x14ac:dyDescent="0.25">
      <c r="A165" s="119" t="s">
        <v>284</v>
      </c>
      <c r="B165" s="119" t="s">
        <v>338</v>
      </c>
      <c r="C165" t="str">
        <f>CONCATENATE(Payment_Methods[[#This Row],[Spalte3]],Payment_Methods[[#This Row],[Spalte2]])</f>
        <v>EPSAdyen</v>
      </c>
      <c r="D165" t="s">
        <v>284</v>
      </c>
      <c r="E165" s="9" t="s">
        <v>284</v>
      </c>
      <c r="F165" t="s">
        <v>134</v>
      </c>
      <c r="G165" s="11" t="s">
        <v>317</v>
      </c>
    </row>
    <row r="166" spans="1:7" x14ac:dyDescent="0.25">
      <c r="A166" s="119" t="s">
        <v>284</v>
      </c>
      <c r="B166" s="119" t="s">
        <v>514</v>
      </c>
      <c r="C166" t="str">
        <f>CONCATENATE(Payment_Methods[[#This Row],[Spalte3]],Payment_Methods[[#This Row],[Spalte2]])</f>
        <v>EPSCollected by AFS</v>
      </c>
      <c r="D166" t="s">
        <v>284</v>
      </c>
      <c r="E166" s="9" t="s">
        <v>284</v>
      </c>
      <c r="F166" t="s">
        <v>134</v>
      </c>
      <c r="G166" s="11" t="s">
        <v>317</v>
      </c>
    </row>
    <row r="167" spans="1:7" x14ac:dyDescent="0.25">
      <c r="A167" s="119" t="s">
        <v>284</v>
      </c>
      <c r="B167" s="119" t="s">
        <v>511</v>
      </c>
      <c r="C167" t="str">
        <f>CONCATENATE(Payment_Methods[[#This Row],[Spalte3]],Payment_Methods[[#This Row],[Spalte2]])</f>
        <v>EPSDirect Integration</v>
      </c>
      <c r="D167" t="s">
        <v>284</v>
      </c>
      <c r="E167" s="9" t="s">
        <v>284</v>
      </c>
      <c r="F167" t="s">
        <v>134</v>
      </c>
      <c r="G167" s="11" t="s">
        <v>317</v>
      </c>
    </row>
    <row r="168" spans="1:7" x14ac:dyDescent="0.25">
      <c r="A168" s="119" t="s">
        <v>284</v>
      </c>
      <c r="B168" s="119" t="s">
        <v>352</v>
      </c>
      <c r="C168" t="str">
        <f>CONCATENATE(Payment_Methods[[#This Row],[Spalte3]],Payment_Methods[[#This Row],[Spalte2]])</f>
        <v>EPSWorldpay</v>
      </c>
      <c r="D168" t="s">
        <v>284</v>
      </c>
      <c r="E168" s="9" t="s">
        <v>284</v>
      </c>
      <c r="F168" t="s">
        <v>134</v>
      </c>
      <c r="G168" s="11" t="s">
        <v>317</v>
      </c>
    </row>
    <row r="169" spans="1:7" x14ac:dyDescent="0.25">
      <c r="A169" t="s">
        <v>483</v>
      </c>
      <c r="B169" s="119" t="s">
        <v>338</v>
      </c>
      <c r="C169" t="str">
        <f>CONCATENATE(Payment_Methods[[#This Row],[Spalte3]],Payment_Methods[[#This Row],[Spalte2]])</f>
        <v>BancontactAdyen</v>
      </c>
      <c r="D169" t="s">
        <v>136</v>
      </c>
      <c r="E169" s="9" t="s">
        <v>136</v>
      </c>
      <c r="F169" t="s">
        <v>134</v>
      </c>
      <c r="G169" s="11" t="s">
        <v>318</v>
      </c>
    </row>
    <row r="170" spans="1:7" x14ac:dyDescent="0.25">
      <c r="A170" t="s">
        <v>483</v>
      </c>
      <c r="B170" s="119" t="s">
        <v>514</v>
      </c>
      <c r="C170" t="str">
        <f>CONCATENATE(Payment_Methods[[#This Row],[Spalte3]],Payment_Methods[[#This Row],[Spalte2]])</f>
        <v>BancontactCollected by AFS</v>
      </c>
      <c r="D170" t="s">
        <v>136</v>
      </c>
      <c r="E170" s="9" t="s">
        <v>136</v>
      </c>
      <c r="F170" t="s">
        <v>134</v>
      </c>
      <c r="G170" s="11" t="s">
        <v>318</v>
      </c>
    </row>
    <row r="171" spans="1:7" x14ac:dyDescent="0.25">
      <c r="A171" t="s">
        <v>483</v>
      </c>
      <c r="B171" s="119" t="s">
        <v>352</v>
      </c>
      <c r="C171" t="str">
        <f>CONCATENATE(Payment_Methods[[#This Row],[Spalte3]],Payment_Methods[[#This Row],[Spalte2]])</f>
        <v>BancontactWorldpay</v>
      </c>
      <c r="D171" t="s">
        <v>136</v>
      </c>
      <c r="E171" s="9" t="s">
        <v>136</v>
      </c>
      <c r="F171" t="s">
        <v>134</v>
      </c>
      <c r="G171" s="11" t="s">
        <v>318</v>
      </c>
    </row>
    <row r="172" spans="1:7" x14ac:dyDescent="0.25">
      <c r="A172" t="s">
        <v>285</v>
      </c>
      <c r="B172" s="119" t="s">
        <v>338</v>
      </c>
      <c r="C172" t="str">
        <f>CONCATENATE(Payment_Methods[[#This Row],[Spalte3]],Payment_Methods[[#This Row],[Spalte2]])</f>
        <v>P24Adyen</v>
      </c>
      <c r="D172" t="s">
        <v>285</v>
      </c>
      <c r="E172" s="9" t="s">
        <v>285</v>
      </c>
      <c r="F172" t="s">
        <v>134</v>
      </c>
      <c r="G172" s="11" t="s">
        <v>319</v>
      </c>
    </row>
    <row r="173" spans="1:7" x14ac:dyDescent="0.25">
      <c r="A173" t="s">
        <v>285</v>
      </c>
      <c r="B173" s="119" t="s">
        <v>514</v>
      </c>
      <c r="C173" t="str">
        <f>CONCATENATE(Payment_Methods[[#This Row],[Spalte3]],Payment_Methods[[#This Row],[Spalte2]])</f>
        <v>P24Collected by AFS</v>
      </c>
      <c r="D173" t="s">
        <v>285</v>
      </c>
      <c r="E173" s="9" t="s">
        <v>285</v>
      </c>
      <c r="F173" t="s">
        <v>134</v>
      </c>
      <c r="G173" s="11" t="s">
        <v>319</v>
      </c>
    </row>
    <row r="174" spans="1:7" x14ac:dyDescent="0.25">
      <c r="A174" t="s">
        <v>285</v>
      </c>
      <c r="B174" s="119" t="s">
        <v>511</v>
      </c>
      <c r="C174" t="str">
        <f>CONCATENATE(Payment_Methods[[#This Row],[Spalte3]],Payment_Methods[[#This Row],[Spalte2]])</f>
        <v>P24Direct Integration</v>
      </c>
      <c r="D174" t="s">
        <v>285</v>
      </c>
      <c r="E174" s="9" t="s">
        <v>285</v>
      </c>
      <c r="F174" t="s">
        <v>134</v>
      </c>
      <c r="G174" s="11" t="s">
        <v>319</v>
      </c>
    </row>
    <row r="175" spans="1:7" x14ac:dyDescent="0.25">
      <c r="A175" t="s">
        <v>285</v>
      </c>
      <c r="B175" s="119" t="s">
        <v>352</v>
      </c>
      <c r="C175" t="str">
        <f>CONCATENATE(Payment_Methods[[#This Row],[Spalte3]],Payment_Methods[[#This Row],[Spalte2]])</f>
        <v>P24Worldpay</v>
      </c>
      <c r="D175" t="s">
        <v>285</v>
      </c>
      <c r="E175" s="9" t="s">
        <v>285</v>
      </c>
      <c r="F175" t="s">
        <v>134</v>
      </c>
      <c r="G175" s="11" t="s">
        <v>319</v>
      </c>
    </row>
    <row r="176" spans="1:7" x14ac:dyDescent="0.25">
      <c r="A176" s="114" t="s">
        <v>475</v>
      </c>
      <c r="B176" s="112" t="s">
        <v>354</v>
      </c>
      <c r="C176" t="str">
        <f>CONCATENATE(Payment_Methods[[#This Row],[Spalte3]],Payment_Methods[[#This Row],[Spalte2]])</f>
        <v>InstalmentsAfterpay</v>
      </c>
      <c r="D176" t="s">
        <v>356</v>
      </c>
      <c r="E176" s="9" t="s">
        <v>288</v>
      </c>
      <c r="F176" t="s">
        <v>134</v>
      </c>
      <c r="G176" s="11" t="s">
        <v>322</v>
      </c>
    </row>
    <row r="177" spans="1:7" x14ac:dyDescent="0.25">
      <c r="A177" s="114" t="s">
        <v>475</v>
      </c>
      <c r="B177" s="112" t="s">
        <v>502</v>
      </c>
      <c r="C177" t="str">
        <f>CONCATENATE(Payment_Methods[[#This Row],[Spalte3]],Payment_Methods[[#This Row],[Spalte2]])</f>
        <v>InstalmentsKlarna Collected by AFS</v>
      </c>
      <c r="D177" t="s">
        <v>361</v>
      </c>
      <c r="E177" s="9" t="s">
        <v>293</v>
      </c>
      <c r="F177" t="s">
        <v>134</v>
      </c>
      <c r="G177" s="11" t="s">
        <v>327</v>
      </c>
    </row>
    <row r="178" spans="1:7" x14ac:dyDescent="0.25">
      <c r="A178" s="114" t="s">
        <v>475</v>
      </c>
      <c r="B178" s="112" t="s">
        <v>503</v>
      </c>
      <c r="C178" t="str">
        <f>CONCATENATE(Payment_Methods[[#This Row],[Spalte3]],Payment_Methods[[#This Row],[Spalte2]])</f>
        <v>InstalmentsKlarna Direct Integration</v>
      </c>
      <c r="D178" t="s">
        <v>361</v>
      </c>
      <c r="E178" s="9" t="s">
        <v>293</v>
      </c>
      <c r="F178" t="s">
        <v>134</v>
      </c>
      <c r="G178" s="11" t="s">
        <v>327</v>
      </c>
    </row>
    <row r="179" spans="1:7" x14ac:dyDescent="0.25">
      <c r="A179" s="121" t="s">
        <v>495</v>
      </c>
      <c r="B179" s="119" t="s">
        <v>517</v>
      </c>
      <c r="C179" t="str">
        <f>CONCATENATE(Payment_Methods[[#This Row],[Spalte3]],Payment_Methods[[#This Row],[Spalte2]])</f>
        <v>InApp PurchasesApple</v>
      </c>
      <c r="D179" t="s">
        <v>357</v>
      </c>
      <c r="E179" s="9" t="s">
        <v>289</v>
      </c>
      <c r="F179" t="s">
        <v>300</v>
      </c>
      <c r="G179" s="11" t="s">
        <v>323</v>
      </c>
    </row>
    <row r="180" spans="1:7" x14ac:dyDescent="0.25">
      <c r="A180" s="121" t="s">
        <v>495</v>
      </c>
      <c r="B180" s="119" t="s">
        <v>518</v>
      </c>
      <c r="C180" t="str">
        <f>CONCATENATE(Payment_Methods[[#This Row],[Spalte3]],Payment_Methods[[#This Row],[Spalte2]])</f>
        <v>InApp PurchasesGoogle</v>
      </c>
      <c r="D180" t="s">
        <v>358</v>
      </c>
      <c r="E180" s="9" t="s">
        <v>290</v>
      </c>
      <c r="F180" t="s">
        <v>300</v>
      </c>
      <c r="G180" s="11" t="s">
        <v>324</v>
      </c>
    </row>
    <row r="181" spans="1:7" x14ac:dyDescent="0.25">
      <c r="A181" s="121" t="s">
        <v>495</v>
      </c>
      <c r="B181" s="119" t="s">
        <v>516</v>
      </c>
      <c r="C181" t="str">
        <f>CONCATENATE(Payment_Methods[[#This Row],[Spalte3]],Payment_Methods[[#This Row],[Spalte2]])</f>
        <v>InApp PurchasesAmazon</v>
      </c>
      <c r="D181" t="s">
        <v>359</v>
      </c>
      <c r="E181" s="9" t="s">
        <v>291</v>
      </c>
      <c r="F181" t="s">
        <v>300</v>
      </c>
      <c r="G181" s="11" t="s">
        <v>325</v>
      </c>
    </row>
    <row r="182" spans="1:7" x14ac:dyDescent="0.25">
      <c r="A182" s="114" t="s">
        <v>489</v>
      </c>
      <c r="B182" s="119" t="s">
        <v>338</v>
      </c>
      <c r="C182" t="str">
        <f>CONCATENATE(Payment_Methods[[#This Row],[Spalte3]],Payment_Methods[[#This Row],[Spalte2]])</f>
        <v>AmazonPayAdyen</v>
      </c>
      <c r="D182" t="s">
        <v>296</v>
      </c>
      <c r="E182" s="10" t="s">
        <v>296</v>
      </c>
      <c r="F182" t="s">
        <v>134</v>
      </c>
      <c r="G182" s="13" t="s">
        <v>330</v>
      </c>
    </row>
    <row r="183" spans="1:7" x14ac:dyDescent="0.25">
      <c r="A183" s="114" t="s">
        <v>489</v>
      </c>
      <c r="B183" s="119" t="s">
        <v>511</v>
      </c>
      <c r="C183" t="str">
        <f>CONCATENATE(Payment_Methods[[#This Row],[Spalte3]],Payment_Methods[[#This Row],[Spalte2]])</f>
        <v>AmazonPayDirect Integration</v>
      </c>
      <c r="D183" t="s">
        <v>296</v>
      </c>
      <c r="E183" s="10" t="s">
        <v>296</v>
      </c>
      <c r="F183" t="s">
        <v>134</v>
      </c>
      <c r="G183" s="13" t="s">
        <v>330</v>
      </c>
    </row>
    <row r="184" spans="1:7" x14ac:dyDescent="0.25">
      <c r="A184" s="114" t="s">
        <v>490</v>
      </c>
      <c r="B184" s="119" t="s">
        <v>338</v>
      </c>
      <c r="C184" t="str">
        <f>CONCATENATE(Payment_Methods[[#This Row],[Spalte3]],Payment_Methods[[#This Row],[Spalte2]])</f>
        <v>ApplePayAdyen</v>
      </c>
      <c r="D184" t="s">
        <v>139</v>
      </c>
      <c r="E184" s="9" t="s">
        <v>274</v>
      </c>
      <c r="F184" t="s">
        <v>134</v>
      </c>
      <c r="G184" s="11" t="s">
        <v>305</v>
      </c>
    </row>
    <row r="185" spans="1:7" x14ac:dyDescent="0.25">
      <c r="A185" s="114" t="s">
        <v>490</v>
      </c>
      <c r="B185" s="119" t="s">
        <v>513</v>
      </c>
      <c r="C185" t="str">
        <f>CONCATENATE(Payment_Methods[[#This Row],[Spalte3]],Payment_Methods[[#This Row],[Spalte2]])</f>
        <v>ApplePayPayOn</v>
      </c>
      <c r="D185" t="s">
        <v>139</v>
      </c>
      <c r="E185" s="9" t="s">
        <v>274</v>
      </c>
      <c r="F185" t="s">
        <v>134</v>
      </c>
      <c r="G185" s="11" t="s">
        <v>305</v>
      </c>
    </row>
    <row r="186" spans="1:7" x14ac:dyDescent="0.25">
      <c r="A186" s="114" t="s">
        <v>490</v>
      </c>
      <c r="B186" s="119" t="s">
        <v>352</v>
      </c>
      <c r="C186" t="str">
        <f>CONCATENATE(Payment_Methods[[#This Row],[Spalte3]],Payment_Methods[[#This Row],[Spalte2]])</f>
        <v>ApplePayWorldpay</v>
      </c>
      <c r="D186" t="s">
        <v>139</v>
      </c>
      <c r="E186" s="9" t="s">
        <v>274</v>
      </c>
      <c r="F186" t="s">
        <v>134</v>
      </c>
      <c r="G186" s="11" t="s">
        <v>305</v>
      </c>
    </row>
    <row r="187" spans="1:7" x14ac:dyDescent="0.25">
      <c r="A187" s="121" t="s">
        <v>491</v>
      </c>
      <c r="B187" s="119" t="s">
        <v>338</v>
      </c>
      <c r="C187" t="str">
        <f>CONCATENATE(Payment_Methods[[#This Row],[Spalte3]],Payment_Methods[[#This Row],[Spalte2]])</f>
        <v>Google PayAdyen</v>
      </c>
      <c r="D187" t="s">
        <v>139</v>
      </c>
      <c r="E187" s="9" t="s">
        <v>274</v>
      </c>
      <c r="F187" t="s">
        <v>134</v>
      </c>
      <c r="G187" s="11" t="s">
        <v>305</v>
      </c>
    </row>
    <row r="188" spans="1:7" x14ac:dyDescent="0.25">
      <c r="A188" s="121" t="s">
        <v>491</v>
      </c>
      <c r="B188" s="119" t="s">
        <v>513</v>
      </c>
      <c r="C188" t="str">
        <f>CONCATENATE(Payment_Methods[[#This Row],[Spalte3]],Payment_Methods[[#This Row],[Spalte2]])</f>
        <v>Google PayPayOn</v>
      </c>
      <c r="D188" t="s">
        <v>139</v>
      </c>
      <c r="E188" s="9" t="s">
        <v>274</v>
      </c>
      <c r="F188" t="s">
        <v>134</v>
      </c>
      <c r="G188" s="11" t="s">
        <v>305</v>
      </c>
    </row>
    <row r="189" spans="1:7" x14ac:dyDescent="0.25">
      <c r="A189" s="121" t="s">
        <v>491</v>
      </c>
      <c r="B189" s="119" t="s">
        <v>352</v>
      </c>
      <c r="C189" t="str">
        <f>CONCATENATE(Payment_Methods[[#This Row],[Spalte3]],Payment_Methods[[#This Row],[Spalte2]])</f>
        <v>Google PayWorldpay</v>
      </c>
      <c r="D189" t="s">
        <v>139</v>
      </c>
      <c r="E189" s="9" t="s">
        <v>274</v>
      </c>
      <c r="F189" t="s">
        <v>134</v>
      </c>
      <c r="G189" s="11" t="s">
        <v>305</v>
      </c>
    </row>
    <row r="190" spans="1:7" x14ac:dyDescent="0.25">
      <c r="A190" t="s">
        <v>297</v>
      </c>
      <c r="C190" t="str">
        <f>CONCATENATE(Payment_Methods[[#This Row],[Spalte3]],Payment_Methods[[#This Row],[Spalte2]])</f>
        <v>Huawei Pay</v>
      </c>
      <c r="D190" t="s">
        <v>297</v>
      </c>
      <c r="E190" s="9" t="s">
        <v>297</v>
      </c>
      <c r="F190" t="s">
        <v>134</v>
      </c>
      <c r="G190" s="13" t="s">
        <v>331</v>
      </c>
    </row>
    <row r="191" spans="1:7" x14ac:dyDescent="0.25">
      <c r="A191" t="s">
        <v>485</v>
      </c>
      <c r="B191" t="s">
        <v>338</v>
      </c>
      <c r="C191" s="123" t="str">
        <f>CONCATENATE(Payment_Methods[[#This Row],[Spalte3]],Payment_Methods[[#This Row],[Spalte2]])</f>
        <v>GiropayAdyen</v>
      </c>
      <c r="E191" s="60" t="s">
        <v>485</v>
      </c>
      <c r="F191" t="s">
        <v>134</v>
      </c>
      <c r="G191" s="13" t="s">
        <v>530</v>
      </c>
    </row>
    <row r="192" spans="1:7" x14ac:dyDescent="0.25">
      <c r="A192" t="s">
        <v>485</v>
      </c>
      <c r="B192" t="s">
        <v>514</v>
      </c>
      <c r="C192" s="123" t="str">
        <f>CONCATENATE(Payment_Methods[[#This Row],[Spalte3]],Payment_Methods[[#This Row],[Spalte2]])</f>
        <v>GiropayCollected by AFS</v>
      </c>
      <c r="E192" s="60" t="s">
        <v>485</v>
      </c>
      <c r="F192" t="s">
        <v>134</v>
      </c>
      <c r="G192" s="13" t="s">
        <v>530</v>
      </c>
    </row>
    <row r="193" spans="1:7" x14ac:dyDescent="0.25">
      <c r="A193" t="s">
        <v>485</v>
      </c>
      <c r="B193" s="59" t="s">
        <v>511</v>
      </c>
      <c r="C193" s="123" t="str">
        <f>CONCATENATE(Payment_Methods[[#This Row],[Spalte3]],Payment_Methods[[#This Row],[Spalte2]])</f>
        <v>GiropayDirect Integration</v>
      </c>
      <c r="E193" s="60" t="s">
        <v>485</v>
      </c>
      <c r="F193" t="s">
        <v>134</v>
      </c>
      <c r="G193" s="13" t="s">
        <v>530</v>
      </c>
    </row>
    <row r="194" spans="1:7" x14ac:dyDescent="0.25">
      <c r="A194" s="121" t="s">
        <v>488</v>
      </c>
      <c r="B194" s="119" t="s">
        <v>338</v>
      </c>
      <c r="C194" s="131" t="str">
        <f>CONCATENATE(Payment_Methods[[#This Row],[Spalte3]],Payment_Methods[[#This Row],[Spalte2]])</f>
        <v>TrustlyAdyen</v>
      </c>
      <c r="D194" s="59"/>
      <c r="E194" s="124" t="s">
        <v>488</v>
      </c>
      <c r="F194" t="s">
        <v>134</v>
      </c>
      <c r="G194" s="126" t="s">
        <v>531</v>
      </c>
    </row>
    <row r="195" spans="1:7" x14ac:dyDescent="0.25">
      <c r="A195" s="121" t="s">
        <v>488</v>
      </c>
      <c r="B195" s="119" t="s">
        <v>514</v>
      </c>
      <c r="C195" s="123" t="str">
        <f>CONCATENATE(Payment_Methods[[#This Row],[Spalte3]],Payment_Methods[[#This Row],[Spalte2]])</f>
        <v>TrustlyCollected by AFS</v>
      </c>
      <c r="E195" s="124" t="s">
        <v>488</v>
      </c>
      <c r="F195" t="s">
        <v>134</v>
      </c>
      <c r="G195" s="126" t="s">
        <v>531</v>
      </c>
    </row>
    <row r="196" spans="1:7" x14ac:dyDescent="0.25">
      <c r="A196" s="121" t="s">
        <v>487</v>
      </c>
      <c r="B196" s="119" t="s">
        <v>338</v>
      </c>
      <c r="C196" s="123" t="str">
        <f>CONCATENATE(Payment_Methods[[#This Row],[Spalte3]],Payment_Methods[[#This Row],[Spalte2]])</f>
        <v>PayUAdyen</v>
      </c>
      <c r="E196" s="125" t="s">
        <v>487</v>
      </c>
      <c r="F196" t="s">
        <v>134</v>
      </c>
      <c r="G196" s="126" t="s">
        <v>537</v>
      </c>
    </row>
    <row r="197" spans="1:7" x14ac:dyDescent="0.25">
      <c r="A197" s="121" t="s">
        <v>487</v>
      </c>
      <c r="B197" s="119" t="s">
        <v>514</v>
      </c>
      <c r="C197" s="123" t="str">
        <f>CONCATENATE(Payment_Methods[[#This Row],[Spalte3]],Payment_Methods[[#This Row],[Spalte2]])</f>
        <v>PayUCollected by AFS</v>
      </c>
      <c r="E197" s="125" t="s">
        <v>487</v>
      </c>
      <c r="F197" t="s">
        <v>134</v>
      </c>
      <c r="G197" s="126" t="s">
        <v>537</v>
      </c>
    </row>
    <row r="198" spans="1:7" x14ac:dyDescent="0.25">
      <c r="A198" s="121" t="s">
        <v>486</v>
      </c>
      <c r="B198" s="119" t="s">
        <v>338</v>
      </c>
      <c r="C198" s="123" t="str">
        <f>CONCATENATE(Payment_Methods[[#This Row],[Spalte3]],Payment_Methods[[#This Row],[Spalte2]])</f>
        <v>MultibancoAdyen</v>
      </c>
      <c r="D198" s="107"/>
      <c r="E198" s="125" t="s">
        <v>538</v>
      </c>
      <c r="F198" t="s">
        <v>134</v>
      </c>
      <c r="G198" s="126" t="s">
        <v>539</v>
      </c>
    </row>
    <row r="199" spans="1:7" x14ac:dyDescent="0.25">
      <c r="A199" s="121" t="s">
        <v>486</v>
      </c>
      <c r="B199" s="119" t="s">
        <v>514</v>
      </c>
      <c r="C199" s="123" t="str">
        <f>CONCATENATE(Payment_Methods[[#This Row],[Spalte3]],Payment_Methods[[#This Row],[Spalte2]])</f>
        <v>MultibancoCollected by AFS</v>
      </c>
      <c r="E199" s="125" t="s">
        <v>538</v>
      </c>
      <c r="F199" t="s">
        <v>134</v>
      </c>
      <c r="G199" s="126" t="s">
        <v>539</v>
      </c>
    </row>
    <row r="200" spans="1:7" x14ac:dyDescent="0.25">
      <c r="A200" s="121" t="s">
        <v>484</v>
      </c>
      <c r="B200" s="119" t="s">
        <v>338</v>
      </c>
      <c r="C200" s="123" t="str">
        <f>CONCATENATE(Payment_Methods[[#This Row],[Spalte3]],Payment_Methods[[#This Row],[Spalte2]])</f>
        <v>BlikAdyen</v>
      </c>
      <c r="E200" s="125" t="s">
        <v>484</v>
      </c>
      <c r="F200" t="s">
        <v>134</v>
      </c>
      <c r="G200" s="126" t="s">
        <v>540</v>
      </c>
    </row>
    <row r="201" spans="1:7" x14ac:dyDescent="0.25">
      <c r="A201" s="121" t="s">
        <v>484</v>
      </c>
      <c r="B201" s="119" t="s">
        <v>514</v>
      </c>
      <c r="C201" s="123" t="str">
        <f>CONCATENATE(Payment_Methods[[#This Row],[Spalte3]],Payment_Methods[[#This Row],[Spalte2]])</f>
        <v>BlikCollected by AFS</v>
      </c>
      <c r="E201" s="125" t="s">
        <v>484</v>
      </c>
      <c r="F201" t="s">
        <v>134</v>
      </c>
      <c r="G201" s="126" t="s">
        <v>540</v>
      </c>
    </row>
  </sheetData>
  <phoneticPr fontId="20" type="noConversion"/>
  <pageMargins left="0.7" right="0.7" top="0.78740157499999996" bottom="0.78740157499999996" header="0.3" footer="0.3"/>
  <pageSetup paperSize="9" orientation="portrait" r:id="rId1"/>
  <tableParts count="8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N22"/>
  <sheetViews>
    <sheetView zoomScale="87" zoomScaleNormal="70" workbookViewId="0">
      <selection activeCell="I4" sqref="I4:K16"/>
    </sheetView>
  </sheetViews>
  <sheetFormatPr baseColWidth="10" defaultColWidth="11.42578125" defaultRowHeight="15" x14ac:dyDescent="0.25"/>
  <cols>
    <col min="2" max="2" width="32.140625" customWidth="1"/>
    <col min="3" max="3" width="19.42578125" bestFit="1" customWidth="1"/>
    <col min="4" max="4" width="31.7109375" bestFit="1" customWidth="1"/>
    <col min="5" max="5" width="25.5703125" customWidth="1"/>
    <col min="6" max="6" width="27.85546875" customWidth="1"/>
    <col min="9" max="10" width="25.5703125" bestFit="1" customWidth="1"/>
    <col min="11" max="11" width="26.5703125" bestFit="1" customWidth="1"/>
  </cols>
  <sheetData>
    <row r="1" spans="2:40" x14ac:dyDescent="0.25">
      <c r="F1" t="str">
        <f>VLOOKUP(F2,'Step1-Business Codes'!$A$2:$E$36,5,FALSE)</f>
        <v>No</v>
      </c>
      <c r="G1" t="str">
        <f>VLOOKUP(G2,'Step1-Business Codes'!$A$2:$E$36,5,FALSE)</f>
        <v>No</v>
      </c>
      <c r="H1" t="str">
        <f>VLOOKUP(H2,'Step1-Business Codes'!$A$2:$E$36,5,FALSE)</f>
        <v>No</v>
      </c>
      <c r="I1" t="str">
        <f>VLOOKUP(I2,'Step1-Business Codes'!$A$2:$E$36,5,FALSE)</f>
        <v>No</v>
      </c>
      <c r="J1" t="str">
        <f>VLOOKUP(J2,'Step1-Business Codes'!$A$2:$E$36,5,FALSE)</f>
        <v>No</v>
      </c>
      <c r="K1" t="str">
        <f>VLOOKUP(K2,'Step1-Business Codes'!$A$2:$E$36,5,FALSE)</f>
        <v>No</v>
      </c>
      <c r="L1" t="str">
        <f>VLOOKUP(L2,'Step1-Business Codes'!$A$2:$E$36,5,FALSE)</f>
        <v>No</v>
      </c>
      <c r="M1" t="str">
        <f>VLOOKUP(M2,'Step1-Business Codes'!$A$2:$E$36,5,FALSE)</f>
        <v>No</v>
      </c>
      <c r="N1" t="str">
        <f>VLOOKUP(N2,'Step1-Business Codes'!$A$2:$E$36,5,FALSE)</f>
        <v>No</v>
      </c>
      <c r="O1" t="str">
        <f>VLOOKUP(O2,'Step1-Business Codes'!$A$2:$E$36,5,FALSE)</f>
        <v>No</v>
      </c>
      <c r="P1" t="str">
        <f>VLOOKUP(P2,'Step1-Business Codes'!$A$2:$E$36,5,FALSE)</f>
        <v>No</v>
      </c>
      <c r="Q1" t="str">
        <f>VLOOKUP(Q2,'Step1-Business Codes'!$A$2:$E$36,5,FALSE)</f>
        <v>No</v>
      </c>
      <c r="R1" t="str">
        <f>VLOOKUP(R2,'Step1-Business Codes'!$A$2:$E$36,5,FALSE)</f>
        <v>No</v>
      </c>
      <c r="S1" t="str">
        <f>VLOOKUP(S2,'Step1-Business Codes'!$A$2:$E$36,5,FALSE)</f>
        <v>No</v>
      </c>
      <c r="T1" t="str">
        <f>VLOOKUP(T2,'Step1-Business Codes'!$A$2:$E$36,5,FALSE)</f>
        <v>No</v>
      </c>
      <c r="U1" t="str">
        <f>VLOOKUP(U2,'Step1-Business Codes'!$A$2:$E$36,5,FALSE)</f>
        <v>No</v>
      </c>
      <c r="V1" t="str">
        <f>VLOOKUP(V2,'Step1-Business Codes'!$A$2:$E$36,5,FALSE)</f>
        <v>No</v>
      </c>
      <c r="W1" t="str">
        <f>VLOOKUP(W2,'Step1-Business Codes'!$A$2:$E$36,5,FALSE)</f>
        <v>No</v>
      </c>
      <c r="X1" t="str">
        <f>VLOOKUP(X2,'Step1-Business Codes'!$A$2:$E$36,5,FALSE)</f>
        <v>No</v>
      </c>
      <c r="Y1" t="str">
        <f>VLOOKUP(Y2,'Step1-Business Codes'!$A$2:$E$36,5,FALSE)</f>
        <v>No</v>
      </c>
      <c r="Z1" t="str">
        <f>VLOOKUP(Z2,'Step1-Business Codes'!$A$2:$E$36,5,FALSE)</f>
        <v>No</v>
      </c>
      <c r="AA1" t="str">
        <f>VLOOKUP(AA2,'Step1-Business Codes'!$A$2:$E$36,5,FALSE)</f>
        <v>No</v>
      </c>
      <c r="AB1" t="str">
        <f>VLOOKUP(AB2,'Step1-Business Codes'!$A$2:$E$36,5,FALSE)</f>
        <v>No</v>
      </c>
      <c r="AC1" t="str">
        <f>VLOOKUP(AC2,'Step1-Business Codes'!$A$2:$E$36,5,FALSE)</f>
        <v>No</v>
      </c>
      <c r="AD1" t="str">
        <f>VLOOKUP(AD2,'Step1-Business Codes'!$A$2:$E$36,5,FALSE)</f>
        <v>No</v>
      </c>
      <c r="AE1" t="str">
        <f>VLOOKUP(AE2,'Step1-Business Codes'!$A$2:$E$36,5,FALSE)</f>
        <v>No</v>
      </c>
      <c r="AF1" t="str">
        <f>VLOOKUP(AF2,'Step1-Business Codes'!$A$2:$E$36,5,FALSE)</f>
        <v>No</v>
      </c>
      <c r="AG1" t="str">
        <f>VLOOKUP(AG2,'Step1-Business Codes'!$A$2:$E$36,5,FALSE)</f>
        <v>No</v>
      </c>
      <c r="AH1" t="str">
        <f>VLOOKUP(AH2,'Step1-Business Codes'!$A$2:$E$36,5,FALSE)</f>
        <v>No</v>
      </c>
      <c r="AI1" t="str">
        <f>VLOOKUP(AI2,'Step1-Business Codes'!$A$2:$E$36,5,FALSE)</f>
        <v>No</v>
      </c>
      <c r="AJ1" t="str">
        <f>VLOOKUP(AJ2,'Step1-Business Codes'!$A$2:$E$36,5,FALSE)</f>
        <v>No</v>
      </c>
      <c r="AK1" t="str">
        <f>VLOOKUP(AK2,'Step1-Business Codes'!$A$2:$E$36,5,FALSE)</f>
        <v>No</v>
      </c>
      <c r="AL1" t="str">
        <f>VLOOKUP(AL2,'Step1-Business Codes'!$A$2:$E$36,5,FALSE)</f>
        <v>No</v>
      </c>
      <c r="AM1" t="str">
        <f>VLOOKUP(AM2,'Step1-Business Codes'!$A$2:$E$36,5,FALSE)</f>
        <v>No</v>
      </c>
      <c r="AN1" t="str">
        <f>VLOOKUP(AN2,'Step1-Business Codes'!$A$2:$E$36,5,FALSE)</f>
        <v>No</v>
      </c>
    </row>
    <row r="2" spans="2:40" x14ac:dyDescent="0.25">
      <c r="F2">
        <v>1000</v>
      </c>
      <c r="G2">
        <v>1001</v>
      </c>
      <c r="H2" s="2">
        <v>1002</v>
      </c>
      <c r="I2" s="2">
        <v>1003</v>
      </c>
      <c r="J2" s="2">
        <v>1004</v>
      </c>
      <c r="K2" s="2">
        <v>1005</v>
      </c>
      <c r="L2" s="2">
        <v>1006</v>
      </c>
      <c r="M2" s="2">
        <v>1007</v>
      </c>
      <c r="N2" s="2">
        <v>1008</v>
      </c>
      <c r="O2" s="2">
        <v>1009</v>
      </c>
      <c r="P2" s="2">
        <v>1010</v>
      </c>
      <c r="Q2" s="2">
        <v>1011</v>
      </c>
      <c r="R2" s="2">
        <v>1012</v>
      </c>
      <c r="S2" s="2">
        <v>1013</v>
      </c>
      <c r="T2" s="2">
        <v>1014</v>
      </c>
      <c r="U2" s="2">
        <v>1015</v>
      </c>
      <c r="V2" s="2">
        <v>1200</v>
      </c>
      <c r="W2" s="2">
        <v>1300</v>
      </c>
      <c r="X2" s="2">
        <v>1500</v>
      </c>
      <c r="Y2" s="2">
        <v>1600</v>
      </c>
      <c r="Z2" s="2">
        <v>1700</v>
      </c>
      <c r="AA2" s="2">
        <v>1900</v>
      </c>
      <c r="AB2" s="2">
        <v>2100</v>
      </c>
      <c r="AC2" s="2">
        <v>2101</v>
      </c>
      <c r="AD2" s="2">
        <v>2102</v>
      </c>
      <c r="AE2" s="2">
        <v>2103</v>
      </c>
      <c r="AF2" s="2">
        <v>2104</v>
      </c>
      <c r="AG2" s="2">
        <v>2105</v>
      </c>
      <c r="AH2" s="2">
        <v>2106</v>
      </c>
      <c r="AI2" s="2">
        <v>2107</v>
      </c>
      <c r="AJ2" s="2">
        <v>2108</v>
      </c>
      <c r="AK2" s="2">
        <v>2109</v>
      </c>
      <c r="AL2" s="2">
        <v>2200</v>
      </c>
      <c r="AM2" s="2">
        <v>2500</v>
      </c>
      <c r="AN2" s="2">
        <v>3000</v>
      </c>
    </row>
    <row r="3" spans="2:40" x14ac:dyDescent="0.25">
      <c r="B3" s="6" t="s">
        <v>0</v>
      </c>
      <c r="C3" s="6" t="s">
        <v>0</v>
      </c>
      <c r="D3" s="6" t="s">
        <v>142</v>
      </c>
      <c r="E3" s="6" t="s">
        <v>1</v>
      </c>
      <c r="F3" s="6" t="s">
        <v>65</v>
      </c>
      <c r="G3" s="6" t="s">
        <v>66</v>
      </c>
      <c r="H3" s="6" t="s">
        <v>67</v>
      </c>
      <c r="I3" s="6" t="s">
        <v>68</v>
      </c>
      <c r="J3" s="6" t="s">
        <v>69</v>
      </c>
      <c r="K3" s="6" t="s">
        <v>70</v>
      </c>
      <c r="L3" s="6" t="s">
        <v>71</v>
      </c>
      <c r="M3" s="6" t="s">
        <v>72</v>
      </c>
      <c r="N3" s="6" t="s">
        <v>73</v>
      </c>
      <c r="O3" s="6" t="s">
        <v>74</v>
      </c>
      <c r="P3" s="6" t="s">
        <v>75</v>
      </c>
      <c r="Q3" s="6" t="s">
        <v>76</v>
      </c>
      <c r="R3" s="6" t="s">
        <v>77</v>
      </c>
      <c r="S3" s="6" t="s">
        <v>78</v>
      </c>
      <c r="T3" s="6" t="s">
        <v>79</v>
      </c>
      <c r="U3" s="6" t="s">
        <v>80</v>
      </c>
      <c r="V3" s="6" t="s">
        <v>81</v>
      </c>
      <c r="W3" s="6" t="s">
        <v>82</v>
      </c>
      <c r="X3" s="6" t="s">
        <v>83</v>
      </c>
      <c r="Y3" s="6" t="s">
        <v>84</v>
      </c>
      <c r="Z3" s="6" t="s">
        <v>85</v>
      </c>
      <c r="AA3" s="6" t="s">
        <v>86</v>
      </c>
      <c r="AB3" s="6" t="s">
        <v>87</v>
      </c>
      <c r="AC3" s="6" t="s">
        <v>88</v>
      </c>
      <c r="AD3" s="6" t="s">
        <v>89</v>
      </c>
      <c r="AE3" s="6" t="s">
        <v>90</v>
      </c>
      <c r="AF3" s="6" t="s">
        <v>91</v>
      </c>
      <c r="AG3" s="6" t="s">
        <v>92</v>
      </c>
      <c r="AH3" s="6" t="s">
        <v>93</v>
      </c>
      <c r="AI3" s="6" t="s">
        <v>94</v>
      </c>
      <c r="AJ3" s="6" t="s">
        <v>95</v>
      </c>
      <c r="AK3" s="6" t="s">
        <v>96</v>
      </c>
      <c r="AL3" s="6" t="s">
        <v>97</v>
      </c>
      <c r="AM3" s="6" t="s">
        <v>98</v>
      </c>
      <c r="AN3" s="6" t="s">
        <v>99</v>
      </c>
    </row>
    <row r="4" spans="2:40" x14ac:dyDescent="0.25">
      <c r="B4" s="14" t="s">
        <v>143</v>
      </c>
      <c r="C4" s="14" t="s">
        <v>144</v>
      </c>
      <c r="D4" s="14" t="s">
        <v>145</v>
      </c>
      <c r="E4" s="14" t="s">
        <v>146</v>
      </c>
    </row>
    <row r="5" spans="2:40" x14ac:dyDescent="0.25">
      <c r="B5" s="14" t="s">
        <v>147</v>
      </c>
      <c r="C5" s="14" t="s">
        <v>148</v>
      </c>
      <c r="D5" s="14" t="s">
        <v>149</v>
      </c>
      <c r="E5" s="49">
        <v>5</v>
      </c>
      <c r="F5" s="14"/>
    </row>
    <row r="6" spans="2:40" x14ac:dyDescent="0.25">
      <c r="B6" s="14" t="s">
        <v>150</v>
      </c>
      <c r="C6" s="14" t="s">
        <v>151</v>
      </c>
      <c r="D6" s="14"/>
      <c r="E6" s="14" t="s">
        <v>28</v>
      </c>
      <c r="F6" s="14"/>
    </row>
    <row r="7" spans="2:40" x14ac:dyDescent="0.25">
      <c r="B7" s="14" t="s">
        <v>152</v>
      </c>
      <c r="C7" s="14" t="s">
        <v>153</v>
      </c>
      <c r="D7" s="14"/>
      <c r="E7" s="14" t="s">
        <v>28</v>
      </c>
      <c r="F7" s="14"/>
    </row>
    <row r="8" spans="2:40" x14ac:dyDescent="0.25">
      <c r="B8" s="14"/>
      <c r="C8" s="14"/>
      <c r="D8" s="14"/>
      <c r="E8" s="14"/>
    </row>
    <row r="9" spans="2:40" x14ac:dyDescent="0.25">
      <c r="B9" s="14"/>
      <c r="C9" s="14"/>
      <c r="D9" s="14"/>
      <c r="E9" s="14"/>
    </row>
    <row r="10" spans="2:40" x14ac:dyDescent="0.25">
      <c r="B10" s="14" t="s">
        <v>154</v>
      </c>
      <c r="C10" s="14" t="s">
        <v>155</v>
      </c>
      <c r="D10" s="14"/>
      <c r="E10" s="14" t="s">
        <v>156</v>
      </c>
    </row>
    <row r="11" spans="2:40" x14ac:dyDescent="0.25">
      <c r="B11" s="14" t="s">
        <v>158</v>
      </c>
      <c r="C11" s="14" t="s">
        <v>159</v>
      </c>
      <c r="D11" s="14"/>
      <c r="E11" s="49">
        <v>1234567</v>
      </c>
    </row>
    <row r="12" spans="2:40" x14ac:dyDescent="0.25">
      <c r="B12" s="56" t="s">
        <v>160</v>
      </c>
      <c r="C12" s="56" t="s">
        <v>160</v>
      </c>
      <c r="D12" s="14"/>
      <c r="E12" s="56" t="s">
        <v>161</v>
      </c>
      <c r="F12" s="54"/>
    </row>
    <row r="13" spans="2:40" x14ac:dyDescent="0.25">
      <c r="B13" s="14" t="s">
        <v>162</v>
      </c>
      <c r="C13" s="14" t="s">
        <v>162</v>
      </c>
      <c r="D13" s="14"/>
      <c r="E13" s="14" t="s">
        <v>163</v>
      </c>
      <c r="F13" s="14"/>
    </row>
    <row r="14" spans="2:40" x14ac:dyDescent="0.25">
      <c r="B14" s="14" t="s">
        <v>164</v>
      </c>
      <c r="C14" s="14" t="s">
        <v>165</v>
      </c>
      <c r="D14" s="14"/>
      <c r="E14" s="14" t="s">
        <v>23</v>
      </c>
      <c r="F14" s="14"/>
    </row>
    <row r="15" spans="2:40" x14ac:dyDescent="0.25">
      <c r="B15" s="14" t="s">
        <v>166</v>
      </c>
      <c r="C15" s="14" t="s">
        <v>167</v>
      </c>
      <c r="D15" s="14"/>
      <c r="E15" s="14"/>
    </row>
    <row r="16" spans="2:40" x14ac:dyDescent="0.25">
      <c r="B16" s="14" t="s">
        <v>168</v>
      </c>
      <c r="C16" s="14" t="s">
        <v>169</v>
      </c>
      <c r="D16" s="14" t="s">
        <v>170</v>
      </c>
      <c r="E16" s="14" t="s">
        <v>28</v>
      </c>
      <c r="F16" s="14"/>
    </row>
    <row r="17" spans="2:5" x14ac:dyDescent="0.25">
      <c r="B17" s="14"/>
      <c r="C17" s="14"/>
      <c r="D17" s="14"/>
      <c r="E17" s="14"/>
    </row>
    <row r="18" spans="2:5" x14ac:dyDescent="0.25">
      <c r="B18" s="14"/>
      <c r="C18" s="14"/>
      <c r="D18" s="14"/>
      <c r="E18" s="14"/>
    </row>
    <row r="19" spans="2:5" x14ac:dyDescent="0.25">
      <c r="B19" s="14"/>
      <c r="C19" s="14"/>
      <c r="D19" s="14"/>
      <c r="E19" s="14"/>
    </row>
    <row r="20" spans="2:5" x14ac:dyDescent="0.25">
      <c r="B20" s="14"/>
      <c r="C20" s="14"/>
      <c r="D20" s="14"/>
      <c r="E20" s="14"/>
    </row>
    <row r="21" spans="2:5" x14ac:dyDescent="0.25">
      <c r="B21" s="14"/>
      <c r="C21" s="14"/>
      <c r="D21" s="14"/>
      <c r="E21" s="14"/>
    </row>
    <row r="22" spans="2:5" x14ac:dyDescent="0.25">
      <c r="B22" s="2"/>
    </row>
  </sheetData>
  <conditionalFormatting sqref="F4:AN10 F15:AN15 L13:AN13 L11:AN11 K11:K13 K12:AN12 F11:H14 J14:AN14">
    <cfRule type="expression" dxfId="46" priority="9">
      <formula>F$1="Yes"</formula>
    </cfRule>
  </conditionalFormatting>
  <conditionalFormatting sqref="F17:AN22 F4:AN10 F15:AN15 L13:AN13 L11:AN11 K11:K13 K12:AN12 F11:H14 J14:AN14">
    <cfRule type="expression" dxfId="45" priority="8">
      <formula>F4&lt;&gt;""</formula>
    </cfRule>
  </conditionalFormatting>
  <conditionalFormatting sqref="F2:AN3">
    <cfRule type="expression" dxfId="44" priority="7">
      <formula>F$1="No"</formula>
    </cfRule>
  </conditionalFormatting>
  <conditionalFormatting sqref="F16:AN17 F18:F21 I18:K21">
    <cfRule type="expression" dxfId="43" priority="6">
      <formula>F$1="Yes"</formula>
    </cfRule>
  </conditionalFormatting>
  <conditionalFormatting sqref="F16:AN17 F18:F21 I18:K21">
    <cfRule type="expression" dxfId="42" priority="5">
      <formula>F16&lt;&gt;""</formula>
    </cfRule>
  </conditionalFormatting>
  <conditionalFormatting sqref="I11:I14">
    <cfRule type="expression" dxfId="41" priority="4">
      <formula>I$1="Yes"</formula>
    </cfRule>
  </conditionalFormatting>
  <conditionalFormatting sqref="I11:I14">
    <cfRule type="expression" dxfId="40" priority="3">
      <formula>I11&lt;&gt;""</formula>
    </cfRule>
  </conditionalFormatting>
  <conditionalFormatting sqref="J11:J13">
    <cfRule type="expression" dxfId="39" priority="2">
      <formula>J$1="Yes"</formula>
    </cfRule>
  </conditionalFormatting>
  <conditionalFormatting sqref="J11:J13">
    <cfRule type="expression" dxfId="38" priority="1">
      <formula>J11&lt;&gt;""</formula>
    </cfRule>
  </conditionalFormatting>
  <dataValidations count="3">
    <dataValidation type="list" allowBlank="1" showInputMessage="1" showErrorMessage="1" sqref="E6:AN7 E16:E17 G16:AN17 F16 I18:K21" xr:uid="{00000000-0002-0000-0400-000000000000}">
      <formula1>"Yes,No"</formula1>
    </dataValidation>
    <dataValidation type="list" allowBlank="1" showInputMessage="1" showErrorMessage="1" sqref="E10:AN10" xr:uid="{00000000-0002-0000-0400-000001000000}">
      <formula1>Bank</formula1>
    </dataValidation>
    <dataValidation type="list" allowBlank="1" showInputMessage="1" showErrorMessage="1" sqref="E4:AN4" xr:uid="{00000000-0002-0000-0400-000002000000}">
      <formula1>Risk_Service_Providers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6"/>
  <sheetViews>
    <sheetView zoomScale="78" zoomScaleNormal="70" workbookViewId="0">
      <selection activeCell="B34" sqref="B34"/>
    </sheetView>
  </sheetViews>
  <sheetFormatPr baseColWidth="10" defaultColWidth="11.42578125" defaultRowHeight="15" x14ac:dyDescent="0.25"/>
  <cols>
    <col min="1" max="1" width="29.7109375" bestFit="1" customWidth="1"/>
    <col min="2" max="2" width="31.140625" bestFit="1" customWidth="1"/>
    <col min="3" max="3" width="38.28515625" customWidth="1"/>
    <col min="4" max="4" width="20.42578125" bestFit="1" customWidth="1"/>
  </cols>
  <sheetData>
    <row r="1" spans="1:39" x14ac:dyDescent="0.25">
      <c r="E1" t="str">
        <f>VLOOKUP(E2,'Step1-Business Codes'!$A$2:$E$36,5,FALSE)</f>
        <v>No</v>
      </c>
      <c r="F1" t="str">
        <f>VLOOKUP(F2,'Step1-Business Codes'!$A$2:$E$36,5,FALSE)</f>
        <v>No</v>
      </c>
      <c r="G1" t="str">
        <f>VLOOKUP(G2,'Step1-Business Codes'!$A$2:$E$36,5,FALSE)</f>
        <v>No</v>
      </c>
      <c r="H1" t="str">
        <f>VLOOKUP(H2,'Step1-Business Codes'!$A$2:$E$36,5,FALSE)</f>
        <v>No</v>
      </c>
      <c r="I1" t="str">
        <f>VLOOKUP(I2,'Step1-Business Codes'!$A$2:$E$36,5,FALSE)</f>
        <v>No</v>
      </c>
      <c r="J1" t="str">
        <f>VLOOKUP(J2,'Step1-Business Codes'!$A$2:$E$36,5,FALSE)</f>
        <v>No</v>
      </c>
      <c r="K1" t="str">
        <f>VLOOKUP(K2,'Step1-Business Codes'!$A$2:$E$36,5,FALSE)</f>
        <v>No</v>
      </c>
      <c r="L1" t="str">
        <f>VLOOKUP(L2,'Step1-Business Codes'!$A$2:$E$36,5,FALSE)</f>
        <v>No</v>
      </c>
      <c r="M1" t="str">
        <f>VLOOKUP(M2,'Step1-Business Codes'!$A$2:$E$36,5,FALSE)</f>
        <v>No</v>
      </c>
      <c r="N1" t="str">
        <f>VLOOKUP(N2,'Step1-Business Codes'!$A$2:$E$36,5,FALSE)</f>
        <v>No</v>
      </c>
      <c r="O1" t="str">
        <f>VLOOKUP(O2,'Step1-Business Codes'!$A$2:$E$36,5,FALSE)</f>
        <v>No</v>
      </c>
      <c r="P1" t="str">
        <f>VLOOKUP(P2,'Step1-Business Codes'!$A$2:$E$36,5,FALSE)</f>
        <v>No</v>
      </c>
      <c r="Q1" t="str">
        <f>VLOOKUP(Q2,'Step1-Business Codes'!$A$2:$E$36,5,FALSE)</f>
        <v>No</v>
      </c>
      <c r="R1" t="str">
        <f>VLOOKUP(R2,'Step1-Business Codes'!$A$2:$E$36,5,FALSE)</f>
        <v>No</v>
      </c>
      <c r="S1" t="str">
        <f>VLOOKUP(S2,'Step1-Business Codes'!$A$2:$E$36,5,FALSE)</f>
        <v>No</v>
      </c>
      <c r="T1" t="str">
        <f>VLOOKUP(T2,'Step1-Business Codes'!$A$2:$E$36,5,FALSE)</f>
        <v>No</v>
      </c>
      <c r="U1" t="str">
        <f>VLOOKUP(U2,'Step1-Business Codes'!$A$2:$E$36,5,FALSE)</f>
        <v>No</v>
      </c>
      <c r="V1" t="str">
        <f>VLOOKUP(V2,'Step1-Business Codes'!$A$2:$E$36,5,FALSE)</f>
        <v>No</v>
      </c>
      <c r="W1" t="str">
        <f>VLOOKUP(W2,'Step1-Business Codes'!$A$2:$E$36,5,FALSE)</f>
        <v>No</v>
      </c>
      <c r="X1" t="str">
        <f>VLOOKUP(X2,'Step1-Business Codes'!$A$2:$E$36,5,FALSE)</f>
        <v>No</v>
      </c>
      <c r="Y1" t="str">
        <f>VLOOKUP(Y2,'Step1-Business Codes'!$A$2:$E$36,5,FALSE)</f>
        <v>No</v>
      </c>
      <c r="Z1" t="str">
        <f>VLOOKUP(Z2,'Step1-Business Codes'!$A$2:$E$36,5,FALSE)</f>
        <v>No</v>
      </c>
      <c r="AA1" t="str">
        <f>VLOOKUP(AA2,'Step1-Business Codes'!$A$2:$E$36,5,FALSE)</f>
        <v>No</v>
      </c>
      <c r="AB1" t="str">
        <f>VLOOKUP(AB2,'Step1-Business Codes'!$A$2:$E$36,5,FALSE)</f>
        <v>No</v>
      </c>
      <c r="AC1" t="str">
        <f>VLOOKUP(AC2,'Step1-Business Codes'!$A$2:$E$36,5,FALSE)</f>
        <v>No</v>
      </c>
      <c r="AD1" t="str">
        <f>VLOOKUP(AD2,'Step1-Business Codes'!$A$2:$E$36,5,FALSE)</f>
        <v>No</v>
      </c>
      <c r="AE1" t="str">
        <f>VLOOKUP(AE2,'Step1-Business Codes'!$A$2:$E$36,5,FALSE)</f>
        <v>No</v>
      </c>
      <c r="AF1" t="str">
        <f>VLOOKUP(AF2,'Step1-Business Codes'!$A$2:$E$36,5,FALSE)</f>
        <v>No</v>
      </c>
      <c r="AG1" t="str">
        <f>VLOOKUP(AG2,'Step1-Business Codes'!$A$2:$E$36,5,FALSE)</f>
        <v>No</v>
      </c>
      <c r="AH1" t="str">
        <f>VLOOKUP(AH2,'Step1-Business Codes'!$A$2:$E$36,5,FALSE)</f>
        <v>No</v>
      </c>
      <c r="AI1" t="str">
        <f>VLOOKUP(AI2,'Step1-Business Codes'!$A$2:$E$36,5,FALSE)</f>
        <v>No</v>
      </c>
      <c r="AJ1" t="str">
        <f>VLOOKUP(AJ2,'Step1-Business Codes'!$A$2:$E$36,5,FALSE)</f>
        <v>No</v>
      </c>
      <c r="AK1" t="str">
        <f>VLOOKUP(AK2,'Step1-Business Codes'!$A$2:$E$36,5,FALSE)</f>
        <v>No</v>
      </c>
      <c r="AL1" t="str">
        <f>VLOOKUP(AL2,'Step1-Business Codes'!$A$2:$E$36,5,FALSE)</f>
        <v>No</v>
      </c>
      <c r="AM1" t="str">
        <f>VLOOKUP(AM2,'Step1-Business Codes'!$A$2:$E$36,5,FALSE)</f>
        <v>No</v>
      </c>
    </row>
    <row r="2" spans="1:39" x14ac:dyDescent="0.25">
      <c r="E2">
        <v>1000</v>
      </c>
      <c r="F2">
        <v>1001</v>
      </c>
      <c r="G2" s="2">
        <v>1002</v>
      </c>
      <c r="H2" s="2">
        <v>1003</v>
      </c>
      <c r="I2" s="2">
        <v>1004</v>
      </c>
      <c r="J2" s="2">
        <v>1005</v>
      </c>
      <c r="K2" s="2">
        <v>1006</v>
      </c>
      <c r="L2" s="2">
        <v>1007</v>
      </c>
      <c r="M2" s="2">
        <v>1008</v>
      </c>
      <c r="N2" s="2">
        <v>1009</v>
      </c>
      <c r="O2" s="2">
        <v>1010</v>
      </c>
      <c r="P2" s="2">
        <v>1011</v>
      </c>
      <c r="Q2" s="2">
        <v>1012</v>
      </c>
      <c r="R2" s="2">
        <v>1013</v>
      </c>
      <c r="S2" s="2">
        <v>1014</v>
      </c>
      <c r="T2" s="2">
        <v>1015</v>
      </c>
      <c r="U2" s="2">
        <v>1200</v>
      </c>
      <c r="V2" s="2">
        <v>1300</v>
      </c>
      <c r="W2" s="2">
        <v>1500</v>
      </c>
      <c r="X2" s="2">
        <v>1600</v>
      </c>
      <c r="Y2" s="2">
        <v>1700</v>
      </c>
      <c r="Z2" s="2">
        <v>1900</v>
      </c>
      <c r="AA2" s="2">
        <v>2100</v>
      </c>
      <c r="AB2" s="2">
        <v>2101</v>
      </c>
      <c r="AC2" s="2">
        <v>2102</v>
      </c>
      <c r="AD2" s="2">
        <v>2103</v>
      </c>
      <c r="AE2" s="2">
        <v>2104</v>
      </c>
      <c r="AF2" s="2">
        <v>2105</v>
      </c>
      <c r="AG2" s="2">
        <v>2106</v>
      </c>
      <c r="AH2" s="2">
        <v>2107</v>
      </c>
      <c r="AI2" s="2">
        <v>2108</v>
      </c>
      <c r="AJ2" s="2">
        <v>2109</v>
      </c>
      <c r="AK2" s="2">
        <v>2200</v>
      </c>
      <c r="AL2" s="2">
        <v>2500</v>
      </c>
      <c r="AM2" s="2">
        <v>3000</v>
      </c>
    </row>
    <row r="3" spans="1:39" x14ac:dyDescent="0.25">
      <c r="A3" s="6" t="s">
        <v>0</v>
      </c>
      <c r="B3" s="6" t="s">
        <v>0</v>
      </c>
      <c r="C3" s="6" t="s">
        <v>142</v>
      </c>
      <c r="D3" s="6" t="s">
        <v>1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  <c r="L3" s="6" t="s">
        <v>72</v>
      </c>
      <c r="M3" s="6" t="s">
        <v>73</v>
      </c>
      <c r="N3" s="6" t="s">
        <v>74</v>
      </c>
      <c r="O3" s="6" t="s">
        <v>75</v>
      </c>
      <c r="P3" s="6" t="s">
        <v>76</v>
      </c>
      <c r="Q3" s="6" t="s">
        <v>77</v>
      </c>
      <c r="R3" s="6" t="s">
        <v>78</v>
      </c>
      <c r="S3" s="6" t="s">
        <v>79</v>
      </c>
      <c r="T3" s="6" t="s">
        <v>80</v>
      </c>
      <c r="U3" s="6" t="s">
        <v>81</v>
      </c>
      <c r="V3" s="6" t="s">
        <v>82</v>
      </c>
      <c r="W3" s="6" t="s">
        <v>83</v>
      </c>
      <c r="X3" s="6" t="s">
        <v>84</v>
      </c>
      <c r="Y3" s="6" t="s">
        <v>85</v>
      </c>
      <c r="Z3" s="6" t="s">
        <v>86</v>
      </c>
      <c r="AA3" s="6" t="s">
        <v>87</v>
      </c>
      <c r="AB3" s="6" t="s">
        <v>88</v>
      </c>
      <c r="AC3" s="6" t="s">
        <v>89</v>
      </c>
      <c r="AD3" s="6" t="s">
        <v>90</v>
      </c>
      <c r="AE3" s="6" t="s">
        <v>91</v>
      </c>
      <c r="AF3" s="6" t="s">
        <v>92</v>
      </c>
      <c r="AG3" s="6" t="s">
        <v>93</v>
      </c>
      <c r="AH3" s="6" t="s">
        <v>94</v>
      </c>
      <c r="AI3" s="6" t="s">
        <v>95</v>
      </c>
      <c r="AJ3" s="6" t="s">
        <v>96</v>
      </c>
      <c r="AK3" s="6" t="s">
        <v>97</v>
      </c>
      <c r="AL3" s="6" t="s">
        <v>98</v>
      </c>
      <c r="AM3" s="6" t="s">
        <v>99</v>
      </c>
    </row>
    <row r="4" spans="1:39" x14ac:dyDescent="0.25">
      <c r="A4" s="41" t="s">
        <v>171</v>
      </c>
      <c r="B4" s="41" t="s">
        <v>172</v>
      </c>
      <c r="C4" s="14"/>
      <c r="D4" s="14" t="s">
        <v>24</v>
      </c>
      <c r="E4" s="40"/>
    </row>
    <row r="5" spans="1:39" x14ac:dyDescent="0.25">
      <c r="A5" s="41" t="s">
        <v>173</v>
      </c>
      <c r="B5" s="41" t="s">
        <v>174</v>
      </c>
      <c r="C5" s="14"/>
      <c r="D5" s="14" t="s">
        <v>28</v>
      </c>
      <c r="E5" s="40"/>
    </row>
    <row r="6" spans="1:39" x14ac:dyDescent="0.25">
      <c r="A6" s="25" t="s">
        <v>132</v>
      </c>
      <c r="B6" s="25" t="s">
        <v>543</v>
      </c>
      <c r="C6" s="14" t="s">
        <v>130</v>
      </c>
      <c r="D6" s="14" t="s">
        <v>131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</row>
    <row r="7" spans="1:39" x14ac:dyDescent="0.25">
      <c r="A7" s="42" t="s">
        <v>175</v>
      </c>
      <c r="B7" s="42" t="s">
        <v>176</v>
      </c>
      <c r="C7" s="35"/>
      <c r="D7" s="36" t="s">
        <v>177</v>
      </c>
      <c r="E7" s="40"/>
    </row>
    <row r="8" spans="1:39" x14ac:dyDescent="0.25">
      <c r="A8" s="41" t="s">
        <v>178</v>
      </c>
      <c r="B8" s="41" t="s">
        <v>179</v>
      </c>
      <c r="C8" s="14" t="s">
        <v>180</v>
      </c>
      <c r="D8" s="37">
        <v>5</v>
      </c>
      <c r="E8" s="40"/>
    </row>
    <row r="9" spans="1:39" x14ac:dyDescent="0.25">
      <c r="A9" s="42" t="s">
        <v>181</v>
      </c>
      <c r="B9" s="42" t="s">
        <v>182</v>
      </c>
      <c r="C9" s="35" t="s">
        <v>180</v>
      </c>
      <c r="D9" s="37" t="s">
        <v>183</v>
      </c>
      <c r="E9" s="38"/>
    </row>
    <row r="10" spans="1:39" x14ac:dyDescent="0.25">
      <c r="A10" s="42" t="s">
        <v>184</v>
      </c>
      <c r="B10" s="42" t="s">
        <v>185</v>
      </c>
      <c r="C10" s="35"/>
      <c r="D10" s="37" t="s">
        <v>186</v>
      </c>
      <c r="E10" s="38"/>
    </row>
    <row r="11" spans="1:39" x14ac:dyDescent="0.25">
      <c r="A11" s="42" t="s">
        <v>187</v>
      </c>
      <c r="B11" s="42" t="s">
        <v>188</v>
      </c>
      <c r="C11" s="35"/>
      <c r="D11" s="37" t="s">
        <v>189</v>
      </c>
      <c r="E11" s="38"/>
    </row>
    <row r="12" spans="1:39" x14ac:dyDescent="0.25">
      <c r="A12" s="42" t="s">
        <v>190</v>
      </c>
      <c r="B12" s="42" t="s">
        <v>191</v>
      </c>
      <c r="C12" s="35"/>
      <c r="D12" s="37" t="s">
        <v>192</v>
      </c>
      <c r="E12" s="38"/>
    </row>
    <row r="13" spans="1:39" x14ac:dyDescent="0.25">
      <c r="A13" s="42" t="s">
        <v>193</v>
      </c>
      <c r="B13" s="42" t="s">
        <v>194</v>
      </c>
      <c r="C13" s="35"/>
      <c r="D13" s="37" t="s">
        <v>28</v>
      </c>
      <c r="E13" s="39"/>
    </row>
    <row r="14" spans="1:39" x14ac:dyDescent="0.25">
      <c r="A14" s="42" t="s">
        <v>195</v>
      </c>
      <c r="B14" s="42" t="s">
        <v>196</v>
      </c>
      <c r="C14" s="35"/>
      <c r="D14" s="37" t="s">
        <v>197</v>
      </c>
      <c r="E14" s="38"/>
    </row>
    <row r="15" spans="1:39" x14ac:dyDescent="0.25">
      <c r="A15" s="42" t="s">
        <v>199</v>
      </c>
      <c r="B15" s="42" t="s">
        <v>200</v>
      </c>
      <c r="C15" s="35" t="s">
        <v>180</v>
      </c>
      <c r="D15" s="67">
        <v>20</v>
      </c>
      <c r="E15" s="38"/>
      <c r="I15" s="68"/>
    </row>
    <row r="16" spans="1:39" x14ac:dyDescent="0.25">
      <c r="A16" s="43" t="s">
        <v>201</v>
      </c>
      <c r="B16" s="43" t="s">
        <v>202</v>
      </c>
      <c r="C16" s="44" t="s">
        <v>203</v>
      </c>
      <c r="D16" s="45" t="s">
        <v>204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</row>
    <row r="17" spans="1:39" x14ac:dyDescent="0.25">
      <c r="A17" s="42" t="s">
        <v>205</v>
      </c>
      <c r="B17" s="42" t="s">
        <v>206</v>
      </c>
      <c r="C17" s="35" t="s">
        <v>207</v>
      </c>
      <c r="D17" s="35" t="s">
        <v>208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</row>
    <row r="18" spans="1:39" x14ac:dyDescent="0.25">
      <c r="A18" s="42" t="s">
        <v>209</v>
      </c>
      <c r="B18" s="42" t="s">
        <v>210</v>
      </c>
      <c r="C18" s="35" t="s">
        <v>207</v>
      </c>
      <c r="D18" s="48">
        <v>48155</v>
      </c>
      <c r="E18" s="5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</row>
    <row r="19" spans="1:39" x14ac:dyDescent="0.25">
      <c r="A19" s="42" t="s">
        <v>211</v>
      </c>
      <c r="B19" s="42" t="s">
        <v>212</v>
      </c>
      <c r="C19" s="35" t="s">
        <v>207</v>
      </c>
      <c r="D19" s="35" t="s">
        <v>213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</row>
    <row r="20" spans="1:39" x14ac:dyDescent="0.25">
      <c r="A20" s="42" t="s">
        <v>214</v>
      </c>
      <c r="B20" s="42" t="s">
        <v>19</v>
      </c>
      <c r="C20" s="35" t="s">
        <v>207</v>
      </c>
      <c r="D20" s="35" t="s">
        <v>215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</row>
    <row r="21" spans="1:39" x14ac:dyDescent="0.25">
      <c r="A21" s="42" t="s">
        <v>216</v>
      </c>
      <c r="B21" s="42" t="s">
        <v>217</v>
      </c>
      <c r="C21" s="35" t="s">
        <v>207</v>
      </c>
      <c r="D21" s="35" t="s">
        <v>218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</row>
    <row r="22" spans="1:39" x14ac:dyDescent="0.25">
      <c r="A22" s="42" t="s">
        <v>219</v>
      </c>
      <c r="B22" s="42" t="s">
        <v>220</v>
      </c>
      <c r="C22" s="35" t="s">
        <v>207</v>
      </c>
      <c r="D22" s="35" t="s">
        <v>221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</row>
    <row r="23" spans="1:39" x14ac:dyDescent="0.25">
      <c r="A23" s="42" t="s">
        <v>222</v>
      </c>
      <c r="B23" s="42" t="s">
        <v>223</v>
      </c>
      <c r="C23" s="35" t="s">
        <v>207</v>
      </c>
      <c r="D23" s="35" t="s">
        <v>224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</row>
    <row r="24" spans="1:39" x14ac:dyDescent="0.25">
      <c r="A24" s="42" t="s">
        <v>225</v>
      </c>
      <c r="B24" s="42" t="s">
        <v>226</v>
      </c>
      <c r="C24" s="35" t="s">
        <v>207</v>
      </c>
      <c r="D24" s="35" t="s">
        <v>227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1:39" x14ac:dyDescent="0.25">
      <c r="A25" s="42" t="s">
        <v>228</v>
      </c>
      <c r="B25" s="42" t="s">
        <v>229</v>
      </c>
      <c r="C25" s="35" t="s">
        <v>207</v>
      </c>
      <c r="D25" s="35" t="s">
        <v>230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</row>
    <row r="26" spans="1:39" x14ac:dyDescent="0.25">
      <c r="A26" s="42" t="s">
        <v>231</v>
      </c>
      <c r="B26" s="42" t="s">
        <v>232</v>
      </c>
      <c r="C26" s="35" t="s">
        <v>207</v>
      </c>
      <c r="D26" s="35" t="s">
        <v>233</v>
      </c>
      <c r="E26" s="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</row>
  </sheetData>
  <conditionalFormatting sqref="E4:AM4 E10:AM26">
    <cfRule type="expression" dxfId="37" priority="25">
      <formula>E$1="Yes"</formula>
    </cfRule>
  </conditionalFormatting>
  <conditionalFormatting sqref="E4:AM4 E10:AM26">
    <cfRule type="expression" dxfId="36" priority="24">
      <formula>E4&lt;&gt;""</formula>
    </cfRule>
  </conditionalFormatting>
  <conditionalFormatting sqref="F7:AM7">
    <cfRule type="expression" dxfId="35" priority="14">
      <formula>F$4="Yes"</formula>
    </cfRule>
  </conditionalFormatting>
  <conditionalFormatting sqref="F7:AM7">
    <cfRule type="expression" dxfId="34" priority="22">
      <formula>F7&lt;&gt;""</formula>
    </cfRule>
  </conditionalFormatting>
  <conditionalFormatting sqref="E5:AM9">
    <cfRule type="expression" dxfId="33" priority="21">
      <formula>E$1="Yes"</formula>
    </cfRule>
  </conditionalFormatting>
  <conditionalFormatting sqref="E5:AM9">
    <cfRule type="expression" dxfId="32" priority="20">
      <formula>E5&lt;&gt;""</formula>
    </cfRule>
  </conditionalFormatting>
  <conditionalFormatting sqref="A7:D7">
    <cfRule type="expression" dxfId="31" priority="15">
      <formula>COUNTIF($E$5:$AM$5,"Yes")+COUNTIF($E$4:$AM$4,"Yes")&gt;0</formula>
    </cfRule>
  </conditionalFormatting>
  <conditionalFormatting sqref="A9:D13">
    <cfRule type="expression" dxfId="30" priority="12">
      <formula>COUNTIF($E$5:$AE$5,"Yes")&gt;0</formula>
    </cfRule>
  </conditionalFormatting>
  <conditionalFormatting sqref="E9:E13">
    <cfRule type="expression" dxfId="29" priority="11">
      <formula>OR(E$5="No",E$5="")</formula>
    </cfRule>
  </conditionalFormatting>
  <conditionalFormatting sqref="E7">
    <cfRule type="expression" dxfId="28" priority="10">
      <formula>E$1="Yes"</formula>
    </cfRule>
  </conditionalFormatting>
  <conditionalFormatting sqref="E7">
    <cfRule type="expression" dxfId="27" priority="9">
      <formula>E7&lt;&gt;""</formula>
    </cfRule>
  </conditionalFormatting>
  <conditionalFormatting sqref="E7">
    <cfRule type="expression" dxfId="26" priority="8">
      <formula>OR(E$4="No",E$4="")</formula>
    </cfRule>
  </conditionalFormatting>
  <conditionalFormatting sqref="A14:D16">
    <cfRule type="expression" dxfId="25" priority="6">
      <formula>COUNTIF($E$13:$AE$13,"Yes")&gt;0</formula>
    </cfRule>
  </conditionalFormatting>
  <conditionalFormatting sqref="E2:AM3">
    <cfRule type="expression" dxfId="24" priority="5">
      <formula>E$1="No"</formula>
    </cfRule>
  </conditionalFormatting>
  <conditionalFormatting sqref="A17:D26">
    <cfRule type="expression" dxfId="23" priority="3">
      <formula>COUNTIF($E$4:$AM$4,"Yes")+COUNTIF($E$5:$AM$5,"Yes")&gt;0</formula>
    </cfRule>
  </conditionalFormatting>
  <conditionalFormatting sqref="D8">
    <cfRule type="expression" dxfId="22" priority="2">
      <formula>COUNTIF($E$5:$AE$5,"Yes")&gt;0</formula>
    </cfRule>
  </conditionalFormatting>
  <conditionalFormatting sqref="E14:E26 F16:AM26">
    <cfRule type="expression" dxfId="21" priority="26">
      <formula>AND(OR(E$4="",E$4="No"),OR(E$5="",E$5="No"))</formula>
    </cfRule>
  </conditionalFormatting>
  <conditionalFormatting sqref="E6:AM6">
    <cfRule type="expression" dxfId="20" priority="1">
      <formula>E$1="Yes"</formula>
    </cfRule>
  </conditionalFormatting>
  <dataValidations count="4">
    <dataValidation type="list" allowBlank="1" showInputMessage="1" showErrorMessage="1" sqref="D4:AM4 D13:AM13 D5:D7 E5:AM6 E8:AM8" xr:uid="{00000000-0002-0000-0500-000000000000}">
      <formula1>"Yes, No"</formula1>
    </dataValidation>
    <dataValidation type="list" allowBlank="1" showInputMessage="1" showErrorMessage="1" sqref="D10:AM12" xr:uid="{00000000-0002-0000-0500-000001000000}">
      <formula1>"HTML-Email, Text-Email + PDF, Letter"</formula1>
    </dataValidation>
    <dataValidation type="list" allowBlank="1" showInputMessage="1" showErrorMessage="1" sqref="D14:AM14" xr:uid="{00000000-0002-0000-0500-000002000000}">
      <formula1>Collection_Agency</formula1>
    </dataValidation>
    <dataValidation type="list" allowBlank="1" showInputMessage="1" showErrorMessage="1" sqref="D6:AM6" xr:uid="{00000000-0002-0000-0200-000001000000}">
      <formula1>"3 Months (default), 4 Months, 5 Months, 6 Months, 7 Months, 8 Months, 9 Months, 10 Months, 11 Months, 12 Months"</formula1>
    </dataValidation>
  </dataValidations>
  <hyperlinks>
    <hyperlink ref="D7" r:id="rId1" xr:uid="{00000000-0004-0000-0500-000000000000}"/>
    <hyperlink ref="D22" r:id="rId2" xr:uid="{00000000-0004-0000-0500-000001000000}"/>
  </hyperlinks>
  <pageMargins left="0.7" right="0.7" top="0.78740157499999996" bottom="0.78740157499999996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9"/>
  <sheetViews>
    <sheetView workbookViewId="0">
      <selection activeCell="D19" sqref="D19"/>
    </sheetView>
  </sheetViews>
  <sheetFormatPr baseColWidth="10" defaultColWidth="11.42578125" defaultRowHeight="15" x14ac:dyDescent="0.25"/>
  <cols>
    <col min="2" max="2" width="18.28515625" bestFit="1" customWidth="1"/>
    <col min="3" max="3" width="31" customWidth="1"/>
  </cols>
  <sheetData>
    <row r="1" spans="1:39" x14ac:dyDescent="0.25">
      <c r="E1" t="str">
        <f>VLOOKUP(E2,'Step1-Business Codes'!$A$2:$E$36,5,FALSE)</f>
        <v>No</v>
      </c>
      <c r="F1" t="str">
        <f>VLOOKUP(F2,'Step1-Business Codes'!$A$2:$E$36,5,FALSE)</f>
        <v>No</v>
      </c>
      <c r="G1" t="str">
        <f>VLOOKUP(G2,'Step1-Business Codes'!$A$2:$E$36,5,FALSE)</f>
        <v>No</v>
      </c>
      <c r="H1" t="str">
        <f>VLOOKUP(H2,'Step1-Business Codes'!$A$2:$E$36,5,FALSE)</f>
        <v>No</v>
      </c>
      <c r="I1" t="str">
        <f>VLOOKUP(I2,'Step1-Business Codes'!$A$2:$E$36,5,FALSE)</f>
        <v>No</v>
      </c>
      <c r="J1" t="str">
        <f>VLOOKUP(J2,'Step1-Business Codes'!$A$2:$E$36,5,FALSE)</f>
        <v>No</v>
      </c>
      <c r="K1" t="str">
        <f>VLOOKUP(K2,'Step1-Business Codes'!$A$2:$E$36,5,FALSE)</f>
        <v>No</v>
      </c>
      <c r="L1" t="str">
        <f>VLOOKUP(L2,'Step1-Business Codes'!$A$2:$E$36,5,FALSE)</f>
        <v>No</v>
      </c>
      <c r="M1" t="str">
        <f>VLOOKUP(M2,'Step1-Business Codes'!$A$2:$E$36,5,FALSE)</f>
        <v>No</v>
      </c>
      <c r="N1" t="str">
        <f>VLOOKUP(N2,'Step1-Business Codes'!$A$2:$E$36,5,FALSE)</f>
        <v>No</v>
      </c>
      <c r="O1" t="str">
        <f>VLOOKUP(O2,'Step1-Business Codes'!$A$2:$E$36,5,FALSE)</f>
        <v>No</v>
      </c>
      <c r="P1" t="str">
        <f>VLOOKUP(P2,'Step1-Business Codes'!$A$2:$E$36,5,FALSE)</f>
        <v>No</v>
      </c>
      <c r="Q1" t="str">
        <f>VLOOKUP(Q2,'Step1-Business Codes'!$A$2:$E$36,5,FALSE)</f>
        <v>No</v>
      </c>
      <c r="R1" t="str">
        <f>VLOOKUP(R2,'Step1-Business Codes'!$A$2:$E$36,5,FALSE)</f>
        <v>No</v>
      </c>
      <c r="S1" t="str">
        <f>VLOOKUP(S2,'Step1-Business Codes'!$A$2:$E$36,5,FALSE)</f>
        <v>No</v>
      </c>
      <c r="T1" t="str">
        <f>VLOOKUP(T2,'Step1-Business Codes'!$A$2:$E$36,5,FALSE)</f>
        <v>No</v>
      </c>
      <c r="U1" t="str">
        <f>VLOOKUP(U2,'Step1-Business Codes'!$A$2:$E$36,5,FALSE)</f>
        <v>No</v>
      </c>
      <c r="V1" t="str">
        <f>VLOOKUP(V2,'Step1-Business Codes'!$A$2:$E$36,5,FALSE)</f>
        <v>No</v>
      </c>
      <c r="W1" t="str">
        <f>VLOOKUP(W2,'Step1-Business Codes'!$A$2:$E$36,5,FALSE)</f>
        <v>No</v>
      </c>
      <c r="X1" t="str">
        <f>VLOOKUP(X2,'Step1-Business Codes'!$A$2:$E$36,5,FALSE)</f>
        <v>No</v>
      </c>
      <c r="Y1" t="str">
        <f>VLOOKUP(Y2,'Step1-Business Codes'!$A$2:$E$36,5,FALSE)</f>
        <v>No</v>
      </c>
      <c r="Z1" t="str">
        <f>VLOOKUP(Z2,'Step1-Business Codes'!$A$2:$E$36,5,FALSE)</f>
        <v>No</v>
      </c>
      <c r="AA1" t="str">
        <f>VLOOKUP(AA2,'Step1-Business Codes'!$A$2:$E$36,5,FALSE)</f>
        <v>No</v>
      </c>
      <c r="AB1" t="str">
        <f>VLOOKUP(AB2,'Step1-Business Codes'!$A$2:$E$36,5,FALSE)</f>
        <v>No</v>
      </c>
      <c r="AC1" t="str">
        <f>VLOOKUP(AC2,'Step1-Business Codes'!$A$2:$E$36,5,FALSE)</f>
        <v>No</v>
      </c>
      <c r="AD1" t="str">
        <f>VLOOKUP(AD2,'Step1-Business Codes'!$A$2:$E$36,5,FALSE)</f>
        <v>No</v>
      </c>
      <c r="AE1" t="str">
        <f>VLOOKUP(AE2,'Step1-Business Codes'!$A$2:$E$36,5,FALSE)</f>
        <v>No</v>
      </c>
      <c r="AF1" t="str">
        <f>VLOOKUP(AF2,'Step1-Business Codes'!$A$2:$E$36,5,FALSE)</f>
        <v>No</v>
      </c>
      <c r="AG1" t="str">
        <f>VLOOKUP(AG2,'Step1-Business Codes'!$A$2:$E$36,5,FALSE)</f>
        <v>No</v>
      </c>
      <c r="AH1" t="str">
        <f>VLOOKUP(AH2,'Step1-Business Codes'!$A$2:$E$36,5,FALSE)</f>
        <v>No</v>
      </c>
      <c r="AI1" t="str">
        <f>VLOOKUP(AI2,'Step1-Business Codes'!$A$2:$E$36,5,FALSE)</f>
        <v>No</v>
      </c>
      <c r="AJ1" t="str">
        <f>VLOOKUP(AJ2,'Step1-Business Codes'!$A$2:$E$36,5,FALSE)</f>
        <v>No</v>
      </c>
      <c r="AK1" t="str">
        <f>VLOOKUP(AK2,'Step1-Business Codes'!$A$2:$E$36,5,FALSE)</f>
        <v>No</v>
      </c>
      <c r="AL1" t="str">
        <f>VLOOKUP(AL2,'Step1-Business Codes'!$A$2:$E$36,5,FALSE)</f>
        <v>No</v>
      </c>
      <c r="AM1" t="str">
        <f>VLOOKUP(AM2,'Step1-Business Codes'!$A$2:$E$36,5,FALSE)</f>
        <v>No</v>
      </c>
    </row>
    <row r="2" spans="1:39" x14ac:dyDescent="0.25">
      <c r="E2">
        <v>1000</v>
      </c>
      <c r="F2">
        <v>1001</v>
      </c>
      <c r="G2" s="2">
        <v>1002</v>
      </c>
      <c r="H2" s="2">
        <v>1003</v>
      </c>
      <c r="I2" s="2">
        <v>1004</v>
      </c>
      <c r="J2" s="2">
        <v>1005</v>
      </c>
      <c r="K2" s="2">
        <v>1006</v>
      </c>
      <c r="L2" s="2">
        <v>1007</v>
      </c>
      <c r="M2" s="2">
        <v>1008</v>
      </c>
      <c r="N2" s="2">
        <v>1009</v>
      </c>
      <c r="O2" s="2">
        <v>1010</v>
      </c>
      <c r="P2" s="2">
        <v>1011</v>
      </c>
      <c r="Q2" s="2">
        <v>1012</v>
      </c>
      <c r="R2" s="2">
        <v>1013</v>
      </c>
      <c r="S2" s="2">
        <v>1014</v>
      </c>
      <c r="T2" s="2">
        <v>1015</v>
      </c>
      <c r="U2" s="2">
        <v>1200</v>
      </c>
      <c r="V2" s="2">
        <v>1300</v>
      </c>
      <c r="W2" s="2">
        <v>1500</v>
      </c>
      <c r="X2" s="2">
        <v>1600</v>
      </c>
      <c r="Y2" s="2">
        <v>1700</v>
      </c>
      <c r="Z2" s="2">
        <v>1900</v>
      </c>
      <c r="AA2" s="2">
        <v>2100</v>
      </c>
      <c r="AB2" s="2">
        <v>2101</v>
      </c>
      <c r="AC2" s="2">
        <v>2102</v>
      </c>
      <c r="AD2" s="2">
        <v>2103</v>
      </c>
      <c r="AE2" s="2">
        <v>2104</v>
      </c>
      <c r="AF2" s="2">
        <v>2105</v>
      </c>
      <c r="AG2" s="2">
        <v>2106</v>
      </c>
      <c r="AH2" s="2">
        <v>2107</v>
      </c>
      <c r="AI2" s="2">
        <v>2108</v>
      </c>
      <c r="AJ2" s="2">
        <v>2109</v>
      </c>
      <c r="AK2" s="2">
        <v>2200</v>
      </c>
      <c r="AL2" s="2">
        <v>2500</v>
      </c>
      <c r="AM2" s="2">
        <v>3000</v>
      </c>
    </row>
    <row r="3" spans="1:39" x14ac:dyDescent="0.25">
      <c r="A3" s="6"/>
      <c r="B3" s="6" t="s">
        <v>0</v>
      </c>
      <c r="C3" s="6" t="s">
        <v>0</v>
      </c>
      <c r="D3" s="6" t="s">
        <v>1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  <c r="L3" s="6" t="s">
        <v>72</v>
      </c>
      <c r="M3" s="6" t="s">
        <v>73</v>
      </c>
      <c r="N3" s="6" t="s">
        <v>74</v>
      </c>
      <c r="O3" s="6" t="s">
        <v>75</v>
      </c>
      <c r="P3" s="6" t="s">
        <v>76</v>
      </c>
      <c r="Q3" s="6" t="s">
        <v>77</v>
      </c>
      <c r="R3" s="6" t="s">
        <v>78</v>
      </c>
      <c r="S3" s="6" t="s">
        <v>79</v>
      </c>
      <c r="T3" s="6" t="s">
        <v>80</v>
      </c>
      <c r="U3" s="6" t="s">
        <v>81</v>
      </c>
      <c r="V3" s="6" t="s">
        <v>82</v>
      </c>
      <c r="W3" s="6" t="s">
        <v>83</v>
      </c>
      <c r="X3" s="6" t="s">
        <v>84</v>
      </c>
      <c r="Y3" s="6" t="s">
        <v>85</v>
      </c>
      <c r="Z3" s="6" t="s">
        <v>86</v>
      </c>
      <c r="AA3" s="6" t="s">
        <v>87</v>
      </c>
      <c r="AB3" s="6" t="s">
        <v>88</v>
      </c>
      <c r="AC3" s="6" t="s">
        <v>89</v>
      </c>
      <c r="AD3" s="6" t="s">
        <v>90</v>
      </c>
      <c r="AE3" s="6" t="s">
        <v>91</v>
      </c>
      <c r="AF3" s="6" t="s">
        <v>92</v>
      </c>
      <c r="AG3" s="6" t="s">
        <v>93</v>
      </c>
      <c r="AH3" s="6" t="s">
        <v>94</v>
      </c>
      <c r="AI3" s="6" t="s">
        <v>95</v>
      </c>
      <c r="AJ3" s="6" t="s">
        <v>96</v>
      </c>
      <c r="AK3" s="6" t="s">
        <v>97</v>
      </c>
      <c r="AL3" s="6" t="s">
        <v>98</v>
      </c>
      <c r="AM3" s="6" t="s">
        <v>99</v>
      </c>
    </row>
    <row r="4" spans="1:39" x14ac:dyDescent="0.25">
      <c r="A4">
        <v>1</v>
      </c>
      <c r="B4" s="4" t="s">
        <v>234</v>
      </c>
      <c r="C4" t="s">
        <v>235</v>
      </c>
      <c r="D4" s="4" t="s">
        <v>236</v>
      </c>
    </row>
    <row r="5" spans="1:39" x14ac:dyDescent="0.25">
      <c r="A5">
        <v>2</v>
      </c>
      <c r="B5" s="4" t="s">
        <v>237</v>
      </c>
      <c r="C5" t="s">
        <v>238</v>
      </c>
      <c r="D5" s="4" t="s">
        <v>239</v>
      </c>
    </row>
    <row r="6" spans="1:39" x14ac:dyDescent="0.25">
      <c r="A6">
        <v>3</v>
      </c>
      <c r="B6" s="4" t="s">
        <v>240</v>
      </c>
      <c r="C6" t="s">
        <v>241</v>
      </c>
      <c r="D6" s="4" t="s">
        <v>242</v>
      </c>
    </row>
    <row r="7" spans="1:39" x14ac:dyDescent="0.25">
      <c r="A7">
        <v>4</v>
      </c>
      <c r="B7" s="4" t="s">
        <v>243</v>
      </c>
      <c r="C7" t="s">
        <v>244</v>
      </c>
      <c r="D7" s="4" t="s">
        <v>245</v>
      </c>
    </row>
    <row r="8" spans="1:39" x14ac:dyDescent="0.25">
      <c r="A8">
        <v>5</v>
      </c>
      <c r="B8" s="4" t="s">
        <v>246</v>
      </c>
      <c r="C8" t="s">
        <v>247</v>
      </c>
      <c r="D8" s="4" t="s">
        <v>248</v>
      </c>
    </row>
    <row r="9" spans="1:39" x14ac:dyDescent="0.25">
      <c r="A9">
        <v>6</v>
      </c>
      <c r="C9" t="s">
        <v>249</v>
      </c>
    </row>
  </sheetData>
  <conditionalFormatting sqref="E4:AM9">
    <cfRule type="expression" dxfId="19" priority="3">
      <formula>E$1="Yes"</formula>
    </cfRule>
  </conditionalFormatting>
  <conditionalFormatting sqref="E4:AM8">
    <cfRule type="expression" dxfId="18" priority="2">
      <formula>E4&lt;&gt;""</formula>
    </cfRule>
  </conditionalFormatting>
  <conditionalFormatting sqref="E2:AM3">
    <cfRule type="expression" dxfId="17" priority="1">
      <formula>E$1="No"</formula>
    </cfRule>
  </conditionalFormatting>
  <hyperlinks>
    <hyperlink ref="B5" r:id="rId1" display="https://www.conf.bfs-finance.de/confluence/pages/createpage.action?spaceKey=IG&amp;title=setPaymentInformation&amp;linkCreation=true&amp;fromPageId=25755952" xr:uid="{00000000-0004-0000-0600-000000000000}"/>
    <hyperlink ref="B6" r:id="rId2" display="https://www.conf.bfs-finance.de/confluence/pages/createpage.action?spaceKey=IG&amp;title=setChargebackInformation&amp;linkCreation=true&amp;fromPageId=25755952" xr:uid="{00000000-0004-0000-0600-000001000000}"/>
    <hyperlink ref="B4" r:id="rId3" display="https://www.conf.bfs-finance.de/confluence/pages/createpage.action?spaceKey=IG&amp;title=setBalance&amp;linkCreation=true&amp;fromPageId=25755952" xr:uid="{00000000-0004-0000-0600-000002000000}"/>
    <hyperlink ref="B7" r:id="rId4" display="https://www.conf.bfs-finance.de/confluence/pages/createpage.action?spaceKey=IG&amp;title=setReminderLevel&amp;linkCreation=true&amp;fromPageId=25755952" xr:uid="{00000000-0004-0000-0600-000003000000}"/>
    <hyperlink ref="B8" r:id="rId5" display="https://www.conf.bfs-finance.de/confluence/pages/createpage.action?spaceKey=IG&amp;title=setDocumentLink&amp;linkCreation=true&amp;fromPageId=25755952" xr:uid="{00000000-0004-0000-0600-000004000000}"/>
    <hyperlink ref="D4" r:id="rId6" xr:uid="{00000000-0004-0000-0600-000005000000}"/>
    <hyperlink ref="D5:D8" r:id="rId7" display="https://Aqount-setbalance.mydomain.net/arvato" xr:uid="{00000000-0004-0000-0600-000006000000}"/>
    <hyperlink ref="D5" r:id="rId8" xr:uid="{00000000-0004-0000-0600-000007000000}"/>
    <hyperlink ref="D6" r:id="rId9" xr:uid="{00000000-0004-0000-0600-000008000000}"/>
    <hyperlink ref="D7" r:id="rId10" xr:uid="{00000000-0004-0000-0600-000009000000}"/>
    <hyperlink ref="D8" r:id="rId11" xr:uid="{00000000-0004-0000-0600-00000A00000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8"/>
  <sheetViews>
    <sheetView zoomScale="90" zoomScaleNormal="90" workbookViewId="0">
      <selection activeCell="H4" sqref="H4:J9"/>
    </sheetView>
  </sheetViews>
  <sheetFormatPr baseColWidth="10" defaultColWidth="11.42578125" defaultRowHeight="15" x14ac:dyDescent="0.25"/>
  <cols>
    <col min="1" max="1" width="29.7109375" customWidth="1"/>
    <col min="2" max="2" width="34" customWidth="1"/>
    <col min="4" max="4" width="17.7109375" customWidth="1"/>
    <col min="8" max="10" width="54.7109375" bestFit="1" customWidth="1"/>
  </cols>
  <sheetData>
    <row r="1" spans="1:39" x14ac:dyDescent="0.25">
      <c r="E1" t="str">
        <f>VLOOKUP(E2,'Step1-Business Codes'!$A$2:$E$36,5,FALSE)</f>
        <v>No</v>
      </c>
      <c r="F1" t="str">
        <f>VLOOKUP(F2,'Step1-Business Codes'!$A$2:$E$36,5,FALSE)</f>
        <v>No</v>
      </c>
      <c r="G1" t="str">
        <f>VLOOKUP(G2,'Step1-Business Codes'!$A$2:$E$36,5,FALSE)</f>
        <v>No</v>
      </c>
      <c r="H1" t="str">
        <f>VLOOKUP(H2,'Step1-Business Codes'!$A$2:$E$36,5,FALSE)</f>
        <v>No</v>
      </c>
      <c r="I1" t="str">
        <f>VLOOKUP(I2,'Step1-Business Codes'!$A$2:$E$36,5,FALSE)</f>
        <v>No</v>
      </c>
      <c r="J1" t="str">
        <f>VLOOKUP(J2,'Step1-Business Codes'!$A$2:$E$36,5,FALSE)</f>
        <v>No</v>
      </c>
      <c r="K1" t="str">
        <f>VLOOKUP(K2,'Step1-Business Codes'!$A$2:$E$36,5,FALSE)</f>
        <v>No</v>
      </c>
      <c r="L1" t="str">
        <f>VLOOKUP(L2,'Step1-Business Codes'!$A$2:$E$36,5,FALSE)</f>
        <v>No</v>
      </c>
      <c r="M1" t="str">
        <f>VLOOKUP(M2,'Step1-Business Codes'!$A$2:$E$36,5,FALSE)</f>
        <v>No</v>
      </c>
      <c r="N1" t="str">
        <f>VLOOKUP(N2,'Step1-Business Codes'!$A$2:$E$36,5,FALSE)</f>
        <v>No</v>
      </c>
      <c r="O1" t="str">
        <f>VLOOKUP(O2,'Step1-Business Codes'!$A$2:$E$36,5,FALSE)</f>
        <v>No</v>
      </c>
      <c r="P1" t="str">
        <f>VLOOKUP(P2,'Step1-Business Codes'!$A$2:$E$36,5,FALSE)</f>
        <v>No</v>
      </c>
      <c r="Q1" t="str">
        <f>VLOOKUP(Q2,'Step1-Business Codes'!$A$2:$E$36,5,FALSE)</f>
        <v>No</v>
      </c>
      <c r="R1" t="str">
        <f>VLOOKUP(R2,'Step1-Business Codes'!$A$2:$E$36,5,FALSE)</f>
        <v>No</v>
      </c>
      <c r="S1" t="str">
        <f>VLOOKUP(S2,'Step1-Business Codes'!$A$2:$E$36,5,FALSE)</f>
        <v>No</v>
      </c>
      <c r="T1" t="str">
        <f>VLOOKUP(T2,'Step1-Business Codes'!$A$2:$E$36,5,FALSE)</f>
        <v>No</v>
      </c>
      <c r="U1" t="str">
        <f>VLOOKUP(U2,'Step1-Business Codes'!$A$2:$E$36,5,FALSE)</f>
        <v>No</v>
      </c>
      <c r="V1" t="str">
        <f>VLOOKUP(V2,'Step1-Business Codes'!$A$2:$E$36,5,FALSE)</f>
        <v>No</v>
      </c>
      <c r="W1" t="str">
        <f>VLOOKUP(W2,'Step1-Business Codes'!$A$2:$E$36,5,FALSE)</f>
        <v>No</v>
      </c>
      <c r="X1" t="str">
        <f>VLOOKUP(X2,'Step1-Business Codes'!$A$2:$E$36,5,FALSE)</f>
        <v>No</v>
      </c>
      <c r="Y1" t="str">
        <f>VLOOKUP(Y2,'Step1-Business Codes'!$A$2:$E$36,5,FALSE)</f>
        <v>No</v>
      </c>
      <c r="Z1" t="str">
        <f>VLOOKUP(Z2,'Step1-Business Codes'!$A$2:$E$36,5,FALSE)</f>
        <v>No</v>
      </c>
      <c r="AA1" t="str">
        <f>VLOOKUP(AA2,'Step1-Business Codes'!$A$2:$E$36,5,FALSE)</f>
        <v>No</v>
      </c>
      <c r="AB1" t="str">
        <f>VLOOKUP(AB2,'Step1-Business Codes'!$A$2:$E$36,5,FALSE)</f>
        <v>No</v>
      </c>
      <c r="AC1" t="str">
        <f>VLOOKUP(AC2,'Step1-Business Codes'!$A$2:$E$36,5,FALSE)</f>
        <v>No</v>
      </c>
      <c r="AD1" t="str">
        <f>VLOOKUP(AD2,'Step1-Business Codes'!$A$2:$E$36,5,FALSE)</f>
        <v>No</v>
      </c>
      <c r="AE1" t="str">
        <f>VLOOKUP(AE2,'Step1-Business Codes'!$A$2:$E$36,5,FALSE)</f>
        <v>No</v>
      </c>
      <c r="AF1" t="str">
        <f>VLOOKUP(AF2,'Step1-Business Codes'!$A$2:$E$36,5,FALSE)</f>
        <v>No</v>
      </c>
      <c r="AG1" t="str">
        <f>VLOOKUP(AG2,'Step1-Business Codes'!$A$2:$E$36,5,FALSE)</f>
        <v>No</v>
      </c>
      <c r="AH1" t="str">
        <f>VLOOKUP(AH2,'Step1-Business Codes'!$A$2:$E$36,5,FALSE)</f>
        <v>No</v>
      </c>
      <c r="AI1" t="str">
        <f>VLOOKUP(AI2,'Step1-Business Codes'!$A$2:$E$36,5,FALSE)</f>
        <v>No</v>
      </c>
      <c r="AJ1" t="str">
        <f>VLOOKUP(AJ2,'Step1-Business Codes'!$A$2:$E$36,5,FALSE)</f>
        <v>No</v>
      </c>
      <c r="AK1" t="str">
        <f>VLOOKUP(AK2,'Step1-Business Codes'!$A$2:$E$36,5,FALSE)</f>
        <v>No</v>
      </c>
      <c r="AL1" t="str">
        <f>VLOOKUP(AL2,'Step1-Business Codes'!$A$2:$E$36,5,FALSE)</f>
        <v>No</v>
      </c>
      <c r="AM1" t="str">
        <f>VLOOKUP(AM2,'Step1-Business Codes'!$A$2:$E$36,5,FALSE)</f>
        <v>No</v>
      </c>
    </row>
    <row r="2" spans="1:39" x14ac:dyDescent="0.25">
      <c r="E2">
        <v>1000</v>
      </c>
      <c r="F2">
        <v>1001</v>
      </c>
      <c r="G2" s="2">
        <v>1002</v>
      </c>
      <c r="H2" s="2">
        <v>1003</v>
      </c>
      <c r="I2" s="2">
        <v>1004</v>
      </c>
      <c r="J2" s="2">
        <v>1005</v>
      </c>
      <c r="K2" s="2">
        <v>1006</v>
      </c>
      <c r="L2" s="2">
        <v>1007</v>
      </c>
      <c r="M2" s="2">
        <v>1008</v>
      </c>
      <c r="N2" s="2">
        <v>1009</v>
      </c>
      <c r="O2" s="2">
        <v>1010</v>
      </c>
      <c r="P2" s="2">
        <v>1011</v>
      </c>
      <c r="Q2" s="2">
        <v>1012</v>
      </c>
      <c r="R2" s="2">
        <v>1013</v>
      </c>
      <c r="S2" s="2">
        <v>1014</v>
      </c>
      <c r="T2" s="2">
        <v>1015</v>
      </c>
      <c r="U2" s="2">
        <v>1200</v>
      </c>
      <c r="V2" s="2">
        <v>1300</v>
      </c>
      <c r="W2" s="2">
        <v>1500</v>
      </c>
      <c r="X2" s="2">
        <v>1600</v>
      </c>
      <c r="Y2" s="2">
        <v>1700</v>
      </c>
      <c r="Z2" s="2">
        <v>1900</v>
      </c>
      <c r="AA2" s="2">
        <v>2100</v>
      </c>
      <c r="AB2" s="2">
        <v>2101</v>
      </c>
      <c r="AC2" s="2">
        <v>2102</v>
      </c>
      <c r="AD2" s="2">
        <v>2103</v>
      </c>
      <c r="AE2" s="2">
        <v>2104</v>
      </c>
      <c r="AF2" s="2">
        <v>2105</v>
      </c>
      <c r="AG2" s="2">
        <v>2106</v>
      </c>
      <c r="AH2" s="2">
        <v>2107</v>
      </c>
      <c r="AI2" s="2">
        <v>2108</v>
      </c>
      <c r="AJ2" s="2">
        <v>2109</v>
      </c>
      <c r="AK2" s="2">
        <v>2200</v>
      </c>
      <c r="AL2" s="2">
        <v>2500</v>
      </c>
      <c r="AM2" s="2">
        <v>3000</v>
      </c>
    </row>
    <row r="3" spans="1:39" x14ac:dyDescent="0.25">
      <c r="A3" s="6" t="s">
        <v>0</v>
      </c>
      <c r="B3" s="6" t="s">
        <v>0</v>
      </c>
      <c r="C3" s="6" t="s">
        <v>142</v>
      </c>
      <c r="D3" s="6" t="s">
        <v>1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  <c r="L3" s="6" t="s">
        <v>72</v>
      </c>
      <c r="M3" s="6" t="s">
        <v>73</v>
      </c>
      <c r="N3" s="6" t="s">
        <v>74</v>
      </c>
      <c r="O3" s="6" t="s">
        <v>75</v>
      </c>
      <c r="P3" s="6" t="s">
        <v>76</v>
      </c>
      <c r="Q3" s="6" t="s">
        <v>77</v>
      </c>
      <c r="R3" s="6" t="s">
        <v>78</v>
      </c>
      <c r="S3" s="6" t="s">
        <v>79</v>
      </c>
      <c r="T3" s="6" t="s">
        <v>80</v>
      </c>
      <c r="U3" s="6" t="s">
        <v>81</v>
      </c>
      <c r="V3" s="6" t="s">
        <v>82</v>
      </c>
      <c r="W3" s="6" t="s">
        <v>83</v>
      </c>
      <c r="X3" s="6" t="s">
        <v>84</v>
      </c>
      <c r="Y3" s="6" t="s">
        <v>85</v>
      </c>
      <c r="Z3" s="6" t="s">
        <v>86</v>
      </c>
      <c r="AA3" s="6" t="s">
        <v>87</v>
      </c>
      <c r="AB3" s="6" t="s">
        <v>88</v>
      </c>
      <c r="AC3" s="6" t="s">
        <v>89</v>
      </c>
      <c r="AD3" s="6" t="s">
        <v>90</v>
      </c>
      <c r="AE3" s="6" t="s">
        <v>91</v>
      </c>
      <c r="AF3" s="6" t="s">
        <v>92</v>
      </c>
      <c r="AG3" s="6" t="s">
        <v>93</v>
      </c>
      <c r="AH3" s="6" t="s">
        <v>94</v>
      </c>
      <c r="AI3" s="6" t="s">
        <v>95</v>
      </c>
      <c r="AJ3" s="6" t="s">
        <v>96</v>
      </c>
      <c r="AK3" s="6" t="s">
        <v>97</v>
      </c>
      <c r="AL3" s="6" t="s">
        <v>98</v>
      </c>
      <c r="AM3" s="6" t="s">
        <v>99</v>
      </c>
    </row>
    <row r="4" spans="1:39" x14ac:dyDescent="0.25">
      <c r="A4" s="14" t="s">
        <v>253</v>
      </c>
      <c r="B4" s="14" t="s">
        <v>254</v>
      </c>
      <c r="C4" s="14"/>
      <c r="D4" s="14" t="s">
        <v>255</v>
      </c>
      <c r="E4" s="1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34" t="s">
        <v>256</v>
      </c>
      <c r="B5" s="34" t="s">
        <v>257</v>
      </c>
      <c r="C5" s="34"/>
      <c r="D5" s="34"/>
    </row>
    <row r="6" spans="1:39" x14ac:dyDescent="0.25">
      <c r="A6" s="34" t="s">
        <v>258</v>
      </c>
      <c r="B6" s="34" t="s">
        <v>259</v>
      </c>
      <c r="C6" s="34"/>
      <c r="D6" s="34" t="s">
        <v>28</v>
      </c>
      <c r="E6" s="50"/>
    </row>
    <row r="7" spans="1:39" x14ac:dyDescent="0.25">
      <c r="A7" s="34" t="s">
        <v>260</v>
      </c>
      <c r="B7" s="34" t="s">
        <v>261</v>
      </c>
      <c r="C7" s="34"/>
      <c r="D7" s="34" t="s">
        <v>262</v>
      </c>
      <c r="E7" s="51"/>
      <c r="H7" s="4"/>
      <c r="I7" s="4"/>
      <c r="J7" s="4"/>
    </row>
    <row r="8" spans="1:39" x14ac:dyDescent="0.25">
      <c r="A8" t="s">
        <v>263</v>
      </c>
      <c r="B8" t="s">
        <v>264</v>
      </c>
      <c r="C8" t="s">
        <v>265</v>
      </c>
      <c r="D8" t="s">
        <v>12</v>
      </c>
      <c r="H8" s="66"/>
      <c r="I8" s="66"/>
      <c r="J8" s="66"/>
    </row>
  </sheetData>
  <conditionalFormatting sqref="E4:AM24">
    <cfRule type="expression" dxfId="16" priority="15">
      <formula>E$1="Yes"</formula>
    </cfRule>
  </conditionalFormatting>
  <conditionalFormatting sqref="E4:AM24">
    <cfRule type="expression" dxfId="15" priority="14">
      <formula>E4&lt;&gt;""</formula>
    </cfRule>
  </conditionalFormatting>
  <conditionalFormatting sqref="B5:D5">
    <cfRule type="expression" dxfId="14" priority="10">
      <formula>COUNTIF($E$4:$AF$4,"iDOC-interface")+COUNTIF($E$4:$AF$4,"GL-interface")</formula>
    </cfRule>
  </conditionalFormatting>
  <conditionalFormatting sqref="A5">
    <cfRule type="expression" dxfId="13" priority="7">
      <formula>COUNTIF($E$4:$AM$4,"iDOC-interface")+COUNTIF($E$4:$AM$4,"GL-interface")</formula>
    </cfRule>
  </conditionalFormatting>
  <conditionalFormatting sqref="A6:D6">
    <cfRule type="expression" dxfId="12" priority="6">
      <formula>COUNTIF($E$4:$AF$4,"CSV")+COUNTIF($E$4:$AF$4,"XML")</formula>
    </cfRule>
  </conditionalFormatting>
  <conditionalFormatting sqref="F5:AM6">
    <cfRule type="expression" dxfId="11" priority="4">
      <formula>F$1="Yes"</formula>
    </cfRule>
  </conditionalFormatting>
  <conditionalFormatting sqref="F5:AM6">
    <cfRule type="expression" dxfId="10" priority="3">
      <formula>F5&lt;&gt;""</formula>
    </cfRule>
  </conditionalFormatting>
  <conditionalFormatting sqref="A7:D7">
    <cfRule type="expression" dxfId="9" priority="2">
      <formula>COUNTIF($E$4:$AF$4,"CSV")+COUNTIF($E$4:$AF$4,"XML")</formula>
    </cfRule>
  </conditionalFormatting>
  <conditionalFormatting sqref="E2:AM3">
    <cfRule type="expression" dxfId="8" priority="1">
      <formula>E$1="No"</formula>
    </cfRule>
  </conditionalFormatting>
  <dataValidations count="4">
    <dataValidation type="list" allowBlank="1" showInputMessage="1" showErrorMessage="1" sqref="D6:AM6" xr:uid="{00000000-0002-0000-0700-000000000000}">
      <formula1>"Yes, No"</formula1>
    </dataValidation>
    <dataValidation type="list" allowBlank="1" showInputMessage="1" showErrorMessage="1" sqref="D4:AM4" xr:uid="{00000000-0002-0000-0700-000001000000}">
      <formula1>"CSV, XML, iDOC-interface, GL-interface"</formula1>
    </dataValidation>
    <dataValidation type="list" allowBlank="1" showInputMessage="1" showErrorMessage="1" sqref="E8:AM8" xr:uid="{00000000-0002-0000-0700-000002000000}">
      <formula1>"Yes,No"</formula1>
    </dataValidation>
    <dataValidation type="list" allowBlank="1" showInputMessage="1" showErrorMessage="1" sqref="D8" xr:uid="{00000000-0002-0000-0700-000003000000}">
      <formula1>"Email, SFTP"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2B5DBA09547249B0D37F96EBAAC58C" ma:contentTypeVersion="0" ma:contentTypeDescription="Ein neues Dokument erstellen." ma:contentTypeScope="" ma:versionID="377e6611050e6ae9abf4ab832e20e9f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f5dc90cf06628c3b90945c8266c24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090C0-1BC2-4497-9E47-B4ED3B5C41F3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784DCCB-8DC6-41EB-A77D-91486B147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1ACB38-2343-46B0-9496-67ED3BF13B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12</vt:i4>
      </vt:variant>
    </vt:vector>
  </HeadingPairs>
  <TitlesOfParts>
    <vt:vector size="27" baseType="lpstr">
      <vt:lpstr>Registration-Contacts</vt:lpstr>
      <vt:lpstr>Step1-Business Codes</vt:lpstr>
      <vt:lpstr>Step2-General Data</vt:lpstr>
      <vt:lpstr>Step3-Payment</vt:lpstr>
      <vt:lpstr>configuration</vt:lpstr>
      <vt:lpstr>Step4-Bank setup</vt:lpstr>
      <vt:lpstr>Step5-Communication</vt:lpstr>
      <vt:lpstr>Step6-Notifications</vt:lpstr>
      <vt:lpstr>Step7-Month-end reporting</vt:lpstr>
      <vt:lpstr>Step9-PowerBI-User</vt:lpstr>
      <vt:lpstr>Step8-MyAqount User</vt:lpstr>
      <vt:lpstr>Step10-2nd Level Jira</vt:lpstr>
      <vt:lpstr>Subscription products</vt:lpstr>
      <vt:lpstr>Charges</vt:lpstr>
      <vt:lpstr>Tabelle1</vt:lpstr>
      <vt:lpstr>Bank</vt:lpstr>
      <vt:lpstr>Buy_now_pay_later</vt:lpstr>
      <vt:lpstr>Charge_Mode</vt:lpstr>
      <vt:lpstr>Charge_Type</vt:lpstr>
      <vt:lpstr>Collection_Agency</vt:lpstr>
      <vt:lpstr>Charges!Druckbereich</vt:lpstr>
      <vt:lpstr>Payment_method</vt:lpstr>
      <vt:lpstr>PSP</vt:lpstr>
      <vt:lpstr>Risk_Service_Providers</vt:lpstr>
      <vt:lpstr>Status_Drodown</vt:lpstr>
      <vt:lpstr>User_Role_MyAqount</vt:lpstr>
      <vt:lpstr>Wallet_Payment</vt:lpstr>
    </vt:vector>
  </TitlesOfParts>
  <Manager/>
  <Company>Bertelsmann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Wörmann, Nina</dc:creator>
  <cp:keywords/>
  <dc:description/>
  <cp:lastModifiedBy>Pfeiffer, Hauke, D46 MS</cp:lastModifiedBy>
  <cp:revision/>
  <dcterms:created xsi:type="dcterms:W3CDTF">2017-08-04T08:27:18Z</dcterms:created>
  <dcterms:modified xsi:type="dcterms:W3CDTF">2021-07-05T06:57:17Z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0x0101003C2B5DBA09547249B0D37F96EBAAC58C</vt:lpwstr>
  </property>
</Properties>
</file>