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dirhan\Desktop\Kişisel\Courses\Project\IE272-Projects\"/>
    </mc:Choice>
  </mc:AlternateContent>
  <bookViews>
    <workbookView xWindow="0" yWindow="0" windowWidth="23040" windowHeight="8844" activeTab="1"/>
  </bookViews>
  <sheets>
    <sheet name="Sayfa1" sheetId="1" r:id="rId1"/>
    <sheet name="Sayfa2" sheetId="2" r:id="rId2"/>
  </sheets>
  <definedNames>
    <definedName name="Datatable">Sayfa1!$A$1:$I$12</definedName>
    <definedName name="solver_adj" localSheetId="1" hidden="1">Sayfa2!$H$2:$K$12</definedName>
    <definedName name="solver_cvg" localSheetId="1" hidden="1">0.0001</definedName>
    <definedName name="solver_drv" localSheetId="1" hidden="1">2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0" localSheetId="1" hidden="1">Sayfa2!$L$2:$L$11</definedName>
    <definedName name="solver_lhs1" localSheetId="1" hidden="1">Sayfa2!$H$12:$K$12</definedName>
    <definedName name="solver_lhs2" localSheetId="1" hidden="1">Sayfa2!$H$12:$K$12</definedName>
    <definedName name="solver_lhs3" localSheetId="1" hidden="1">Sayfa2!$H$2:$K$11</definedName>
    <definedName name="solver_lhs4" localSheetId="1" hidden="1">Sayfa2!$H$2:$K$11</definedName>
    <definedName name="solver_lhs5" localSheetId="1" hidden="1">Sayfa2!$H$2:$K$12</definedName>
    <definedName name="solver_lhs6" localSheetId="1" hidden="1">Sayfa2!$L$2:$L$11</definedName>
    <definedName name="solver_lhs7" localSheetId="1" hidden="1">Sayfa2!$L$2:$L$11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6</definedName>
    <definedName name="solver_nwt" localSheetId="1" hidden="1">1</definedName>
    <definedName name="solver_opt" localSheetId="1" hidden="1">Sayfa2!$B$31</definedName>
    <definedName name="solver_pre" localSheetId="1" hidden="1">0.000001</definedName>
    <definedName name="solver_rbv" localSheetId="1" hidden="1">2</definedName>
    <definedName name="solver_rel0" localSheetId="1" hidden="1">2</definedName>
    <definedName name="solver_rel1" localSheetId="1" hidden="1">4</definedName>
    <definedName name="solver_rel2" localSheetId="1" hidden="1">3</definedName>
    <definedName name="solver_rel3" localSheetId="1" hidden="1">1</definedName>
    <definedName name="solver_rel4" localSheetId="1" hidden="1">4</definedName>
    <definedName name="solver_rel5" localSheetId="1" hidden="1">3</definedName>
    <definedName name="solver_rel6" localSheetId="1" hidden="1">2</definedName>
    <definedName name="solver_rel7" localSheetId="1" hidden="1">2</definedName>
    <definedName name="solver_rhs0" localSheetId="1" hidden="1">1</definedName>
    <definedName name="solver_rhs1" localSheetId="1" hidden="1">"tamsayı"</definedName>
    <definedName name="solver_rhs2" localSheetId="1" hidden="1">Sayfa2!$H$13:$K$13</definedName>
    <definedName name="solver_rhs3" localSheetId="1" hidden="1">1</definedName>
    <definedName name="solver_rhs4" localSheetId="1" hidden="1">"tamsayı"</definedName>
    <definedName name="solver_rhs5" localSheetId="1" hidden="1">0</definedName>
    <definedName name="solver_rhs6" localSheetId="1" hidden="1">1</definedName>
    <definedName name="solver_rhs7" localSheetId="1" hidden="1">1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0" i="2" l="1"/>
  <c r="I13" i="2"/>
  <c r="K14" i="2"/>
  <c r="J14" i="2"/>
  <c r="I14" i="2"/>
  <c r="H14" i="2"/>
  <c r="J13" i="2" l="1"/>
  <c r="K13" i="2"/>
  <c r="L3" i="2"/>
  <c r="L4" i="2"/>
  <c r="L5" i="2"/>
  <c r="L6" i="2"/>
  <c r="L7" i="2"/>
  <c r="L8" i="2"/>
  <c r="L9" i="2"/>
  <c r="L10" i="2"/>
  <c r="L11" i="2"/>
  <c r="E12" i="2" l="1"/>
  <c r="D12" i="2"/>
  <c r="C12" i="2"/>
  <c r="B12" i="2"/>
  <c r="F19" i="1" l="1"/>
  <c r="D16" i="1"/>
  <c r="E16" i="1" s="1"/>
  <c r="B19" i="1"/>
  <c r="B18" i="1"/>
  <c r="B17" i="1"/>
  <c r="B16" i="1"/>
  <c r="C18" i="1"/>
  <c r="D18" i="1" s="1"/>
  <c r="E18" i="1" s="1"/>
  <c r="G18" i="1" s="1"/>
  <c r="H18" i="1" s="1"/>
  <c r="C17" i="1"/>
  <c r="D17" i="1" s="1"/>
  <c r="E17" i="1" s="1"/>
  <c r="C16" i="1"/>
  <c r="C12" i="1"/>
  <c r="D12" i="1"/>
  <c r="F17" i="1" s="1"/>
  <c r="E12" i="1"/>
  <c r="F12" i="1"/>
  <c r="F18" i="1" s="1"/>
  <c r="G12" i="1"/>
  <c r="H12" i="1"/>
  <c r="I12" i="1"/>
  <c r="C19" i="1" s="1"/>
  <c r="D19" i="1" s="1"/>
  <c r="E19" i="1" s="1"/>
  <c r="G19" i="1" s="1"/>
  <c r="H19" i="1" s="1"/>
  <c r="B12" i="1"/>
  <c r="F16" i="1" s="1"/>
  <c r="G17" i="1" l="1"/>
  <c r="H17" i="1" s="1"/>
  <c r="G16" i="1"/>
  <c r="H16" i="1" s="1"/>
  <c r="L2" i="2" l="1"/>
  <c r="H13" i="2"/>
  <c r="B29" i="2"/>
  <c r="B31" i="2" l="1"/>
</calcChain>
</file>

<file path=xl/comments1.xml><?xml version="1.0" encoding="utf-8"?>
<comments xmlns="http://schemas.openxmlformats.org/spreadsheetml/2006/main">
  <authors>
    <author>Bedirhan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162"/>
          </rPr>
          <t>Bedirhan:</t>
        </r>
        <r>
          <rPr>
            <sz val="9"/>
            <color indexed="81"/>
            <rFont val="Tahoma"/>
            <family val="2"/>
            <charset val="162"/>
          </rPr>
          <t xml:space="preserve">
total operating cost of performing move by equipment type i in the same unit  as K_i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  <charset val="162"/>
          </rPr>
          <t>Bedirhan:</t>
        </r>
        <r>
          <rPr>
            <sz val="9"/>
            <color indexed="81"/>
            <rFont val="Tahoma"/>
            <family val="2"/>
            <charset val="162"/>
          </rPr>
          <t xml:space="preserve">
1 if equipment type is assigned to move
0 otherwise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  <charset val="162"/>
          </rPr>
          <t>Bedirhan:</t>
        </r>
        <r>
          <rPr>
            <sz val="9"/>
            <color indexed="81"/>
            <rFont val="Tahoma"/>
            <family val="2"/>
            <charset val="162"/>
          </rPr>
          <t xml:space="preserve">
K_i : capital cost of equipment type in the same unit as the operating cost (e.g., $/year)
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  <charset val="162"/>
          </rPr>
          <t>Bedirhan:</t>
        </r>
        <r>
          <rPr>
            <sz val="9"/>
            <color indexed="81"/>
            <rFont val="Tahoma"/>
            <family val="2"/>
            <charset val="162"/>
          </rPr>
          <t xml:space="preserve">
total operating cost of performing move by equipment type i in the same unit  as K_i</t>
        </r>
      </text>
    </comment>
    <comment ref="A16" authorId="0" shapeId="0">
      <text>
        <r>
          <rPr>
            <b/>
            <sz val="9"/>
            <color indexed="81"/>
            <rFont val="Tahoma"/>
            <family val="2"/>
            <charset val="162"/>
          </rPr>
          <t>Bedirhan:</t>
        </r>
        <r>
          <rPr>
            <sz val="9"/>
            <color indexed="81"/>
            <rFont val="Tahoma"/>
            <family val="2"/>
            <charset val="162"/>
          </rPr>
          <t xml:space="preserve">
if equipment type can perform move j</t>
        </r>
      </text>
    </comment>
    <comment ref="G16" authorId="0" shapeId="0">
      <text>
        <r>
          <rPr>
            <b/>
            <sz val="9"/>
            <color indexed="81"/>
            <rFont val="Tahoma"/>
            <family val="2"/>
            <charset val="162"/>
          </rPr>
          <t>Bedirhan:</t>
        </r>
        <r>
          <rPr>
            <sz val="9"/>
            <color indexed="81"/>
            <rFont val="Tahoma"/>
            <family val="2"/>
            <charset val="162"/>
          </rPr>
          <t xml:space="preserve">
Total operating time required by equipment type i to perform move j. (h_İJ / H_i_j olarak alındı) </t>
        </r>
      </text>
    </comment>
  </commentList>
</comments>
</file>

<file path=xl/sharedStrings.xml><?xml version="1.0" encoding="utf-8"?>
<sst xmlns="http://schemas.openxmlformats.org/spreadsheetml/2006/main" count="127" uniqueCount="57">
  <si>
    <t>Move</t>
  </si>
  <si>
    <t>Total</t>
  </si>
  <si>
    <t>W1j</t>
  </si>
  <si>
    <t>h1j</t>
  </si>
  <si>
    <t>W2j</t>
  </si>
  <si>
    <t>h2j</t>
  </si>
  <si>
    <t>W3j</t>
  </si>
  <si>
    <t>h3j</t>
  </si>
  <si>
    <t>W4j</t>
  </si>
  <si>
    <t>h4j</t>
  </si>
  <si>
    <t>M</t>
  </si>
  <si>
    <t>-</t>
  </si>
  <si>
    <t>Equipment</t>
  </si>
  <si>
    <t>qi</t>
  </si>
  <si>
    <t>hij</t>
  </si>
  <si>
    <t>lambda_i</t>
  </si>
  <si>
    <t>lambda_i*K_i</t>
  </si>
  <si>
    <t>Sum(Wij)</t>
  </si>
  <si>
    <t>Total Cost</t>
  </si>
  <si>
    <t>Cost/Move</t>
  </si>
  <si>
    <t>K1</t>
  </si>
  <si>
    <t>K2</t>
  </si>
  <si>
    <t>K3</t>
  </si>
  <si>
    <t>K4</t>
  </si>
  <si>
    <t>Equipment Capital</t>
  </si>
  <si>
    <t>Cost</t>
  </si>
  <si>
    <t>Equipment 1</t>
  </si>
  <si>
    <t>Equipment 2</t>
  </si>
  <si>
    <t>Equipment 3</t>
  </si>
  <si>
    <t>Equipment 4</t>
  </si>
  <si>
    <t>Move 1</t>
  </si>
  <si>
    <t>Move 2</t>
  </si>
  <si>
    <t>Move 3</t>
  </si>
  <si>
    <t>Move 4</t>
  </si>
  <si>
    <t>Move 5</t>
  </si>
  <si>
    <t>Move 6</t>
  </si>
  <si>
    <t>Move 7</t>
  </si>
  <si>
    <t>Move 8</t>
  </si>
  <si>
    <t>Move 9</t>
  </si>
  <si>
    <t>Move 10</t>
  </si>
  <si>
    <t xml:space="preserve">Move 2 </t>
  </si>
  <si>
    <t>h1-Move i</t>
  </si>
  <si>
    <t>h2- Move i</t>
  </si>
  <si>
    <t>h3-Move i</t>
  </si>
  <si>
    <t>h4- Move i</t>
  </si>
  <si>
    <t>Equipment Type</t>
  </si>
  <si>
    <t>X_i_j</t>
  </si>
  <si>
    <t>a_i_j</t>
  </si>
  <si>
    <t>W_i_j</t>
  </si>
  <si>
    <t>h_i_j</t>
  </si>
  <si>
    <t>Kapital cost for all</t>
  </si>
  <si>
    <t>Tot Kap cost</t>
  </si>
  <si>
    <t>Tot. opt cost</t>
  </si>
  <si>
    <t>Tot cost</t>
  </si>
  <si>
    <t>h_i * X_i</t>
  </si>
  <si>
    <t>A_İ_J * x_İ_J</t>
  </si>
  <si>
    <t>lambda_j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</si>
</sst>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162"/>
    </font>
    <font>
      <b/>
      <sz val="9"/>
      <color indexed="81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D7" sqref="D7"/>
    </sheetView>
  </sheetViews>
  <sheetFormatPr defaultRowHeight="14.4"/>
  <cols>
    <col min="5" max="5" width="12.21875" customWidth="1"/>
    <col min="8" max="8" width="9.88671875" customWidth="1"/>
    <col min="11" max="11" width="13.6640625" customWidth="1"/>
  </cols>
  <sheetData>
    <row r="1" spans="1:1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K1" t="s">
        <v>24</v>
      </c>
      <c r="L1" t="s">
        <v>25</v>
      </c>
    </row>
    <row r="2" spans="1:12">
      <c r="A2">
        <v>1</v>
      </c>
      <c r="B2">
        <v>400</v>
      </c>
      <c r="C2">
        <v>0.4</v>
      </c>
      <c r="D2" t="s">
        <v>10</v>
      </c>
      <c r="E2" t="s">
        <v>11</v>
      </c>
      <c r="F2">
        <v>200</v>
      </c>
      <c r="G2">
        <v>0.5</v>
      </c>
      <c r="H2" t="s">
        <v>10</v>
      </c>
      <c r="I2" t="s">
        <v>11</v>
      </c>
      <c r="K2" t="s">
        <v>20</v>
      </c>
      <c r="L2">
        <v>5000</v>
      </c>
    </row>
    <row r="3" spans="1:12">
      <c r="A3">
        <v>2</v>
      </c>
      <c r="B3">
        <v>600</v>
      </c>
      <c r="C3">
        <v>0.6</v>
      </c>
      <c r="D3">
        <v>400</v>
      </c>
      <c r="E3">
        <v>1</v>
      </c>
      <c r="F3">
        <v>900</v>
      </c>
      <c r="G3">
        <v>0.8</v>
      </c>
      <c r="H3" t="s">
        <v>10</v>
      </c>
      <c r="I3" t="s">
        <v>11</v>
      </c>
      <c r="K3" t="s">
        <v>21</v>
      </c>
      <c r="L3">
        <v>2777.77</v>
      </c>
    </row>
    <row r="4" spans="1:12">
      <c r="A4">
        <v>3</v>
      </c>
      <c r="B4">
        <v>400</v>
      </c>
      <c r="C4">
        <v>0.5</v>
      </c>
      <c r="D4">
        <v>500</v>
      </c>
      <c r="E4">
        <v>1</v>
      </c>
      <c r="F4">
        <v>900</v>
      </c>
      <c r="G4">
        <v>0.9</v>
      </c>
      <c r="H4" t="s">
        <v>10</v>
      </c>
      <c r="I4" t="s">
        <v>11</v>
      </c>
      <c r="K4" t="s">
        <v>22</v>
      </c>
      <c r="L4">
        <v>3000</v>
      </c>
    </row>
    <row r="5" spans="1:12">
      <c r="A5">
        <v>4</v>
      </c>
      <c r="B5">
        <v>500</v>
      </c>
      <c r="C5">
        <v>0.4</v>
      </c>
      <c r="D5">
        <v>400</v>
      </c>
      <c r="E5">
        <v>1</v>
      </c>
      <c r="F5">
        <v>800</v>
      </c>
      <c r="G5">
        <v>0.9</v>
      </c>
      <c r="H5" t="s">
        <v>10</v>
      </c>
      <c r="I5" t="s">
        <v>11</v>
      </c>
      <c r="K5" t="s">
        <v>23</v>
      </c>
      <c r="L5">
        <v>4000</v>
      </c>
    </row>
    <row r="6" spans="1:12">
      <c r="A6">
        <v>5</v>
      </c>
      <c r="B6">
        <v>100</v>
      </c>
      <c r="C6">
        <v>0.3</v>
      </c>
      <c r="D6">
        <v>300</v>
      </c>
      <c r="E6">
        <v>1</v>
      </c>
      <c r="F6" t="s">
        <v>10</v>
      </c>
      <c r="G6" t="s">
        <v>11</v>
      </c>
      <c r="H6" t="s">
        <v>10</v>
      </c>
      <c r="I6" t="s">
        <v>11</v>
      </c>
    </row>
    <row r="7" spans="1:12">
      <c r="A7">
        <v>6</v>
      </c>
      <c r="B7">
        <v>200</v>
      </c>
      <c r="C7">
        <v>0.7</v>
      </c>
      <c r="D7">
        <v>900</v>
      </c>
      <c r="E7">
        <v>1</v>
      </c>
      <c r="F7" t="s">
        <v>10</v>
      </c>
      <c r="G7" t="s">
        <v>11</v>
      </c>
      <c r="H7" t="s">
        <v>10</v>
      </c>
      <c r="I7" t="s">
        <v>11</v>
      </c>
    </row>
    <row r="8" spans="1:12">
      <c r="A8">
        <v>7</v>
      </c>
      <c r="B8" t="s">
        <v>10</v>
      </c>
      <c r="C8" t="s">
        <v>11</v>
      </c>
      <c r="D8">
        <v>400</v>
      </c>
      <c r="E8">
        <v>1</v>
      </c>
      <c r="F8">
        <v>400</v>
      </c>
      <c r="G8">
        <v>0.7</v>
      </c>
      <c r="H8">
        <v>200</v>
      </c>
      <c r="I8">
        <v>0.4</v>
      </c>
    </row>
    <row r="9" spans="1:12">
      <c r="A9">
        <v>8</v>
      </c>
      <c r="B9" t="s">
        <v>10</v>
      </c>
      <c r="C9" t="s">
        <v>11</v>
      </c>
      <c r="D9">
        <v>100</v>
      </c>
      <c r="E9">
        <v>1</v>
      </c>
      <c r="F9">
        <v>300</v>
      </c>
      <c r="G9">
        <v>0.6</v>
      </c>
      <c r="H9">
        <v>200</v>
      </c>
      <c r="I9">
        <v>0.4</v>
      </c>
    </row>
    <row r="10" spans="1:12">
      <c r="A10">
        <v>9</v>
      </c>
      <c r="B10" t="s">
        <v>10</v>
      </c>
      <c r="C10" t="s">
        <v>11</v>
      </c>
      <c r="D10">
        <v>200</v>
      </c>
      <c r="E10">
        <v>1</v>
      </c>
      <c r="F10">
        <v>800</v>
      </c>
      <c r="G10">
        <v>0.7</v>
      </c>
      <c r="H10">
        <v>900</v>
      </c>
      <c r="I10">
        <v>0.3</v>
      </c>
    </row>
    <row r="11" spans="1:12">
      <c r="A11">
        <v>10</v>
      </c>
      <c r="B11" t="s">
        <v>10</v>
      </c>
      <c r="C11" t="s">
        <v>11</v>
      </c>
      <c r="D11">
        <v>100</v>
      </c>
      <c r="E11">
        <v>1</v>
      </c>
      <c r="F11" t="s">
        <v>10</v>
      </c>
      <c r="G11" t="s">
        <v>11</v>
      </c>
      <c r="H11">
        <v>500</v>
      </c>
      <c r="I11">
        <v>0.2</v>
      </c>
    </row>
    <row r="12" spans="1:12">
      <c r="A12" t="s">
        <v>1</v>
      </c>
      <c r="B12">
        <f>SUM(B2:B11)</f>
        <v>2200</v>
      </c>
      <c r="C12">
        <f>SUM(C2:C11)</f>
        <v>2.8999999999999995</v>
      </c>
      <c r="D12">
        <f t="shared" ref="D12:I12" si="0">SUM(D2:D11)</f>
        <v>3300</v>
      </c>
      <c r="E12">
        <f t="shared" si="0"/>
        <v>9</v>
      </c>
      <c r="F12">
        <f t="shared" si="0"/>
        <v>4300</v>
      </c>
      <c r="G12">
        <f t="shared" si="0"/>
        <v>5.0999999999999996</v>
      </c>
      <c r="H12">
        <f t="shared" si="0"/>
        <v>1800</v>
      </c>
      <c r="I12">
        <f t="shared" si="0"/>
        <v>1.3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</row>
    <row r="16" spans="1:12">
      <c r="A16">
        <v>1</v>
      </c>
      <c r="B16">
        <f>COUNT(C2:C11)</f>
        <v>6</v>
      </c>
      <c r="C16">
        <f>C12</f>
        <v>2.8999999999999995</v>
      </c>
      <c r="D16">
        <f>_xlfn.CEILING.MATH($C16)</f>
        <v>3</v>
      </c>
      <c r="E16">
        <f>_xlfn.CEILING.MATH(D16*L2)</f>
        <v>15000</v>
      </c>
      <c r="F16">
        <f>B12</f>
        <v>2200</v>
      </c>
      <c r="G16">
        <f>SUM(E16:F16)</f>
        <v>17200</v>
      </c>
      <c r="H16">
        <f>QUOTIENT(G16,B16)</f>
        <v>2866</v>
      </c>
    </row>
    <row r="17" spans="1:8">
      <c r="A17">
        <v>2</v>
      </c>
      <c r="B17">
        <f>COUNT(E2:E11)</f>
        <v>9</v>
      </c>
      <c r="C17">
        <f>E12</f>
        <v>9</v>
      </c>
      <c r="D17">
        <f>_xlfn.CEILING.MATH($C17)</f>
        <v>9</v>
      </c>
      <c r="E17">
        <f>_xlfn.CEILING.MATH(D17*L3)</f>
        <v>25000</v>
      </c>
      <c r="F17">
        <f>D12</f>
        <v>3300</v>
      </c>
      <c r="G17">
        <f>SUM(E17:F17)</f>
        <v>28300</v>
      </c>
      <c r="H17">
        <f>QUOTIENT(G17,B17)</f>
        <v>3144</v>
      </c>
    </row>
    <row r="18" spans="1:8">
      <c r="A18">
        <v>3</v>
      </c>
      <c r="B18">
        <f>COUNT(G2:G11)</f>
        <v>7</v>
      </c>
      <c r="C18">
        <f>G12</f>
        <v>5.0999999999999996</v>
      </c>
      <c r="D18">
        <f>_xlfn.CEILING.MATH($C18)</f>
        <v>6</v>
      </c>
      <c r="E18">
        <f>_xlfn.CEILING.MATH(D18*L4)</f>
        <v>18000</v>
      </c>
      <c r="F18">
        <f>F12</f>
        <v>4300</v>
      </c>
      <c r="G18">
        <f>SUM(E18:F18)</f>
        <v>22300</v>
      </c>
      <c r="H18">
        <f>QUOTIENT(G18,B18)</f>
        <v>3185</v>
      </c>
    </row>
    <row r="19" spans="1:8">
      <c r="A19">
        <v>4</v>
      </c>
      <c r="B19">
        <f>COUNT(I2:I11)</f>
        <v>4</v>
      </c>
      <c r="C19">
        <f>I12</f>
        <v>1.3</v>
      </c>
      <c r="D19">
        <f>_xlfn.CEILING.MATH($C19)</f>
        <v>2</v>
      </c>
      <c r="E19">
        <f>_xlfn.CEILING.MATH(D19*L5)</f>
        <v>8000</v>
      </c>
      <c r="F19">
        <f>H12</f>
        <v>1800</v>
      </c>
      <c r="G19">
        <f>SUM(E19:F19)</f>
        <v>9800</v>
      </c>
      <c r="H19">
        <f>QUOTIENT(G19,B19)</f>
        <v>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1"/>
  <sheetViews>
    <sheetView tabSelected="1" zoomScale="70" zoomScaleNormal="70" workbookViewId="0">
      <selection activeCell="D3" sqref="D3"/>
    </sheetView>
  </sheetViews>
  <sheetFormatPr defaultRowHeight="14.4"/>
  <cols>
    <col min="1" max="1" width="12.33203125" customWidth="1"/>
    <col min="2" max="2" width="10.6640625" customWidth="1"/>
    <col min="3" max="4" width="12" customWidth="1"/>
    <col min="5" max="5" width="12.33203125" customWidth="1"/>
    <col min="7" max="7" width="18.21875" customWidth="1"/>
    <col min="11" max="11" width="13.33203125" customWidth="1"/>
    <col min="12" max="12" width="14.5546875" customWidth="1"/>
    <col min="13" max="13" width="17.6640625" customWidth="1"/>
    <col min="14" max="14" width="14.6640625" customWidth="1"/>
    <col min="15" max="15" width="13.6640625" customWidth="1"/>
    <col min="17" max="17" width="14.44140625" customWidth="1"/>
  </cols>
  <sheetData>
    <row r="1" spans="1:16">
      <c r="A1" t="s">
        <v>48</v>
      </c>
      <c r="B1" t="s">
        <v>2</v>
      </c>
      <c r="C1" t="s">
        <v>4</v>
      </c>
      <c r="D1" t="s">
        <v>6</v>
      </c>
      <c r="E1" t="s">
        <v>8</v>
      </c>
      <c r="G1" t="s">
        <v>46</v>
      </c>
      <c r="H1" t="s">
        <v>26</v>
      </c>
      <c r="I1" t="s">
        <v>27</v>
      </c>
      <c r="J1" t="s">
        <v>28</v>
      </c>
      <c r="K1" t="s">
        <v>29</v>
      </c>
      <c r="L1" t="s">
        <v>55</v>
      </c>
      <c r="M1" t="s">
        <v>45</v>
      </c>
      <c r="N1" t="s">
        <v>25</v>
      </c>
    </row>
    <row r="2" spans="1:16">
      <c r="A2" t="s">
        <v>30</v>
      </c>
      <c r="B2">
        <v>100</v>
      </c>
      <c r="C2">
        <v>10000</v>
      </c>
      <c r="D2">
        <v>200</v>
      </c>
      <c r="E2">
        <v>10000</v>
      </c>
      <c r="G2" t="s">
        <v>30</v>
      </c>
      <c r="H2">
        <v>0</v>
      </c>
      <c r="I2">
        <v>0</v>
      </c>
      <c r="J2">
        <v>1</v>
      </c>
      <c r="K2">
        <v>0</v>
      </c>
      <c r="L2">
        <f t="shared" ref="L2:L11" si="0">SUMPRODUCT(H2:K2,B17:E17)</f>
        <v>1</v>
      </c>
      <c r="M2" t="s">
        <v>26</v>
      </c>
      <c r="N2">
        <v>5000</v>
      </c>
    </row>
    <row r="3" spans="1:16">
      <c r="A3" t="s">
        <v>31</v>
      </c>
      <c r="B3">
        <v>200</v>
      </c>
      <c r="C3">
        <v>400</v>
      </c>
      <c r="D3">
        <v>900</v>
      </c>
      <c r="E3">
        <v>10000</v>
      </c>
      <c r="G3" t="s">
        <v>31</v>
      </c>
      <c r="H3">
        <v>1</v>
      </c>
      <c r="I3">
        <v>0</v>
      </c>
      <c r="J3">
        <v>0</v>
      </c>
      <c r="K3">
        <v>0</v>
      </c>
      <c r="L3">
        <f t="shared" si="0"/>
        <v>1</v>
      </c>
      <c r="M3" t="s">
        <v>27</v>
      </c>
      <c r="N3">
        <v>3500</v>
      </c>
    </row>
    <row r="4" spans="1:16">
      <c r="A4" t="s">
        <v>32</v>
      </c>
      <c r="B4">
        <v>400</v>
      </c>
      <c r="C4">
        <v>500</v>
      </c>
      <c r="D4">
        <v>500</v>
      </c>
      <c r="E4">
        <v>10000</v>
      </c>
      <c r="G4" t="s">
        <v>32</v>
      </c>
      <c r="H4">
        <v>0</v>
      </c>
      <c r="I4">
        <v>0</v>
      </c>
      <c r="J4">
        <v>1</v>
      </c>
      <c r="K4">
        <v>0</v>
      </c>
      <c r="L4">
        <f t="shared" si="0"/>
        <v>1</v>
      </c>
      <c r="M4" t="s">
        <v>28</v>
      </c>
      <c r="N4">
        <v>3000</v>
      </c>
    </row>
    <row r="5" spans="1:16">
      <c r="A5" t="s">
        <v>33</v>
      </c>
      <c r="B5">
        <v>500</v>
      </c>
      <c r="C5">
        <v>400</v>
      </c>
      <c r="D5">
        <v>400</v>
      </c>
      <c r="E5">
        <v>10000</v>
      </c>
      <c r="G5" t="s">
        <v>33</v>
      </c>
      <c r="H5">
        <v>1</v>
      </c>
      <c r="I5">
        <v>0</v>
      </c>
      <c r="J5">
        <v>0</v>
      </c>
      <c r="K5">
        <v>0</v>
      </c>
      <c r="L5">
        <f t="shared" si="0"/>
        <v>1</v>
      </c>
      <c r="M5" t="s">
        <v>29</v>
      </c>
      <c r="N5">
        <v>3250</v>
      </c>
    </row>
    <row r="6" spans="1:16">
      <c r="A6" t="s">
        <v>34</v>
      </c>
      <c r="B6">
        <v>100</v>
      </c>
      <c r="C6">
        <v>300</v>
      </c>
      <c r="D6">
        <v>10000</v>
      </c>
      <c r="E6">
        <v>10000</v>
      </c>
      <c r="G6" t="s">
        <v>34</v>
      </c>
      <c r="H6">
        <v>1</v>
      </c>
      <c r="I6">
        <v>0</v>
      </c>
      <c r="J6">
        <v>0</v>
      </c>
      <c r="K6">
        <v>0</v>
      </c>
      <c r="L6">
        <f t="shared" si="0"/>
        <v>1</v>
      </c>
    </row>
    <row r="7" spans="1:16">
      <c r="A7" t="s">
        <v>35</v>
      </c>
      <c r="B7">
        <v>200</v>
      </c>
      <c r="C7">
        <v>10000</v>
      </c>
      <c r="D7">
        <v>10000</v>
      </c>
      <c r="E7">
        <v>10000</v>
      </c>
      <c r="G7" t="s">
        <v>35</v>
      </c>
      <c r="H7">
        <v>1</v>
      </c>
      <c r="I7">
        <v>0</v>
      </c>
      <c r="J7">
        <v>0</v>
      </c>
      <c r="K7">
        <v>0</v>
      </c>
      <c r="L7">
        <f t="shared" si="0"/>
        <v>1</v>
      </c>
    </row>
    <row r="8" spans="1:16">
      <c r="A8" t="s">
        <v>36</v>
      </c>
      <c r="B8">
        <v>10000</v>
      </c>
      <c r="C8">
        <v>400</v>
      </c>
      <c r="D8">
        <v>400</v>
      </c>
      <c r="E8">
        <v>100</v>
      </c>
      <c r="G8" t="s">
        <v>36</v>
      </c>
      <c r="H8">
        <v>0</v>
      </c>
      <c r="I8">
        <v>0</v>
      </c>
      <c r="J8">
        <v>0</v>
      </c>
      <c r="K8">
        <v>1</v>
      </c>
      <c r="L8">
        <f t="shared" si="0"/>
        <v>1</v>
      </c>
    </row>
    <row r="9" spans="1:16">
      <c r="A9" t="s">
        <v>37</v>
      </c>
      <c r="B9">
        <v>10000</v>
      </c>
      <c r="C9">
        <v>100</v>
      </c>
      <c r="D9">
        <v>300</v>
      </c>
      <c r="E9">
        <v>200</v>
      </c>
      <c r="G9" t="s">
        <v>37</v>
      </c>
      <c r="H9">
        <v>0</v>
      </c>
      <c r="I9">
        <v>0</v>
      </c>
      <c r="J9">
        <v>1</v>
      </c>
      <c r="K9">
        <v>0</v>
      </c>
      <c r="L9">
        <f t="shared" si="0"/>
        <v>1</v>
      </c>
    </row>
    <row r="10" spans="1:16">
      <c r="A10" t="s">
        <v>38</v>
      </c>
      <c r="B10">
        <v>10000</v>
      </c>
      <c r="C10">
        <v>200</v>
      </c>
      <c r="D10">
        <v>800</v>
      </c>
      <c r="E10">
        <v>100</v>
      </c>
      <c r="G10" t="s">
        <v>38</v>
      </c>
      <c r="H10">
        <v>0</v>
      </c>
      <c r="I10">
        <v>0</v>
      </c>
      <c r="J10">
        <v>0</v>
      </c>
      <c r="K10">
        <v>1</v>
      </c>
      <c r="L10">
        <f t="shared" si="0"/>
        <v>1</v>
      </c>
    </row>
    <row r="11" spans="1:16">
      <c r="A11" t="s">
        <v>39</v>
      </c>
      <c r="B11">
        <v>10000</v>
      </c>
      <c r="C11">
        <v>100</v>
      </c>
      <c r="D11">
        <v>10000</v>
      </c>
      <c r="E11">
        <v>500</v>
      </c>
      <c r="G11" t="s">
        <v>39</v>
      </c>
      <c r="H11">
        <v>0</v>
      </c>
      <c r="I11">
        <v>0</v>
      </c>
      <c r="J11">
        <v>0</v>
      </c>
      <c r="K11">
        <v>1</v>
      </c>
      <c r="L11">
        <f t="shared" si="0"/>
        <v>1</v>
      </c>
    </row>
    <row r="12" spans="1:16">
      <c r="A12" t="s">
        <v>1</v>
      </c>
      <c r="B12">
        <f>SUM(B2:B11)</f>
        <v>41500</v>
      </c>
      <c r="C12">
        <f>SUM(C2:C11)</f>
        <v>22400</v>
      </c>
      <c r="D12">
        <f>SUM(D2:D11)</f>
        <v>33500</v>
      </c>
      <c r="E12">
        <f>SUM(E2:E11)</f>
        <v>60900</v>
      </c>
      <c r="G12" t="s">
        <v>56</v>
      </c>
      <c r="H12">
        <v>2</v>
      </c>
      <c r="I12">
        <v>0</v>
      </c>
      <c r="J12">
        <v>2</v>
      </c>
      <c r="K12">
        <v>1</v>
      </c>
    </row>
    <row r="13" spans="1:16">
      <c r="G13" t="s">
        <v>54</v>
      </c>
      <c r="H13">
        <f>SUMPRODUCT(H2:H11,H17:H26)</f>
        <v>2</v>
      </c>
      <c r="I13">
        <f>SUMPRODUCT(I2:I11,I17:I26)</f>
        <v>0</v>
      </c>
      <c r="J13">
        <f>SUMPRODUCT(J2:J11,J17:J26)</f>
        <v>2</v>
      </c>
      <c r="K13">
        <f>SUMPRODUCT(K2:K11,K17:K26)</f>
        <v>0.89999999999999991</v>
      </c>
    </row>
    <row r="14" spans="1:16">
      <c r="B14" s="1"/>
      <c r="G14" t="s">
        <v>50</v>
      </c>
      <c r="H14">
        <f>H12 * N2</f>
        <v>10000</v>
      </c>
      <c r="I14">
        <f>I12 * N3</f>
        <v>0</v>
      </c>
      <c r="J14">
        <f>J12 * N4</f>
        <v>6000</v>
      </c>
      <c r="K14">
        <f>K12 * N5</f>
        <v>3250</v>
      </c>
    </row>
    <row r="15" spans="1:16">
      <c r="B15" s="1"/>
    </row>
    <row r="16" spans="1:16">
      <c r="A16" t="s">
        <v>47</v>
      </c>
      <c r="B16" s="1" t="s">
        <v>26</v>
      </c>
      <c r="C16" t="s">
        <v>27</v>
      </c>
      <c r="D16" t="s">
        <v>28</v>
      </c>
      <c r="E16" t="s">
        <v>29</v>
      </c>
      <c r="G16" t="s">
        <v>49</v>
      </c>
      <c r="H16" t="s">
        <v>41</v>
      </c>
      <c r="I16" t="s">
        <v>42</v>
      </c>
      <c r="J16" t="s">
        <v>43</v>
      </c>
      <c r="K16" t="s">
        <v>44</v>
      </c>
    </row>
    <row r="17" spans="1:11">
      <c r="A17" t="s">
        <v>30</v>
      </c>
      <c r="B17">
        <v>1</v>
      </c>
      <c r="C17">
        <v>0</v>
      </c>
      <c r="D17">
        <v>1</v>
      </c>
      <c r="E17">
        <v>0</v>
      </c>
      <c r="G17" t="s">
        <v>30</v>
      </c>
      <c r="H17">
        <v>30000</v>
      </c>
      <c r="I17">
        <v>30000</v>
      </c>
      <c r="J17">
        <v>0.5</v>
      </c>
      <c r="K17">
        <v>30000</v>
      </c>
    </row>
    <row r="18" spans="1:11">
      <c r="A18" t="s">
        <v>40</v>
      </c>
      <c r="B18">
        <v>1</v>
      </c>
      <c r="C18">
        <v>1</v>
      </c>
      <c r="D18">
        <v>1</v>
      </c>
      <c r="E18">
        <v>0</v>
      </c>
      <c r="G18" t="s">
        <v>40</v>
      </c>
      <c r="H18">
        <v>0.6</v>
      </c>
      <c r="I18">
        <v>1</v>
      </c>
      <c r="J18">
        <v>0.8</v>
      </c>
      <c r="K18">
        <v>30000</v>
      </c>
    </row>
    <row r="19" spans="1:11">
      <c r="A19" t="s">
        <v>32</v>
      </c>
      <c r="B19">
        <v>1</v>
      </c>
      <c r="C19">
        <v>1</v>
      </c>
      <c r="D19">
        <v>1</v>
      </c>
      <c r="E19">
        <v>0</v>
      </c>
      <c r="G19" t="s">
        <v>32</v>
      </c>
      <c r="H19">
        <v>0.5</v>
      </c>
      <c r="I19">
        <v>1</v>
      </c>
      <c r="J19">
        <v>0.9</v>
      </c>
      <c r="K19">
        <v>30000</v>
      </c>
    </row>
    <row r="20" spans="1:11">
      <c r="A20" t="s">
        <v>33</v>
      </c>
      <c r="B20">
        <v>1</v>
      </c>
      <c r="C20">
        <v>1</v>
      </c>
      <c r="D20">
        <v>1</v>
      </c>
      <c r="E20">
        <v>0</v>
      </c>
      <c r="G20" t="s">
        <v>33</v>
      </c>
      <c r="H20">
        <v>0.4</v>
      </c>
      <c r="I20">
        <v>1</v>
      </c>
      <c r="J20">
        <v>0.9</v>
      </c>
      <c r="K20">
        <v>30000</v>
      </c>
    </row>
    <row r="21" spans="1:11">
      <c r="A21" t="s">
        <v>34</v>
      </c>
      <c r="B21">
        <v>1</v>
      </c>
      <c r="C21">
        <v>1</v>
      </c>
      <c r="D21">
        <v>0</v>
      </c>
      <c r="E21">
        <v>0</v>
      </c>
      <c r="G21" t="s">
        <v>34</v>
      </c>
      <c r="H21">
        <v>0.3</v>
      </c>
      <c r="I21">
        <v>1</v>
      </c>
      <c r="J21">
        <v>30000</v>
      </c>
      <c r="K21">
        <v>30000</v>
      </c>
    </row>
    <row r="22" spans="1:11">
      <c r="A22" t="s">
        <v>35</v>
      </c>
      <c r="B22">
        <v>1</v>
      </c>
      <c r="C22">
        <v>1</v>
      </c>
      <c r="D22">
        <v>0</v>
      </c>
      <c r="E22">
        <v>0</v>
      </c>
      <c r="G22" t="s">
        <v>35</v>
      </c>
      <c r="H22">
        <v>0.7</v>
      </c>
      <c r="I22">
        <v>30000</v>
      </c>
      <c r="J22">
        <v>30000</v>
      </c>
      <c r="K22">
        <v>30000</v>
      </c>
    </row>
    <row r="23" spans="1:11">
      <c r="A23" t="s">
        <v>36</v>
      </c>
      <c r="B23">
        <v>0</v>
      </c>
      <c r="C23">
        <v>1</v>
      </c>
      <c r="D23">
        <v>1</v>
      </c>
      <c r="E23">
        <v>1</v>
      </c>
      <c r="G23" t="s">
        <v>36</v>
      </c>
      <c r="H23">
        <v>30000</v>
      </c>
      <c r="I23">
        <v>1</v>
      </c>
      <c r="J23">
        <v>0.7</v>
      </c>
      <c r="K23">
        <v>0.4</v>
      </c>
    </row>
    <row r="24" spans="1:11">
      <c r="A24" t="s">
        <v>37</v>
      </c>
      <c r="B24">
        <v>0</v>
      </c>
      <c r="C24">
        <v>1</v>
      </c>
      <c r="D24">
        <v>1</v>
      </c>
      <c r="E24">
        <v>1</v>
      </c>
      <c r="G24" t="s">
        <v>37</v>
      </c>
      <c r="H24">
        <v>30000</v>
      </c>
      <c r="I24">
        <v>1</v>
      </c>
      <c r="J24">
        <v>0.6</v>
      </c>
      <c r="K24">
        <v>0.4</v>
      </c>
    </row>
    <row r="25" spans="1:11">
      <c r="A25" t="s">
        <v>38</v>
      </c>
      <c r="B25">
        <v>0</v>
      </c>
      <c r="C25">
        <v>1</v>
      </c>
      <c r="D25">
        <v>1</v>
      </c>
      <c r="E25">
        <v>1</v>
      </c>
      <c r="G25" t="s">
        <v>38</v>
      </c>
      <c r="H25">
        <v>30000</v>
      </c>
      <c r="I25">
        <v>1</v>
      </c>
      <c r="J25">
        <v>0.7</v>
      </c>
      <c r="K25">
        <v>0.3</v>
      </c>
    </row>
    <row r="26" spans="1:11">
      <c r="A26" t="s">
        <v>39</v>
      </c>
      <c r="B26">
        <v>0</v>
      </c>
      <c r="C26">
        <v>1</v>
      </c>
      <c r="D26">
        <v>0</v>
      </c>
      <c r="E26">
        <v>1</v>
      </c>
      <c r="G26" t="s">
        <v>39</v>
      </c>
      <c r="H26">
        <v>30000</v>
      </c>
      <c r="I26">
        <v>1</v>
      </c>
      <c r="J26">
        <v>30000</v>
      </c>
      <c r="K26">
        <v>0.2</v>
      </c>
    </row>
    <row r="27" spans="1:11">
      <c r="G27" t="s">
        <v>1</v>
      </c>
      <c r="H27">
        <v>2.8999999999999995</v>
      </c>
      <c r="I27">
        <v>9</v>
      </c>
      <c r="J27">
        <v>5.0999999999999996</v>
      </c>
      <c r="K27">
        <v>1.3</v>
      </c>
    </row>
    <row r="29" spans="1:11">
      <c r="A29" t="s">
        <v>51</v>
      </c>
      <c r="B29">
        <f xml:space="preserve"> SUM(H14:K14)</f>
        <v>19250</v>
      </c>
    </row>
    <row r="30" spans="1:11">
      <c r="A30" t="s">
        <v>52</v>
      </c>
      <c r="B30">
        <f>SUMPRODUCT(B2:E11,H2:K11)</f>
        <v>2700</v>
      </c>
    </row>
    <row r="31" spans="1:11">
      <c r="A31" t="s">
        <v>53</v>
      </c>
      <c r="B31">
        <f>SUM(B29,B30)</f>
        <v>21950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Sayfa1</vt:lpstr>
      <vt:lpstr>Sayfa2</vt:lpstr>
      <vt:lpstr>Datatable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Bedirhan</dc:creator>
  <cp:lastModifiedBy>Bedirhan</cp:lastModifiedBy>
  <dcterms:created xsi:type="dcterms:W3CDTF">2023-11-16T13:16:55Z</dcterms:created>
  <dcterms:modified xsi:type="dcterms:W3CDTF">2024-03-11T08:37:15Z</dcterms:modified>
</cp:coreProperties>
</file>