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dro\Drive\2019 School\CAU2019\1st-term\Basic Physics Experiment\Assignments\"/>
    </mc:Choice>
  </mc:AlternateContent>
  <bookViews>
    <workbookView xWindow="0" yWindow="0" windowWidth="20490" windowHeight="7710"/>
  </bookViews>
  <sheets>
    <sheet name="Sheet1" sheetId="1" r:id="rId1"/>
    <sheet name="Sheet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P15" i="1"/>
  <c r="F24" i="2"/>
  <c r="F25" i="2"/>
  <c r="F26" i="2"/>
  <c r="F27" i="2"/>
  <c r="F28" i="2"/>
  <c r="F29" i="2"/>
  <c r="F30" i="2"/>
  <c r="F23" i="2"/>
  <c r="H24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H3" i="2" s="1"/>
  <c r="H23" i="2" l="1"/>
  <c r="H25" i="2"/>
  <c r="H2" i="2"/>
  <c r="H4" i="2"/>
  <c r="Q9" i="1"/>
  <c r="Q15" i="1"/>
  <c r="P9" i="1"/>
  <c r="O15" i="1"/>
  <c r="M15" i="1"/>
  <c r="M14" i="1"/>
  <c r="M13" i="1"/>
  <c r="M12" i="1"/>
  <c r="K15" i="1"/>
  <c r="K14" i="1"/>
  <c r="K13" i="1"/>
  <c r="K12" i="1"/>
  <c r="E15" i="1"/>
  <c r="E14" i="1"/>
  <c r="E13" i="1"/>
  <c r="E12" i="1"/>
  <c r="O9" i="1"/>
  <c r="O5" i="1"/>
  <c r="K3" i="1"/>
  <c r="K4" i="1"/>
  <c r="K5" i="1"/>
  <c r="K6" i="1"/>
  <c r="M6" i="1" s="1"/>
  <c r="K7" i="1"/>
  <c r="K8" i="1"/>
  <c r="K9" i="1"/>
  <c r="K2" i="1"/>
  <c r="M2" i="1" s="1"/>
  <c r="E3" i="1"/>
  <c r="E4" i="1"/>
  <c r="E5" i="1"/>
  <c r="E6" i="1"/>
  <c r="E7" i="1"/>
  <c r="E8" i="1"/>
  <c r="E9" i="1"/>
  <c r="E2" i="1"/>
  <c r="M9" i="1" l="1"/>
  <c r="M5" i="1"/>
  <c r="M8" i="1"/>
  <c r="M4" i="1"/>
  <c r="M7" i="1"/>
  <c r="M3" i="1"/>
</calcChain>
</file>

<file path=xl/sharedStrings.xml><?xml version="1.0" encoding="utf-8"?>
<sst xmlns="http://schemas.openxmlformats.org/spreadsheetml/2006/main" count="24" uniqueCount="13">
  <si>
    <t>물</t>
    <phoneticPr fontId="1" type="noConversion"/>
  </si>
  <si>
    <t>회</t>
    <phoneticPr fontId="1" type="noConversion"/>
  </si>
  <si>
    <t>밀도 (g/cm^3)</t>
    <phoneticPr fontId="1" type="noConversion"/>
  </si>
  <si>
    <t>회</t>
    <phoneticPr fontId="1" type="noConversion"/>
  </si>
  <si>
    <t>회</t>
    <phoneticPr fontId="1" type="noConversion"/>
  </si>
  <si>
    <t>에틸알코올</t>
    <phoneticPr fontId="1" type="noConversion"/>
  </si>
  <si>
    <t>에틸알코올</t>
    <phoneticPr fontId="1" type="noConversion"/>
  </si>
  <si>
    <t>평균</t>
    <phoneticPr fontId="1" type="noConversion"/>
  </si>
  <si>
    <t>소주</t>
    <phoneticPr fontId="1" type="noConversion"/>
  </si>
  <si>
    <t>차</t>
    <phoneticPr fontId="1" type="noConversion"/>
  </si>
  <si>
    <t>물</t>
    <phoneticPr fontId="1" type="noConversion"/>
  </si>
  <si>
    <t>표준편차</t>
    <phoneticPr fontId="1" type="noConversion"/>
  </si>
  <si>
    <t>크기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</si>
</sst>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%"/>
  </numFmts>
  <fonts count="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1" applyNumberFormat="1" applyFont="1">
      <alignment vertical="center"/>
    </xf>
    <xf numFmtId="165" fontId="0" fillId="0" borderId="0" xfId="0" applyNumberForma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에틸-알코올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(2)'!$B$2:$B$17</c:f>
              <c:numCache>
                <c:formatCode>General</c:formatCode>
                <c:ptCount val="16"/>
                <c:pt idx="0">
                  <c:v>49.7</c:v>
                </c:pt>
                <c:pt idx="1">
                  <c:v>47.5</c:v>
                </c:pt>
                <c:pt idx="2">
                  <c:v>44.7</c:v>
                </c:pt>
                <c:pt idx="3">
                  <c:v>41.7</c:v>
                </c:pt>
                <c:pt idx="4">
                  <c:v>39.4</c:v>
                </c:pt>
                <c:pt idx="5">
                  <c:v>36.700000000000003</c:v>
                </c:pt>
                <c:pt idx="6">
                  <c:v>33.9</c:v>
                </c:pt>
                <c:pt idx="7">
                  <c:v>29.9</c:v>
                </c:pt>
                <c:pt idx="8">
                  <c:v>27.8</c:v>
                </c:pt>
                <c:pt idx="9">
                  <c:v>25.3</c:v>
                </c:pt>
                <c:pt idx="10">
                  <c:v>23.5</c:v>
                </c:pt>
                <c:pt idx="11">
                  <c:v>20.7</c:v>
                </c:pt>
                <c:pt idx="12">
                  <c:v>18.5</c:v>
                </c:pt>
                <c:pt idx="13">
                  <c:v>16.8</c:v>
                </c:pt>
                <c:pt idx="14">
                  <c:v>14.9</c:v>
                </c:pt>
                <c:pt idx="15">
                  <c:v>12.9</c:v>
                </c:pt>
              </c:numCache>
            </c:numRef>
          </c:val>
          <c:smooth val="0"/>
        </c:ser>
        <c:ser>
          <c:idx val="1"/>
          <c:order val="1"/>
          <c:tx>
            <c:v>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(2)'!$D$2:$D$17</c:f>
              <c:numCache>
                <c:formatCode>General</c:formatCode>
                <c:ptCount val="16"/>
                <c:pt idx="0">
                  <c:v>39.700000000000003</c:v>
                </c:pt>
                <c:pt idx="1">
                  <c:v>37.9</c:v>
                </c:pt>
                <c:pt idx="2">
                  <c:v>35.6</c:v>
                </c:pt>
                <c:pt idx="3">
                  <c:v>33.299999999999997</c:v>
                </c:pt>
                <c:pt idx="4">
                  <c:v>31.5</c:v>
                </c:pt>
                <c:pt idx="5">
                  <c:v>29.3</c:v>
                </c:pt>
                <c:pt idx="6">
                  <c:v>27.1</c:v>
                </c:pt>
                <c:pt idx="7">
                  <c:v>24</c:v>
                </c:pt>
                <c:pt idx="8">
                  <c:v>22.3</c:v>
                </c:pt>
                <c:pt idx="9">
                  <c:v>20.399999999999999</c:v>
                </c:pt>
                <c:pt idx="10">
                  <c:v>18.8</c:v>
                </c:pt>
                <c:pt idx="11">
                  <c:v>16.7</c:v>
                </c:pt>
                <c:pt idx="12">
                  <c:v>14.8</c:v>
                </c:pt>
                <c:pt idx="13">
                  <c:v>13.5</c:v>
                </c:pt>
                <c:pt idx="14">
                  <c:v>11.9</c:v>
                </c:pt>
                <c:pt idx="15">
                  <c:v>10.3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744160"/>
        <c:axId val="363836496"/>
      </c:lineChart>
      <c:catAx>
        <c:axId val="363744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회차</a:t>
                </a:r>
                <a:endParaRPr lang="en-US" altLang="ko-K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6496"/>
        <c:crosses val="autoZero"/>
        <c:auto val="1"/>
        <c:lblAlgn val="ctr"/>
        <c:lblOffset val="100"/>
        <c:noMultiLvlLbl val="0"/>
      </c:catAx>
      <c:valAx>
        <c:axId val="3638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g/cm^3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(2)'!$B$23:$B$30</c:f>
              <c:numCache>
                <c:formatCode>General</c:formatCode>
                <c:ptCount val="8"/>
                <c:pt idx="0">
                  <c:v>49.8</c:v>
                </c:pt>
                <c:pt idx="1">
                  <c:v>47.3</c:v>
                </c:pt>
                <c:pt idx="2">
                  <c:v>43.6</c:v>
                </c:pt>
                <c:pt idx="3">
                  <c:v>41</c:v>
                </c:pt>
                <c:pt idx="4">
                  <c:v>36.6</c:v>
                </c:pt>
                <c:pt idx="5">
                  <c:v>33</c:v>
                </c:pt>
                <c:pt idx="6">
                  <c:v>30.2</c:v>
                </c:pt>
                <c:pt idx="7">
                  <c:v>27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(2)'!$D$23:$D$30</c:f>
              <c:numCache>
                <c:formatCode>General</c:formatCode>
                <c:ptCount val="8"/>
                <c:pt idx="0">
                  <c:v>47.8</c:v>
                </c:pt>
                <c:pt idx="1">
                  <c:v>45.2</c:v>
                </c:pt>
                <c:pt idx="2">
                  <c:v>41.1</c:v>
                </c:pt>
                <c:pt idx="3">
                  <c:v>39.1</c:v>
                </c:pt>
                <c:pt idx="4">
                  <c:v>34.9</c:v>
                </c:pt>
                <c:pt idx="5">
                  <c:v>31.4</c:v>
                </c:pt>
                <c:pt idx="6">
                  <c:v>28.6</c:v>
                </c:pt>
                <c:pt idx="7">
                  <c:v>25.1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837280"/>
        <c:axId val="363836888"/>
      </c:lineChart>
      <c:catAx>
        <c:axId val="36383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6888"/>
        <c:crosses val="autoZero"/>
        <c:auto val="1"/>
        <c:lblAlgn val="ctr"/>
        <c:lblOffset val="100"/>
        <c:noMultiLvlLbl val="0"/>
      </c:catAx>
      <c:valAx>
        <c:axId val="36383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52915</xdr:colOff>
      <xdr:row>3</xdr:row>
      <xdr:rowOff>20109</xdr:rowOff>
    </xdr:from>
    <xdr:to>
      <xdr:col>14</xdr:col>
      <xdr:colOff>677332</xdr:colOff>
      <xdr:row>16</xdr:row>
      <xdr:rowOff>11642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227540</xdr:colOff>
      <xdr:row>22</xdr:row>
      <xdr:rowOff>73023</xdr:rowOff>
    </xdr:from>
    <xdr:to>
      <xdr:col>14</xdr:col>
      <xdr:colOff>851957</xdr:colOff>
      <xdr:row>35</xdr:row>
      <xdr:rowOff>64557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zoomScale="90" zoomScaleNormal="90" workbookViewId="0">
      <selection activeCell="O14" sqref="O14"/>
    </sheetView>
  </sheetViews>
  <sheetFormatPr defaultRowHeight="15"/>
  <cols>
    <col min="1" max="1" width="4.42578125" customWidth="1"/>
    <col min="2" max="2" width="14.140625" customWidth="1"/>
    <col min="3" max="3" width="3.7109375" customWidth="1"/>
    <col min="4" max="4" width="10.42578125" customWidth="1"/>
    <col min="7" max="7" width="3.42578125" customWidth="1"/>
    <col min="9" max="9" width="2.7109375" customWidth="1"/>
    <col min="13" max="13" width="15.5703125" customWidth="1"/>
    <col min="15" max="15" width="13.42578125" customWidth="1"/>
    <col min="16" max="16" width="10.28515625" customWidth="1"/>
  </cols>
  <sheetData>
    <row r="1" spans="1:17">
      <c r="A1" t="s">
        <v>1</v>
      </c>
      <c r="B1" t="s">
        <v>6</v>
      </c>
      <c r="C1" t="s">
        <v>4</v>
      </c>
      <c r="D1" t="s">
        <v>5</v>
      </c>
      <c r="E1" t="s">
        <v>9</v>
      </c>
      <c r="G1" t="s">
        <v>3</v>
      </c>
      <c r="H1" t="s">
        <v>0</v>
      </c>
      <c r="I1" t="s">
        <v>3</v>
      </c>
      <c r="J1" t="s">
        <v>10</v>
      </c>
      <c r="K1" t="s">
        <v>9</v>
      </c>
      <c r="M1" t="s">
        <v>2</v>
      </c>
      <c r="O1" t="s">
        <v>7</v>
      </c>
      <c r="P1" t="s">
        <v>11</v>
      </c>
    </row>
    <row r="2" spans="1:17">
      <c r="A2">
        <v>1</v>
      </c>
      <c r="B2">
        <v>49.7</v>
      </c>
      <c r="C2">
        <v>5</v>
      </c>
      <c r="D2">
        <v>39.4</v>
      </c>
      <c r="E2">
        <f>(B2-D2)</f>
        <v>10.300000000000004</v>
      </c>
      <c r="G2">
        <v>1</v>
      </c>
      <c r="H2">
        <v>39.700000000000003</v>
      </c>
      <c r="I2">
        <v>5</v>
      </c>
      <c r="J2">
        <v>31.5</v>
      </c>
      <c r="K2">
        <f>(H2-J2)</f>
        <v>8.2000000000000028</v>
      </c>
      <c r="M2">
        <f t="shared" ref="M2:M9" si="0">(K2/E2)*0.99823</f>
        <v>0.79470737864077667</v>
      </c>
    </row>
    <row r="3" spans="1:17">
      <c r="A3">
        <v>2</v>
      </c>
      <c r="B3">
        <v>47.5</v>
      </c>
      <c r="C3">
        <v>6</v>
      </c>
      <c r="D3">
        <v>36.700000000000003</v>
      </c>
      <c r="E3">
        <f t="shared" ref="E3:E5" si="1">(B3-D3)</f>
        <v>10.799999999999997</v>
      </c>
      <c r="G3">
        <v>2</v>
      </c>
      <c r="H3">
        <v>37.9</v>
      </c>
      <c r="I3">
        <v>6</v>
      </c>
      <c r="J3">
        <v>29.3</v>
      </c>
      <c r="K3">
        <f t="shared" ref="K3:K9" si="2">(H3-J3)</f>
        <v>8.5999999999999979</v>
      </c>
      <c r="M3">
        <f t="shared" si="0"/>
        <v>0.79488685185185182</v>
      </c>
    </row>
    <row r="4" spans="1:17">
      <c r="A4">
        <v>3</v>
      </c>
      <c r="B4">
        <v>44.7</v>
      </c>
      <c r="C4">
        <v>7</v>
      </c>
      <c r="D4">
        <v>33.9</v>
      </c>
      <c r="E4">
        <f t="shared" si="1"/>
        <v>10.800000000000004</v>
      </c>
      <c r="G4">
        <v>3</v>
      </c>
      <c r="H4">
        <v>35.6</v>
      </c>
      <c r="I4">
        <v>7</v>
      </c>
      <c r="J4">
        <v>27.1</v>
      </c>
      <c r="K4">
        <f t="shared" si="2"/>
        <v>8.5</v>
      </c>
      <c r="M4">
        <f t="shared" si="0"/>
        <v>0.78564398148148118</v>
      </c>
    </row>
    <row r="5" spans="1:17">
      <c r="A5">
        <v>4</v>
      </c>
      <c r="B5">
        <v>41.7</v>
      </c>
      <c r="C5">
        <v>8</v>
      </c>
      <c r="D5">
        <v>29.9</v>
      </c>
      <c r="E5">
        <f t="shared" si="1"/>
        <v>11.800000000000004</v>
      </c>
      <c r="G5">
        <v>4</v>
      </c>
      <c r="H5">
        <v>33.299999999999997</v>
      </c>
      <c r="I5">
        <v>8</v>
      </c>
      <c r="J5">
        <v>24</v>
      </c>
      <c r="K5">
        <f t="shared" si="2"/>
        <v>9.2999999999999972</v>
      </c>
      <c r="M5">
        <f t="shared" si="0"/>
        <v>0.7867405932203384</v>
      </c>
      <c r="O5">
        <f>AVERAGE(M2:M5)</f>
        <v>0.7904947012986121</v>
      </c>
    </row>
    <row r="6" spans="1:17">
      <c r="A6">
        <v>9</v>
      </c>
      <c r="B6">
        <v>27.8</v>
      </c>
      <c r="C6">
        <v>13</v>
      </c>
      <c r="D6">
        <v>18.5</v>
      </c>
      <c r="E6">
        <f>(B6-D6)</f>
        <v>9.3000000000000007</v>
      </c>
      <c r="G6">
        <v>9</v>
      </c>
      <c r="H6">
        <v>22.3</v>
      </c>
      <c r="I6">
        <v>13</v>
      </c>
      <c r="J6">
        <v>14.8</v>
      </c>
      <c r="K6">
        <f t="shared" si="2"/>
        <v>7.5</v>
      </c>
      <c r="M6">
        <f t="shared" si="0"/>
        <v>0.80502419354838706</v>
      </c>
    </row>
    <row r="7" spans="1:17">
      <c r="A7">
        <v>10</v>
      </c>
      <c r="B7">
        <v>25.3</v>
      </c>
      <c r="C7">
        <v>14</v>
      </c>
      <c r="D7">
        <v>16.8</v>
      </c>
      <c r="E7">
        <f>(B7-D7)</f>
        <v>8.5</v>
      </c>
      <c r="G7">
        <v>10</v>
      </c>
      <c r="H7">
        <v>20.399999999999999</v>
      </c>
      <c r="I7">
        <v>14</v>
      </c>
      <c r="J7">
        <v>13.5</v>
      </c>
      <c r="K7">
        <f t="shared" si="2"/>
        <v>6.8999999999999986</v>
      </c>
      <c r="M7">
        <f t="shared" si="0"/>
        <v>0.81032788235294095</v>
      </c>
    </row>
    <row r="8" spans="1:17">
      <c r="A8">
        <v>11</v>
      </c>
      <c r="B8">
        <v>23.5</v>
      </c>
      <c r="C8">
        <v>15</v>
      </c>
      <c r="D8">
        <v>14.9</v>
      </c>
      <c r="E8">
        <f>(B8-D8)</f>
        <v>8.6</v>
      </c>
      <c r="G8">
        <v>11</v>
      </c>
      <c r="H8">
        <v>18.8</v>
      </c>
      <c r="I8">
        <v>15</v>
      </c>
      <c r="J8">
        <v>11.9</v>
      </c>
      <c r="K8">
        <f t="shared" si="2"/>
        <v>6.9</v>
      </c>
      <c r="M8">
        <f t="shared" si="0"/>
        <v>0.80090546511627914</v>
      </c>
      <c r="Q8">
        <f>AVERAGE(M2:M9)</f>
        <v>0.79966210737907106</v>
      </c>
    </row>
    <row r="9" spans="1:17">
      <c r="A9">
        <v>12</v>
      </c>
      <c r="B9">
        <v>20.7</v>
      </c>
      <c r="C9">
        <v>16</v>
      </c>
      <c r="D9">
        <v>12.9</v>
      </c>
      <c r="E9">
        <f>(B9-D9)</f>
        <v>7.7999999999999989</v>
      </c>
      <c r="G9">
        <v>12</v>
      </c>
      <c r="H9">
        <v>16.7</v>
      </c>
      <c r="I9">
        <v>16</v>
      </c>
      <c r="J9">
        <v>10.3</v>
      </c>
      <c r="K9">
        <f t="shared" si="2"/>
        <v>6.3999999999999986</v>
      </c>
      <c r="M9">
        <f t="shared" si="0"/>
        <v>0.81906051282051273</v>
      </c>
      <c r="O9" s="1">
        <f>AVERAGE(M6:M9)</f>
        <v>0.80882951345952991</v>
      </c>
      <c r="P9">
        <f>STDEVPA(M2:M9)</f>
        <v>1.0788770667162195E-2</v>
      </c>
      <c r="Q9">
        <f>(1-AVERAGE(M2:M9)/0.7915)*100</f>
        <v>-1.0312201363324114</v>
      </c>
    </row>
    <row r="11" spans="1:17">
      <c r="A11" t="s">
        <v>3</v>
      </c>
      <c r="B11" t="s">
        <v>8</v>
      </c>
    </row>
    <row r="12" spans="1:17">
      <c r="A12">
        <v>1</v>
      </c>
      <c r="B12">
        <v>49.8</v>
      </c>
      <c r="C12">
        <v>5</v>
      </c>
      <c r="D12">
        <v>36.6</v>
      </c>
      <c r="E12">
        <f>(B12-D12)</f>
        <v>13.199999999999996</v>
      </c>
      <c r="G12">
        <v>1</v>
      </c>
      <c r="H12">
        <v>47.8</v>
      </c>
      <c r="I12">
        <v>5</v>
      </c>
      <c r="J12">
        <v>34.9</v>
      </c>
      <c r="K12">
        <f>(H12-J12)</f>
        <v>12.899999999999999</v>
      </c>
      <c r="M12">
        <f>(K12/E12)*0.99823</f>
        <v>0.9755429545454547</v>
      </c>
    </row>
    <row r="13" spans="1:17">
      <c r="A13">
        <v>2</v>
      </c>
      <c r="B13">
        <v>47.3</v>
      </c>
      <c r="C13">
        <v>6</v>
      </c>
      <c r="D13">
        <v>33</v>
      </c>
      <c r="E13">
        <f t="shared" ref="E13:E15" si="3">(B13-D13)</f>
        <v>14.299999999999997</v>
      </c>
      <c r="G13">
        <v>2</v>
      </c>
      <c r="H13">
        <v>45.2</v>
      </c>
      <c r="I13">
        <v>6</v>
      </c>
      <c r="J13">
        <v>31.4</v>
      </c>
      <c r="K13">
        <f t="shared" ref="K13:K15" si="4">(H13-J13)</f>
        <v>13.800000000000004</v>
      </c>
      <c r="M13">
        <f>(K13/E13)*0.99823</f>
        <v>0.96332685314685362</v>
      </c>
    </row>
    <row r="14" spans="1:17">
      <c r="A14">
        <v>3</v>
      </c>
      <c r="B14">
        <v>43.6</v>
      </c>
      <c r="C14">
        <v>7</v>
      </c>
      <c r="D14">
        <v>30.2</v>
      </c>
      <c r="E14">
        <f t="shared" si="3"/>
        <v>13.400000000000002</v>
      </c>
      <c r="G14">
        <v>3</v>
      </c>
      <c r="H14">
        <v>41.1</v>
      </c>
      <c r="I14">
        <v>7</v>
      </c>
      <c r="J14">
        <v>28.6</v>
      </c>
      <c r="K14">
        <f t="shared" si="4"/>
        <v>12.5</v>
      </c>
      <c r="M14">
        <f>(K14/E14)*0.99823</f>
        <v>0.93118470149253707</v>
      </c>
    </row>
    <row r="15" spans="1:17">
      <c r="A15">
        <v>4</v>
      </c>
      <c r="B15">
        <v>41</v>
      </c>
      <c r="C15">
        <v>8</v>
      </c>
      <c r="D15">
        <v>27</v>
      </c>
      <c r="E15">
        <f t="shared" si="3"/>
        <v>14</v>
      </c>
      <c r="G15">
        <v>4</v>
      </c>
      <c r="H15">
        <v>39.1</v>
      </c>
      <c r="I15">
        <v>8</v>
      </c>
      <c r="J15">
        <v>25.1</v>
      </c>
      <c r="K15">
        <f t="shared" si="4"/>
        <v>14</v>
      </c>
      <c r="M15">
        <f>(K15/E15)*0.99823</f>
        <v>0.99822999999999995</v>
      </c>
      <c r="O15">
        <f>AVERAGE(M12:M15)</f>
        <v>0.96707112729621136</v>
      </c>
      <c r="P15">
        <f>STDEVPA(M12:M15)</f>
        <v>2.421003072581741E-2</v>
      </c>
      <c r="Q15">
        <f>(1-AVERAGE(M12:M15)/ 0.9711)*100</f>
        <v>0.41487722209747613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90" zoomScaleNormal="90" workbookViewId="0">
      <selection activeCell="I48" sqref="I48"/>
    </sheetView>
  </sheetViews>
  <sheetFormatPr defaultRowHeight="15"/>
  <cols>
    <col min="1" max="1" width="4.42578125" customWidth="1"/>
    <col min="2" max="2" width="14.140625" customWidth="1"/>
    <col min="3" max="3" width="3.7109375" customWidth="1"/>
    <col min="4" max="4" width="10.42578125" customWidth="1"/>
    <col min="7" max="7" width="3.42578125" customWidth="1"/>
    <col min="9" max="9" width="2.7109375" customWidth="1"/>
    <col min="13" max="13" width="15.5703125" customWidth="1"/>
    <col min="15" max="15" width="13.42578125" customWidth="1"/>
    <col min="16" max="16" width="10.28515625" customWidth="1"/>
  </cols>
  <sheetData>
    <row r="1" spans="1:8">
      <c r="A1" t="s">
        <v>1</v>
      </c>
      <c r="B1" t="s">
        <v>5</v>
      </c>
      <c r="C1" t="s">
        <v>1</v>
      </c>
      <c r="D1" t="s">
        <v>0</v>
      </c>
      <c r="F1" t="s">
        <v>12</v>
      </c>
    </row>
    <row r="2" spans="1:8">
      <c r="A2">
        <v>1</v>
      </c>
      <c r="B2">
        <v>49.7</v>
      </c>
      <c r="C2">
        <v>1</v>
      </c>
      <c r="D2">
        <v>39.700000000000003</v>
      </c>
      <c r="F2" s="2">
        <f>(B2/D2)</f>
        <v>1.251889168765743</v>
      </c>
      <c r="H2" s="3">
        <f>MAX(F2:F17)</f>
        <v>1.25561797752809</v>
      </c>
    </row>
    <row r="3" spans="1:8">
      <c r="A3">
        <v>2</v>
      </c>
      <c r="B3">
        <v>47.5</v>
      </c>
      <c r="C3">
        <v>2</v>
      </c>
      <c r="D3">
        <v>37.9</v>
      </c>
      <c r="F3" s="2">
        <f t="shared" ref="F3:F17" si="0">(B3/D3)</f>
        <v>1.2532981530343008</v>
      </c>
      <c r="H3" s="3">
        <f>MIN(F2:F17)</f>
        <v>1.2395209580838324</v>
      </c>
    </row>
    <row r="4" spans="1:8">
      <c r="A4">
        <v>3</v>
      </c>
      <c r="B4">
        <v>44.7</v>
      </c>
      <c r="C4">
        <v>3</v>
      </c>
      <c r="D4">
        <v>35.6</v>
      </c>
      <c r="F4" s="2">
        <f t="shared" si="0"/>
        <v>1.25561797752809</v>
      </c>
      <c r="H4" s="3">
        <f>AVERAGE(F2:F17)</f>
        <v>1.249280815559823</v>
      </c>
    </row>
    <row r="5" spans="1:8">
      <c r="A5">
        <v>4</v>
      </c>
      <c r="B5">
        <v>41.7</v>
      </c>
      <c r="C5">
        <v>4</v>
      </c>
      <c r="D5">
        <v>33.299999999999997</v>
      </c>
      <c r="F5" s="2">
        <f t="shared" si="0"/>
        <v>1.2522522522522523</v>
      </c>
    </row>
    <row r="6" spans="1:8">
      <c r="A6">
        <v>5</v>
      </c>
      <c r="B6">
        <v>39.4</v>
      </c>
      <c r="C6">
        <v>5</v>
      </c>
      <c r="D6">
        <v>31.5</v>
      </c>
      <c r="F6" s="2">
        <f t="shared" si="0"/>
        <v>1.2507936507936508</v>
      </c>
    </row>
    <row r="7" spans="1:8">
      <c r="A7">
        <v>6</v>
      </c>
      <c r="B7">
        <v>36.700000000000003</v>
      </c>
      <c r="C7">
        <v>6</v>
      </c>
      <c r="D7">
        <v>29.3</v>
      </c>
      <c r="F7" s="2">
        <f t="shared" si="0"/>
        <v>1.2525597269624573</v>
      </c>
    </row>
    <row r="8" spans="1:8">
      <c r="A8">
        <v>7</v>
      </c>
      <c r="B8">
        <v>33.9</v>
      </c>
      <c r="C8">
        <v>7</v>
      </c>
      <c r="D8">
        <v>27.1</v>
      </c>
      <c r="F8" s="2">
        <f t="shared" si="0"/>
        <v>1.2509225092250922</v>
      </c>
    </row>
    <row r="9" spans="1:8">
      <c r="A9">
        <v>8</v>
      </c>
      <c r="B9">
        <v>29.9</v>
      </c>
      <c r="C9">
        <v>8</v>
      </c>
      <c r="D9">
        <v>24</v>
      </c>
      <c r="F9" s="2">
        <f t="shared" si="0"/>
        <v>1.2458333333333333</v>
      </c>
    </row>
    <row r="10" spans="1:8">
      <c r="A10">
        <v>9</v>
      </c>
      <c r="B10">
        <v>27.8</v>
      </c>
      <c r="C10">
        <v>9</v>
      </c>
      <c r="D10">
        <v>22.3</v>
      </c>
      <c r="F10" s="2">
        <f t="shared" si="0"/>
        <v>1.2466367713004485</v>
      </c>
    </row>
    <row r="11" spans="1:8">
      <c r="A11">
        <v>10</v>
      </c>
      <c r="B11">
        <v>25.3</v>
      </c>
      <c r="C11">
        <v>10</v>
      </c>
      <c r="D11">
        <v>20.399999999999999</v>
      </c>
      <c r="F11" s="2">
        <f t="shared" si="0"/>
        <v>1.2401960784313726</v>
      </c>
    </row>
    <row r="12" spans="1:8">
      <c r="A12">
        <v>11</v>
      </c>
      <c r="B12">
        <v>23.5</v>
      </c>
      <c r="C12">
        <v>11</v>
      </c>
      <c r="D12">
        <v>18.8</v>
      </c>
      <c r="F12" s="2">
        <f t="shared" si="0"/>
        <v>1.25</v>
      </c>
    </row>
    <row r="13" spans="1:8">
      <c r="A13">
        <v>12</v>
      </c>
      <c r="B13">
        <v>20.7</v>
      </c>
      <c r="C13">
        <v>12</v>
      </c>
      <c r="D13">
        <v>16.7</v>
      </c>
      <c r="F13" s="2">
        <f t="shared" si="0"/>
        <v>1.2395209580838324</v>
      </c>
    </row>
    <row r="14" spans="1:8">
      <c r="A14">
        <v>13</v>
      </c>
      <c r="B14">
        <v>18.5</v>
      </c>
      <c r="C14">
        <v>13</v>
      </c>
      <c r="D14">
        <v>14.8</v>
      </c>
      <c r="F14" s="2">
        <f t="shared" si="0"/>
        <v>1.25</v>
      </c>
    </row>
    <row r="15" spans="1:8">
      <c r="A15">
        <v>14</v>
      </c>
      <c r="B15">
        <v>16.8</v>
      </c>
      <c r="C15">
        <v>14</v>
      </c>
      <c r="D15">
        <v>13.5</v>
      </c>
      <c r="F15" s="2">
        <f t="shared" si="0"/>
        <v>1.2444444444444445</v>
      </c>
    </row>
    <row r="16" spans="1:8">
      <c r="A16">
        <v>15</v>
      </c>
      <c r="B16">
        <v>14.9</v>
      </c>
      <c r="C16">
        <v>15</v>
      </c>
      <c r="D16">
        <v>11.9</v>
      </c>
      <c r="F16" s="2">
        <f t="shared" si="0"/>
        <v>1.2521008403361344</v>
      </c>
    </row>
    <row r="17" spans="1:15">
      <c r="A17">
        <v>16</v>
      </c>
      <c r="B17">
        <v>12.9</v>
      </c>
      <c r="C17">
        <v>16</v>
      </c>
      <c r="D17">
        <v>10.3</v>
      </c>
      <c r="F17" s="2">
        <f t="shared" si="0"/>
        <v>1.2524271844660193</v>
      </c>
      <c r="O17" s="1"/>
    </row>
    <row r="18" spans="1:15">
      <c r="F18" s="2"/>
    </row>
    <row r="19" spans="1:15">
      <c r="F19" s="2"/>
    </row>
    <row r="20" spans="1:15">
      <c r="F20" s="2"/>
    </row>
    <row r="21" spans="1:15">
      <c r="F21" s="2"/>
    </row>
    <row r="22" spans="1:15">
      <c r="A22" t="s">
        <v>1</v>
      </c>
      <c r="B22" t="s">
        <v>8</v>
      </c>
      <c r="C22" t="s">
        <v>1</v>
      </c>
      <c r="D22" t="s">
        <v>0</v>
      </c>
      <c r="F22" s="2"/>
    </row>
    <row r="23" spans="1:15">
      <c r="A23">
        <v>1</v>
      </c>
      <c r="B23">
        <v>49.8</v>
      </c>
      <c r="C23">
        <v>1</v>
      </c>
      <c r="D23">
        <v>47.8</v>
      </c>
      <c r="F23" s="2">
        <f>(B23/D23)</f>
        <v>1.0418410041841004</v>
      </c>
      <c r="H23" s="3">
        <f>MAX(F23:F38)</f>
        <v>1.0756972111553784</v>
      </c>
    </row>
    <row r="24" spans="1:15">
      <c r="A24">
        <v>2</v>
      </c>
      <c r="B24">
        <v>47.3</v>
      </c>
      <c r="C24">
        <v>2</v>
      </c>
      <c r="D24">
        <v>45.2</v>
      </c>
      <c r="F24" s="2">
        <f t="shared" ref="F24:F30" si="1">(B24/D24)</f>
        <v>1.0464601769911503</v>
      </c>
      <c r="H24" s="3">
        <f>MIN(F23:F38)</f>
        <v>1.0418410041841004</v>
      </c>
    </row>
    <row r="25" spans="1:15">
      <c r="A25">
        <v>3</v>
      </c>
      <c r="B25">
        <v>43.6</v>
      </c>
      <c r="C25">
        <v>3</v>
      </c>
      <c r="D25">
        <v>41.1</v>
      </c>
      <c r="F25" s="2">
        <f t="shared" si="1"/>
        <v>1.0608272506082725</v>
      </c>
      <c r="H25" s="3">
        <f>AVERAGE(F23:F38)</f>
        <v>1.0536286331248159</v>
      </c>
    </row>
    <row r="26" spans="1:15">
      <c r="A26">
        <v>4</v>
      </c>
      <c r="B26">
        <v>41</v>
      </c>
      <c r="C26">
        <v>4</v>
      </c>
      <c r="D26">
        <v>39.1</v>
      </c>
      <c r="F26" s="2">
        <f t="shared" si="1"/>
        <v>1.0485933503836318</v>
      </c>
    </row>
    <row r="27" spans="1:15">
      <c r="A27">
        <v>5</v>
      </c>
      <c r="B27">
        <v>36.6</v>
      </c>
      <c r="C27">
        <v>5</v>
      </c>
      <c r="D27">
        <v>34.9</v>
      </c>
      <c r="F27" s="2">
        <f t="shared" si="1"/>
        <v>1.0487106017191978</v>
      </c>
    </row>
    <row r="28" spans="1:15">
      <c r="A28">
        <v>6</v>
      </c>
      <c r="B28">
        <v>33</v>
      </c>
      <c r="C28">
        <v>6</v>
      </c>
      <c r="D28">
        <v>31.4</v>
      </c>
      <c r="F28" s="2">
        <f t="shared" si="1"/>
        <v>1.0509554140127388</v>
      </c>
    </row>
    <row r="29" spans="1:15">
      <c r="A29">
        <v>7</v>
      </c>
      <c r="B29">
        <v>30.2</v>
      </c>
      <c r="C29">
        <v>7</v>
      </c>
      <c r="D29">
        <v>28.6</v>
      </c>
      <c r="F29" s="2">
        <f t="shared" si="1"/>
        <v>1.0559440559440558</v>
      </c>
    </row>
    <row r="30" spans="1:15">
      <c r="A30">
        <v>8</v>
      </c>
      <c r="B30">
        <v>27</v>
      </c>
      <c r="C30">
        <v>8</v>
      </c>
      <c r="D30">
        <v>25.1</v>
      </c>
      <c r="F30" s="2">
        <f t="shared" si="1"/>
        <v>1.0756972111553784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GenPhys313_5</dc:creator>
  <cp:lastModifiedBy>Nathan Cho</cp:lastModifiedBy>
  <dcterms:created xsi:type="dcterms:W3CDTF">2019-03-14T07:24:55Z</dcterms:created>
  <dcterms:modified xsi:type="dcterms:W3CDTF">2019-03-20T08:40:27Z</dcterms:modified>
</cp:coreProperties>
</file>