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nPhys313_5\Downloads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3" i="1"/>
  <c r="I15" i="1"/>
  <c r="I16" i="1"/>
  <c r="I17" i="1"/>
  <c r="I18" i="1"/>
  <c r="I19" i="1"/>
  <c r="I14" i="1"/>
  <c r="I8" i="1"/>
  <c r="I9" i="1"/>
  <c r="H23" i="1"/>
  <c r="H14" i="1"/>
  <c r="H5" i="1"/>
  <c r="I7" i="1" s="1"/>
  <c r="H21" i="1"/>
  <c r="D24" i="1"/>
  <c r="D25" i="1"/>
  <c r="D26" i="1"/>
  <c r="D27" i="1"/>
  <c r="D28" i="1"/>
  <c r="D23" i="1"/>
  <c r="D15" i="1"/>
  <c r="D16" i="1"/>
  <c r="D17" i="1"/>
  <c r="D18" i="1"/>
  <c r="D19" i="1"/>
  <c r="D14" i="1"/>
  <c r="D6" i="1"/>
  <c r="D7" i="1"/>
  <c r="D8" i="1"/>
  <c r="D9" i="1"/>
  <c r="D10" i="1"/>
  <c r="D5" i="1"/>
  <c r="I6" i="1"/>
  <c r="I10" i="1"/>
  <c r="I5" i="1"/>
  <c r="H12" i="1"/>
  <c r="H3" i="1"/>
  <c r="C21" i="1"/>
  <c r="C23" i="1" s="1"/>
  <c r="C12" i="1"/>
  <c r="C14" i="1" s="1"/>
  <c r="C3" i="1"/>
  <c r="C5" i="1" s="1"/>
  <c r="G28" i="1"/>
  <c r="G19" i="1"/>
  <c r="G10" i="1"/>
  <c r="B28" i="1"/>
  <c r="B19" i="1"/>
  <c r="B10" i="1"/>
  <c r="H1" i="1" l="1"/>
</calcChain>
</file>

<file path=xl/sharedStrings.xml><?xml version="1.0" encoding="utf-8"?>
<sst xmlns="http://schemas.openxmlformats.org/spreadsheetml/2006/main" count="40" uniqueCount="11">
  <si>
    <t>(1) 추의 질량 M을 변화시켜가며 실험</t>
    <phoneticPr fontId="1" type="noConversion"/>
  </si>
  <si>
    <t>회</t>
    <phoneticPr fontId="1" type="noConversion"/>
  </si>
  <si>
    <t>a(실험)</t>
    <phoneticPr fontId="1" type="noConversion"/>
  </si>
  <si>
    <t>a(이론)</t>
    <phoneticPr fontId="1" type="noConversion"/>
  </si>
  <si>
    <t>(a(이론) - a(실험)) * 100 / a(이론)</t>
    <phoneticPr fontId="1" type="noConversion"/>
  </si>
  <si>
    <t>평균</t>
    <phoneticPr fontId="1" type="noConversion"/>
  </si>
  <si>
    <t>글라이더의 질량</t>
    <phoneticPr fontId="1" type="noConversion"/>
  </si>
  <si>
    <t>추의 질량</t>
    <phoneticPr fontId="1" type="noConversion"/>
  </si>
  <si>
    <t>(2) 글라이더의 질량 m을 변화시켜가며 실험</t>
    <phoneticPr fontId="1" type="noConversion"/>
  </si>
  <si>
    <t>글라이더의 질량</t>
    <phoneticPr fontId="1" type="noConversion"/>
  </si>
  <si>
    <t>추의 질량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</si>
</sst>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="90" zoomScaleNormal="90" workbookViewId="0">
      <selection activeCell="I1" sqref="I1"/>
    </sheetView>
  </sheetViews>
  <sheetFormatPr defaultRowHeight="16.5" x14ac:dyDescent="0.3"/>
  <cols>
    <col min="1" max="1" width="4.875" style="1" customWidth="1"/>
    <col min="2" max="3" width="10" style="1" customWidth="1"/>
    <col min="4" max="4" width="31.25" style="1" customWidth="1"/>
    <col min="6" max="6" width="5.625" customWidth="1"/>
    <col min="7" max="8" width="10" customWidth="1"/>
    <col min="9" max="9" width="31" customWidth="1"/>
  </cols>
  <sheetData>
    <row r="1" spans="1:9" ht="22.5" customHeight="1" x14ac:dyDescent="0.3">
      <c r="A1" s="11" t="s">
        <v>6</v>
      </c>
      <c r="B1" s="10"/>
      <c r="C1" s="10">
        <v>189.28</v>
      </c>
      <c r="D1" s="10">
        <v>5.56</v>
      </c>
      <c r="F1" t="s">
        <v>10</v>
      </c>
      <c r="H1" s="1">
        <f>C21</f>
        <v>35.49</v>
      </c>
    </row>
    <row r="2" spans="1:9" ht="22.5" customHeight="1" x14ac:dyDescent="0.3">
      <c r="A2" s="12" t="s">
        <v>0</v>
      </c>
      <c r="F2" s="12" t="s">
        <v>8</v>
      </c>
      <c r="G2" s="1"/>
      <c r="H2" s="1"/>
      <c r="I2" s="1"/>
    </row>
    <row r="3" spans="1:9" ht="22.5" customHeight="1" thickBot="1" x14ac:dyDescent="0.35">
      <c r="A3" s="11" t="s">
        <v>7</v>
      </c>
      <c r="C3" s="1">
        <f xml:space="preserve"> 99.59 + D1</f>
        <v>105.15</v>
      </c>
      <c r="F3" s="11" t="s">
        <v>9</v>
      </c>
      <c r="G3" s="1"/>
      <c r="H3" s="1">
        <f>10.31+C1</f>
        <v>199.59</v>
      </c>
      <c r="I3" s="1"/>
    </row>
    <row r="4" spans="1:9" ht="22.5" customHeight="1" x14ac:dyDescent="0.3">
      <c r="A4" s="4" t="s">
        <v>1</v>
      </c>
      <c r="B4" s="5" t="s">
        <v>2</v>
      </c>
      <c r="C4" s="5" t="s">
        <v>3</v>
      </c>
      <c r="D4" s="6" t="s">
        <v>4</v>
      </c>
      <c r="F4" s="4" t="s">
        <v>1</v>
      </c>
      <c r="G4" s="5" t="s">
        <v>2</v>
      </c>
      <c r="H4" s="5" t="s">
        <v>3</v>
      </c>
      <c r="I4" s="6" t="s">
        <v>4</v>
      </c>
    </row>
    <row r="5" spans="1:9" x14ac:dyDescent="0.3">
      <c r="A5" s="7">
        <v>1</v>
      </c>
      <c r="B5" s="2">
        <v>323.2</v>
      </c>
      <c r="C5" s="13">
        <f>(C3/(C3+C$1))*980</f>
        <v>349.9881126243929</v>
      </c>
      <c r="D5" s="8">
        <f>((B5 - C$5) * 100 / C$5)</f>
        <v>-7.6540064242530139</v>
      </c>
      <c r="F5" s="7">
        <v>1</v>
      </c>
      <c r="G5" s="2">
        <v>146</v>
      </c>
      <c r="H5" s="13">
        <f>(H1/(H1+H$3))*980</f>
        <v>147.95048494129657</v>
      </c>
      <c r="I5" s="8">
        <f>((G5 - H$5) * 100 / H$5)</f>
        <v>-1.3183362947884045</v>
      </c>
    </row>
    <row r="6" spans="1:9" x14ac:dyDescent="0.3">
      <c r="A6" s="7">
        <v>2</v>
      </c>
      <c r="B6" s="2">
        <v>350.5</v>
      </c>
      <c r="C6" s="14"/>
      <c r="D6" s="8">
        <f t="shared" ref="D6:D10" si="0">((B6 - C$5) * 100 / C$5)</f>
        <v>0.14625850340135976</v>
      </c>
      <c r="F6" s="7">
        <v>2</v>
      </c>
      <c r="G6" s="2">
        <v>141.6</v>
      </c>
      <c r="H6" s="14"/>
      <c r="I6" s="8">
        <f t="shared" ref="I6:I10" si="1">((G6 - H$5) * 100 / H$5)</f>
        <v>-4.2923042420687576</v>
      </c>
    </row>
    <row r="7" spans="1:9" x14ac:dyDescent="0.3">
      <c r="A7" s="7">
        <v>3</v>
      </c>
      <c r="B7" s="2">
        <v>339.1</v>
      </c>
      <c r="C7" s="14"/>
      <c r="D7" s="8">
        <f t="shared" si="0"/>
        <v>-3.1109949828718877</v>
      </c>
      <c r="F7" s="7">
        <v>3</v>
      </c>
      <c r="G7" s="2">
        <v>142.6</v>
      </c>
      <c r="H7" s="14"/>
      <c r="I7" s="8">
        <f t="shared" si="1"/>
        <v>-3.6164024358686784</v>
      </c>
    </row>
    <row r="8" spans="1:9" x14ac:dyDescent="0.3">
      <c r="A8" s="7">
        <v>4</v>
      </c>
      <c r="B8" s="2">
        <v>328.1</v>
      </c>
      <c r="C8" s="14"/>
      <c r="D8" s="8">
        <f t="shared" si="0"/>
        <v>-6.253958873135554</v>
      </c>
      <c r="F8" s="7">
        <v>4</v>
      </c>
      <c r="G8" s="2">
        <v>148.1</v>
      </c>
      <c r="H8" s="14"/>
      <c r="I8" s="8">
        <f>((G8 - H$5) * 100 / H$5)</f>
        <v>0.10105749823175847</v>
      </c>
    </row>
    <row r="9" spans="1:9" x14ac:dyDescent="0.3">
      <c r="A9" s="7">
        <v>5</v>
      </c>
      <c r="B9" s="2">
        <v>360.6</v>
      </c>
      <c r="C9" s="14"/>
      <c r="D9" s="8">
        <f t="shared" si="0"/>
        <v>3.0320708026434597</v>
      </c>
      <c r="F9" s="7">
        <v>5</v>
      </c>
      <c r="G9" s="2">
        <v>142.80000000000001</v>
      </c>
      <c r="H9" s="14"/>
      <c r="I9" s="8">
        <f>((G9 - H$5) * 100 / H$5)</f>
        <v>-3.4812220746286511</v>
      </c>
    </row>
    <row r="10" spans="1:9" ht="17.25" thickBot="1" x14ac:dyDescent="0.35">
      <c r="A10" s="9" t="s">
        <v>5</v>
      </c>
      <c r="B10" s="3">
        <f>AVERAGE(B5:B9)</f>
        <v>340.3</v>
      </c>
      <c r="C10" s="15"/>
      <c r="D10" s="8">
        <f t="shared" si="0"/>
        <v>-2.7681261948431275</v>
      </c>
      <c r="F10" s="9" t="s">
        <v>5</v>
      </c>
      <c r="G10" s="3">
        <f>AVERAGE(G5:G9)</f>
        <v>144.22000000000003</v>
      </c>
      <c r="H10" s="15"/>
      <c r="I10" s="8">
        <f t="shared" si="1"/>
        <v>-2.5214415098245273</v>
      </c>
    </row>
    <row r="11" spans="1:9" x14ac:dyDescent="0.3">
      <c r="F11" s="1"/>
      <c r="G11" s="1"/>
      <c r="H11" s="1"/>
      <c r="I11" s="1"/>
    </row>
    <row r="12" spans="1:9" ht="22.5" customHeight="1" thickBot="1" x14ac:dyDescent="0.35">
      <c r="A12" s="11" t="s">
        <v>7</v>
      </c>
      <c r="C12" s="1">
        <f>49.59+D1</f>
        <v>55.150000000000006</v>
      </c>
      <c r="F12" s="11" t="s">
        <v>9</v>
      </c>
      <c r="G12" s="1"/>
      <c r="H12" s="1">
        <f>H3+10.4</f>
        <v>209.99</v>
      </c>
      <c r="I12" s="1"/>
    </row>
    <row r="13" spans="1:9" ht="22.5" customHeight="1" x14ac:dyDescent="0.3">
      <c r="A13" s="4" t="s">
        <v>1</v>
      </c>
      <c r="B13" s="5" t="s">
        <v>2</v>
      </c>
      <c r="C13" s="5" t="s">
        <v>3</v>
      </c>
      <c r="D13" s="6" t="s">
        <v>4</v>
      </c>
      <c r="F13" s="4" t="s">
        <v>1</v>
      </c>
      <c r="G13" s="5" t="s">
        <v>2</v>
      </c>
      <c r="H13" s="5" t="s">
        <v>3</v>
      </c>
      <c r="I13" s="6" t="s">
        <v>4</v>
      </c>
    </row>
    <row r="14" spans="1:9" x14ac:dyDescent="0.3">
      <c r="A14" s="7">
        <v>1</v>
      </c>
      <c r="B14" s="2">
        <v>222.9</v>
      </c>
      <c r="C14" s="13">
        <f>(C12/(C12+C$1))*980</f>
        <v>221.11442948901527</v>
      </c>
      <c r="D14" s="8">
        <f>((B14 - C$14) * 100 / C$14)</f>
        <v>0.80753233296945282</v>
      </c>
      <c r="F14" s="7">
        <v>1</v>
      </c>
      <c r="G14" s="2">
        <v>133.4</v>
      </c>
      <c r="H14" s="13">
        <f>(H1/(H1+H$12))*980</f>
        <v>141.6824181196024</v>
      </c>
      <c r="I14" s="8">
        <f>((G14 - H$14) * 100 / H$14)</f>
        <v>-5.8457628190752109</v>
      </c>
    </row>
    <row r="15" spans="1:9" x14ac:dyDescent="0.3">
      <c r="A15" s="7">
        <v>2</v>
      </c>
      <c r="B15" s="2">
        <v>214.8</v>
      </c>
      <c r="C15" s="14"/>
      <c r="D15" s="8">
        <f t="shared" ref="D15:D19" si="2">((B15 - C$14) * 100 / C$14)</f>
        <v>-2.8557292726700805</v>
      </c>
      <c r="F15" s="7">
        <v>2</v>
      </c>
      <c r="G15" s="2">
        <v>135.6</v>
      </c>
      <c r="H15" s="14"/>
      <c r="I15" s="8">
        <f t="shared" ref="I15:I19" si="3">((G15 - H$14) * 100 / H$14)</f>
        <v>-4.2929942898545708</v>
      </c>
    </row>
    <row r="16" spans="1:9" x14ac:dyDescent="0.3">
      <c r="A16" s="7">
        <v>3</v>
      </c>
      <c r="B16" s="2">
        <v>213.4</v>
      </c>
      <c r="C16" s="14"/>
      <c r="D16" s="8">
        <f t="shared" si="2"/>
        <v>-3.4888855995707435</v>
      </c>
      <c r="F16" s="7">
        <v>3</v>
      </c>
      <c r="G16" s="2">
        <v>134.6</v>
      </c>
      <c r="H16" s="14"/>
      <c r="I16" s="8">
        <f t="shared" si="3"/>
        <v>-4.9987981667730468</v>
      </c>
    </row>
    <row r="17" spans="1:9" x14ac:dyDescent="0.3">
      <c r="A17" s="7">
        <v>4</v>
      </c>
      <c r="B17" s="2">
        <v>219.9</v>
      </c>
      <c r="C17" s="14"/>
      <c r="D17" s="8">
        <f t="shared" si="2"/>
        <v>-0.54923122467481977</v>
      </c>
      <c r="F17" s="7">
        <v>4</v>
      </c>
      <c r="G17" s="2">
        <v>132</v>
      </c>
      <c r="H17" s="14"/>
      <c r="I17" s="8">
        <f t="shared" si="3"/>
        <v>-6.8338882467610826</v>
      </c>
    </row>
    <row r="18" spans="1:9" x14ac:dyDescent="0.3">
      <c r="A18" s="7">
        <v>5</v>
      </c>
      <c r="B18" s="2">
        <v>214.1</v>
      </c>
      <c r="C18" s="14"/>
      <c r="D18" s="8">
        <f t="shared" si="2"/>
        <v>-3.1723074361204184</v>
      </c>
      <c r="F18" s="7">
        <v>5</v>
      </c>
      <c r="G18" s="2">
        <v>135</v>
      </c>
      <c r="H18" s="14"/>
      <c r="I18" s="8">
        <f t="shared" si="3"/>
        <v>-4.7164766160056528</v>
      </c>
    </row>
    <row r="19" spans="1:9" ht="17.25" thickBot="1" x14ac:dyDescent="0.35">
      <c r="A19" s="9" t="s">
        <v>5</v>
      </c>
      <c r="B19" s="3">
        <f>AVERAGE(B14:B18)</f>
        <v>217.01999999999998</v>
      </c>
      <c r="C19" s="15"/>
      <c r="D19" s="8">
        <f t="shared" si="2"/>
        <v>-1.8517242400133322</v>
      </c>
      <c r="F19" s="9" t="s">
        <v>5</v>
      </c>
      <c r="G19" s="3">
        <f>AVERAGE(G14:G18)</f>
        <v>134.12</v>
      </c>
      <c r="H19" s="15"/>
      <c r="I19" s="8">
        <f t="shared" si="3"/>
        <v>-5.3375840276939091</v>
      </c>
    </row>
    <row r="20" spans="1:9" x14ac:dyDescent="0.3">
      <c r="F20" s="1"/>
      <c r="G20" s="1"/>
      <c r="H20" s="1"/>
      <c r="I20" s="1"/>
    </row>
    <row r="21" spans="1:9" ht="22.5" customHeight="1" thickBot="1" x14ac:dyDescent="0.35">
      <c r="A21" s="11" t="s">
        <v>7</v>
      </c>
      <c r="C21" s="1">
        <f>29.93+D1</f>
        <v>35.49</v>
      </c>
      <c r="F21" s="11" t="s">
        <v>9</v>
      </c>
      <c r="G21" s="1"/>
      <c r="H21" s="1">
        <f>40.31+H12</f>
        <v>250.3</v>
      </c>
      <c r="I21" s="1"/>
    </row>
    <row r="22" spans="1:9" ht="22.5" customHeight="1" x14ac:dyDescent="0.3">
      <c r="A22" s="4" t="s">
        <v>1</v>
      </c>
      <c r="B22" s="5" t="s">
        <v>2</v>
      </c>
      <c r="C22" s="5" t="s">
        <v>3</v>
      </c>
      <c r="D22" s="6" t="s">
        <v>4</v>
      </c>
      <c r="F22" s="4" t="s">
        <v>1</v>
      </c>
      <c r="G22" s="5" t="s">
        <v>2</v>
      </c>
      <c r="H22" s="5" t="s">
        <v>3</v>
      </c>
      <c r="I22" s="6" t="s">
        <v>4</v>
      </c>
    </row>
    <row r="23" spans="1:9" x14ac:dyDescent="0.3">
      <c r="A23" s="7">
        <v>1</v>
      </c>
      <c r="B23" s="2">
        <v>150.80000000000001</v>
      </c>
      <c r="C23" s="13">
        <f>(C21/(C21+C$1))*980</f>
        <v>154.73684210526315</v>
      </c>
      <c r="D23" s="8">
        <f>((B23 - C$23) * 100 / C$23)</f>
        <v>-2.5442176870748177</v>
      </c>
      <c r="F23" s="7">
        <v>1</v>
      </c>
      <c r="G23" s="2">
        <v>117.5</v>
      </c>
      <c r="H23" s="13">
        <f>(H1/(H1+H$21))*980</f>
        <v>121.69844991077365</v>
      </c>
      <c r="I23" s="8">
        <f>((G23 - H$23) * 100 / H$23)</f>
        <v>-3.4498795291573958</v>
      </c>
    </row>
    <row r="24" spans="1:9" x14ac:dyDescent="0.3">
      <c r="A24" s="7">
        <v>2</v>
      </c>
      <c r="B24" s="2">
        <v>153.1</v>
      </c>
      <c r="C24" s="14"/>
      <c r="D24" s="8">
        <f t="shared" ref="D24:D28" si="4">((B24 - C$23) * 100 / C$23)</f>
        <v>-1.0578231292516995</v>
      </c>
      <c r="F24" s="7">
        <v>2</v>
      </c>
      <c r="G24" s="2">
        <v>118.9</v>
      </c>
      <c r="H24" s="14"/>
      <c r="I24" s="8">
        <f t="shared" ref="I24:I28" si="5">((G24 - H$23) * 100 / H$23)</f>
        <v>-2.2994951150367129</v>
      </c>
    </row>
    <row r="25" spans="1:9" x14ac:dyDescent="0.3">
      <c r="A25" s="7">
        <v>3</v>
      </c>
      <c r="B25" s="2">
        <v>154.80000000000001</v>
      </c>
      <c r="C25" s="14"/>
      <c r="D25" s="8">
        <f t="shared" si="4"/>
        <v>4.0816326530624426E-2</v>
      </c>
      <c r="F25" s="7">
        <v>3</v>
      </c>
      <c r="G25" s="2">
        <v>116.4</v>
      </c>
      <c r="H25" s="14"/>
      <c r="I25" s="8">
        <f t="shared" si="5"/>
        <v>-4.3537529973950662</v>
      </c>
    </row>
    <row r="26" spans="1:9" x14ac:dyDescent="0.3">
      <c r="A26" s="7">
        <v>4</v>
      </c>
      <c r="B26" s="2">
        <v>149</v>
      </c>
      <c r="C26" s="14"/>
      <c r="D26" s="8">
        <f t="shared" si="4"/>
        <v>-3.7074829931972744</v>
      </c>
      <c r="F26" s="7">
        <v>4</v>
      </c>
      <c r="G26" s="2">
        <v>121.9</v>
      </c>
      <c r="H26" s="14"/>
      <c r="I26" s="8">
        <f t="shared" si="5"/>
        <v>0.16561434379331086</v>
      </c>
    </row>
    <row r="27" spans="1:9" x14ac:dyDescent="0.3">
      <c r="A27" s="7">
        <v>5</v>
      </c>
      <c r="B27" s="2">
        <v>148.30000000000001</v>
      </c>
      <c r="C27" s="14"/>
      <c r="D27" s="8">
        <f t="shared" si="4"/>
        <v>-4.1598639455782189</v>
      </c>
      <c r="F27" s="7">
        <v>5</v>
      </c>
      <c r="G27" s="2">
        <v>118.6</v>
      </c>
      <c r="H27" s="14"/>
      <c r="I27" s="8">
        <f t="shared" si="5"/>
        <v>-2.546006060919725</v>
      </c>
    </row>
    <row r="28" spans="1:9" ht="17.25" thickBot="1" x14ac:dyDescent="0.35">
      <c r="A28" s="9" t="s">
        <v>5</v>
      </c>
      <c r="B28" s="3">
        <f>AVERAGE(B23:B27)</f>
        <v>151.19999999999999</v>
      </c>
      <c r="C28" s="15"/>
      <c r="D28" s="8">
        <f t="shared" si="4"/>
        <v>-2.2857142857142883</v>
      </c>
      <c r="F28" s="9" t="s">
        <v>5</v>
      </c>
      <c r="G28" s="3">
        <f>AVERAGE(G23:G27)</f>
        <v>118.66000000000001</v>
      </c>
      <c r="H28" s="15"/>
      <c r="I28" s="8">
        <f t="shared" si="5"/>
        <v>-2.4967038717431107</v>
      </c>
    </row>
  </sheetData>
  <mergeCells count="6">
    <mergeCell ref="C23:C28"/>
    <mergeCell ref="H23:H28"/>
    <mergeCell ref="C5:C10"/>
    <mergeCell ref="H5:H10"/>
    <mergeCell ref="C14:C19"/>
    <mergeCell ref="H14:H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GenPhys313_5</dc:creator>
  <cp:lastModifiedBy>GenPhys313_5</cp:lastModifiedBy>
  <dcterms:created xsi:type="dcterms:W3CDTF">2019-04-04T05:46:37Z</dcterms:created>
  <dcterms:modified xsi:type="dcterms:W3CDTF">2019-04-04T06:50:47Z</dcterms:modified>
</cp:coreProperties>
</file>