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6"/>
  <workbookPr defaultThemeVersion="166925"/>
  <xr:revisionPtr revIDLastSave="0" documentId="8_{FFF6A987-9C81-46EF-B1FC-9F11F333B02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3" i="1" l="1"/>
  <c r="H31" i="1"/>
  <c r="H30" i="1"/>
  <c r="H29" i="1"/>
  <c r="H28" i="1"/>
  <c r="H27" i="1"/>
  <c r="H26" i="1"/>
  <c r="H25" i="1"/>
  <c r="H24" i="1"/>
  <c r="H23" i="1"/>
  <c r="H22" i="1"/>
  <c r="G22" i="1" a="1"/>
  <c r="G22" i="1"/>
  <c r="G33" i="1" s="1"/>
  <c r="F22" i="1" a="1"/>
  <c r="F22" i="1"/>
  <c r="F33" i="1" s="1"/>
  <c r="I33" i="1" s="1"/>
  <c r="C32" i="1"/>
  <c r="D17" i="1"/>
  <c r="D18" i="1"/>
  <c r="D16" i="1"/>
  <c r="D15" i="1"/>
  <c r="D32" i="1" l="1"/>
  <c r="D31" i="1"/>
  <c r="D30" i="1"/>
  <c r="D29" i="1"/>
  <c r="D28" i="1"/>
  <c r="D27" i="1"/>
  <c r="D23" i="1"/>
  <c r="D26" i="1"/>
  <c r="D25" i="1"/>
  <c r="D24" i="1"/>
  <c r="D2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<sst xmlns="http://schemas.openxmlformats.org/spreadsheetml/2006/main" count="49" uniqueCount="37">
  <si>
    <t>Registro</t>
  </si>
  <si>
    <t>Column1</t>
  </si>
  <si>
    <t>Column2</t>
  </si>
  <si>
    <t>Column3</t>
  </si>
  <si>
    <t>Column4</t>
  </si>
  <si>
    <t>1°Quartil</t>
  </si>
  <si>
    <t>2°Quartil</t>
  </si>
  <si>
    <t>3°Quartil</t>
  </si>
  <si>
    <t>4°Quartil</t>
  </si>
  <si>
    <t>29, 30</t>
  </si>
  <si>
    <t>33, 34 ,35</t>
  </si>
  <si>
    <t>35, 35, 36</t>
  </si>
  <si>
    <t>39, 41</t>
  </si>
  <si>
    <t>Id</t>
  </si>
  <si>
    <t>dataHora</t>
  </si>
  <si>
    <t>temp(°C)</t>
  </si>
  <si>
    <t>umidade</t>
  </si>
  <si>
    <t>fkSensor</t>
  </si>
  <si>
    <t>Temp Min</t>
  </si>
  <si>
    <t>Temp Max</t>
  </si>
  <si>
    <t>Umid Min</t>
  </si>
  <si>
    <t>Umid Max</t>
  </si>
  <si>
    <t>Sensor</t>
  </si>
  <si>
    <t>Gráfico</t>
  </si>
  <si>
    <t>porcentagem</t>
  </si>
  <si>
    <t>Valor Acima</t>
  </si>
  <si>
    <t>Valor Abaixo</t>
  </si>
  <si>
    <t>Valor ideal</t>
  </si>
  <si>
    <t>Temperatura</t>
  </si>
  <si>
    <t>Umidade</t>
  </si>
  <si>
    <t>Perigo</t>
  </si>
  <si>
    <t>Emergencia</t>
  </si>
  <si>
    <t>Ideal</t>
  </si>
  <si>
    <t>Total</t>
  </si>
  <si>
    <t>Temp Acima</t>
  </si>
  <si>
    <t>Temp Abaixo</t>
  </si>
  <si>
    <t>Temp ideal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</si>
</sst>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164" fontId="0" fillId="0" borderId="1" xfId="0" applyNumberFormat="1" applyBorder="1" applyAlignment="1">
      <alignment wrapText="1"/>
    </xf>
    <xf numFmtId="0" fontId="1" fillId="3" borderId="0" xfId="0" applyFont="1" applyFill="1"/>
    <xf numFmtId="0" fontId="1" fillId="2" borderId="0" xfId="0" applyFont="1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10" fontId="0" fillId="0" borderId="1" xfId="0" applyNumberFormat="1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164" fontId="0" fillId="0" borderId="4" xfId="0" applyNumberForma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8">
    <dxf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numFmt numFmtId="164" formatCode="d/m/yy\ h:mm;@"/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Temperatura e Umidade dos Apiários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Sheet1!$D$3</c:f>
              <c:strCache>
                <c:ptCount val="1"/>
                <c:pt idx="0">
                  <c:v>29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Sheet1!$B$4:$C$13</c:f>
              <c:multiLvlStrCache>
                <c:ptCount val="10"/>
                <c:lvl>
                  <c:pt idx="0">
                    <c:v>6/4/23 19:00</c:v>
                  </c:pt>
                  <c:pt idx="1">
                    <c:v>6/4/23 10:00</c:v>
                  </c:pt>
                  <c:pt idx="2">
                    <c:v>6/4/23 18:00</c:v>
                  </c:pt>
                  <c:pt idx="3">
                    <c:v>6/4/23 11:00</c:v>
                  </c:pt>
                  <c:pt idx="4">
                    <c:v>6/4/23 14:00</c:v>
                  </c:pt>
                  <c:pt idx="5">
                    <c:v>6/4/23 15:00</c:v>
                  </c:pt>
                  <c:pt idx="6">
                    <c:v>6/4/23 17:00</c:v>
                  </c:pt>
                  <c:pt idx="7">
                    <c:v>6/4/23 0:00</c:v>
                  </c:pt>
                  <c:pt idx="8">
                    <c:v>6/4/23 13:00</c:v>
                  </c:pt>
                  <c:pt idx="9">
                    <c:v>dataHora</c:v>
                  </c:pt>
                </c:lvl>
                <c:lvl>
                  <c:pt idx="0">
                    <c:v>10</c:v>
                  </c:pt>
                  <c:pt idx="1">
                    <c:v>1</c:v>
                  </c:pt>
                  <c:pt idx="2">
                    <c:v>9</c:v>
                  </c:pt>
                  <c:pt idx="3">
                    <c:v>2</c:v>
                  </c:pt>
                  <c:pt idx="4">
                    <c:v>5</c:v>
                  </c:pt>
                  <c:pt idx="5">
                    <c:v>6</c:v>
                  </c:pt>
                  <c:pt idx="6">
                    <c:v>8</c:v>
                  </c:pt>
                  <c:pt idx="7">
                    <c:v>3</c:v>
                  </c:pt>
                  <c:pt idx="8">
                    <c:v>4</c:v>
                  </c:pt>
                  <c:pt idx="9">
                    <c:v>Id</c:v>
                  </c:pt>
                </c:lvl>
              </c:multiLvlStrCache>
            </c:multiLvlStrRef>
          </c:cat>
          <c:val>
            <c:numRef>
              <c:f>Sheet1!$D$4:$D$13</c:f>
              <c:numCache>
                <c:formatCode>General</c:formatCode>
                <c:ptCount val="10"/>
                <c:pt idx="0">
                  <c:v>30</c:v>
                </c:pt>
                <c:pt idx="1">
                  <c:v>33</c:v>
                </c:pt>
                <c:pt idx="2">
                  <c:v>34</c:v>
                </c:pt>
                <c:pt idx="3">
                  <c:v>35</c:v>
                </c:pt>
                <c:pt idx="4">
                  <c:v>35</c:v>
                </c:pt>
                <c:pt idx="5">
                  <c:v>35</c:v>
                </c:pt>
                <c:pt idx="6">
                  <c:v>36</c:v>
                </c:pt>
                <c:pt idx="7">
                  <c:v>39</c:v>
                </c:pt>
                <c:pt idx="8">
                  <c:v>41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C2-4094-8B84-6B6BD1EA3C22}"/>
            </c:ext>
          </c:extLst>
        </c:ser>
        <c:ser>
          <c:idx val="1"/>
          <c:order val="1"/>
          <c:tx>
            <c:strRef>
              <c:f>Sheet1!$E$3</c:f>
              <c:strCache>
                <c:ptCount val="1"/>
                <c:pt idx="0">
                  <c:v>17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Sheet1!$B$4:$C$13</c:f>
              <c:multiLvlStrCache>
                <c:ptCount val="10"/>
                <c:lvl>
                  <c:pt idx="0">
                    <c:v>6/4/23 19:00</c:v>
                  </c:pt>
                  <c:pt idx="1">
                    <c:v>6/4/23 10:00</c:v>
                  </c:pt>
                  <c:pt idx="2">
                    <c:v>6/4/23 18:00</c:v>
                  </c:pt>
                  <c:pt idx="3">
                    <c:v>6/4/23 11:00</c:v>
                  </c:pt>
                  <c:pt idx="4">
                    <c:v>6/4/23 14:00</c:v>
                  </c:pt>
                  <c:pt idx="5">
                    <c:v>6/4/23 15:00</c:v>
                  </c:pt>
                  <c:pt idx="6">
                    <c:v>6/4/23 17:00</c:v>
                  </c:pt>
                  <c:pt idx="7">
                    <c:v>6/4/23 0:00</c:v>
                  </c:pt>
                  <c:pt idx="8">
                    <c:v>6/4/23 13:00</c:v>
                  </c:pt>
                  <c:pt idx="9">
                    <c:v>dataHora</c:v>
                  </c:pt>
                </c:lvl>
                <c:lvl>
                  <c:pt idx="0">
                    <c:v>10</c:v>
                  </c:pt>
                  <c:pt idx="1">
                    <c:v>1</c:v>
                  </c:pt>
                  <c:pt idx="2">
                    <c:v>9</c:v>
                  </c:pt>
                  <c:pt idx="3">
                    <c:v>2</c:v>
                  </c:pt>
                  <c:pt idx="4">
                    <c:v>5</c:v>
                  </c:pt>
                  <c:pt idx="5">
                    <c:v>6</c:v>
                  </c:pt>
                  <c:pt idx="6">
                    <c:v>8</c:v>
                  </c:pt>
                  <c:pt idx="7">
                    <c:v>3</c:v>
                  </c:pt>
                  <c:pt idx="8">
                    <c:v>4</c:v>
                  </c:pt>
                  <c:pt idx="9">
                    <c:v>Id</c:v>
                  </c:pt>
                </c:lvl>
              </c:multiLvlStrCache>
            </c:multiLvlStrRef>
          </c:cat>
          <c:val>
            <c:numRef>
              <c:f>Sheet1!$E$4:$E$13</c:f>
              <c:numCache>
                <c:formatCode>General</c:formatCode>
                <c:ptCount val="10"/>
                <c:pt idx="0">
                  <c:v>17</c:v>
                </c:pt>
                <c:pt idx="1">
                  <c:v>20</c:v>
                </c:pt>
                <c:pt idx="2">
                  <c:v>19</c:v>
                </c:pt>
                <c:pt idx="3">
                  <c:v>17</c:v>
                </c:pt>
                <c:pt idx="4">
                  <c:v>27</c:v>
                </c:pt>
                <c:pt idx="5">
                  <c:v>12</c:v>
                </c:pt>
                <c:pt idx="6">
                  <c:v>21</c:v>
                </c:pt>
                <c:pt idx="7">
                  <c:v>18</c:v>
                </c:pt>
                <c:pt idx="8">
                  <c:v>19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8C2-4094-8B84-6B6BD1EA3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4561240"/>
        <c:axId val="1562888663"/>
      </c:lineChart>
      <c:catAx>
        <c:axId val="2104561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2888663"/>
        <c:crosses val="autoZero"/>
        <c:auto val="1"/>
        <c:lblAlgn val="ctr"/>
        <c:lblOffset val="100"/>
        <c:noMultiLvlLbl val="0"/>
      </c:catAx>
      <c:valAx>
        <c:axId val="1562888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4561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Temperatura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35F-4A01-B5EF-3620ACE794C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35F-4A01-B5EF-3620ACE794C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35F-4A01-B5EF-3620ACE794C3}"/>
              </c:ext>
            </c:extLst>
          </c:dPt>
          <c:cat>
            <c:strRef>
              <c:f>Sheet1!$F$32:$H$32</c:f>
              <c:strCache>
                <c:ptCount val="3"/>
                <c:pt idx="0">
                  <c:v>Temp Acima</c:v>
                </c:pt>
                <c:pt idx="1">
                  <c:v>Temp Abaixo</c:v>
                </c:pt>
                <c:pt idx="2">
                  <c:v>Temp ideal</c:v>
                </c:pt>
              </c:strCache>
            </c:strRef>
          </c:cat>
          <c:val>
            <c:numRef>
              <c:f>Sheet1!$F$33:$H$33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0-49A3-9562-11A73BDE0D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600075</xdr:colOff>
      <xdr:row>1</xdr:row>
      <xdr:rowOff>171450</xdr:rowOff>
    </xdr:from>
    <xdr:to>
      <xdr:col>19</xdr:col>
      <xdr:colOff>571500</xdr:colOff>
      <xdr:row>16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E96C483-5FF0-4A1A-5899-8E18DDC903AF}"/>
            </a:ext>
            <a:ext uri="{147F2762-F138-4A5C-976F-8EAC2B608ADB}">
              <a16:predDERef xmlns:a16="http://schemas.microsoft.com/office/drawing/2014/main" pred="{D36370C9-46AE-23F7-4C03-20C02406EC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266700</xdr:colOff>
      <xdr:row>20</xdr:row>
      <xdr:rowOff>9525</xdr:rowOff>
    </xdr:from>
    <xdr:to>
      <xdr:col>15</xdr:col>
      <xdr:colOff>66675</xdr:colOff>
      <xdr:row>31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B12A182-EB38-24DA-FCB6-BBAFE23A13E3}"/>
            </a:ext>
            <a:ext uri="{147F2762-F138-4A5C-976F-8EAC2B608ADB}">
              <a16:predDERef xmlns:a16="http://schemas.microsoft.com/office/drawing/2014/main" pred="{9E96C483-5FF0-4A1A-5899-8E18DDC903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88F28F-7C28-40BC-B0AE-746D88572A55}" name="Table1" displayName="Table1" ref="B2:F13" totalsRowShown="0" headerRowDxfId="7" headerRowBorderDxfId="5" tableBorderDxfId="6">
  <autoFilter ref="B2:F13" xr:uid="{BC88F28F-7C28-40BC-B0AE-746D88572A55}"/>
  <sortState xmlns:xlrd2="http://schemas.microsoft.com/office/spreadsheetml/2017/richdata2" ref="B3:F13">
    <sortCondition ref="D2:D13"/>
  </sortState>
  <tableColumns count="5">
    <tableColumn id="1" xr3:uid="{F481C5E6-1E28-407C-A297-D6CBB12156CB}" name="Registro" dataDxfId="4"/>
    <tableColumn id="2" xr3:uid="{35DE420A-EED0-4AE6-8BBE-7002260C64F0}" name="Column1" dataDxfId="3"/>
    <tableColumn id="3" xr3:uid="{EE5714D3-2A40-4927-9008-AFEA2A9FF6FC}" name="Column2" dataDxfId="2"/>
    <tableColumn id="4" xr3:uid="{9DC828B1-032B-4DF6-A20F-7667265E9B99}" name="Column3" dataDxfId="1"/>
    <tableColumn id="5" xr3:uid="{99E39BF1-8FD0-4CF9-904E-23DB4E82CC02}" name="Column4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C33"/>
  <sheetViews>
    <sheetView tabSelected="1" topLeftCell="E1" workbookViewId="0">
      <selection activeCell="H7" sqref="H7"/>
    </sheetView>
  </sheetViews>
  <sheetFormatPr defaultRowHeight="15"/>
  <cols>
    <col min="2" max="2" width="10.7109375" customWidth="1"/>
    <col min="3" max="3" width="18.5703125" customWidth="1"/>
    <col min="4" max="4" width="12.7109375" customWidth="1"/>
    <col min="5" max="5" width="11.42578125" bestFit="1" customWidth="1"/>
    <col min="6" max="6" width="11.5703125" customWidth="1"/>
    <col min="7" max="7" width="11.42578125" customWidth="1"/>
    <col min="8" max="8" width="11" customWidth="1"/>
  </cols>
  <sheetData>
    <row r="2" spans="2:11">
      <c r="B2" s="12" t="s">
        <v>0</v>
      </c>
      <c r="C2" s="13" t="s">
        <v>1</v>
      </c>
      <c r="D2" s="13" t="s">
        <v>2</v>
      </c>
      <c r="E2" s="13" t="s">
        <v>3</v>
      </c>
      <c r="F2" s="14" t="s">
        <v>4</v>
      </c>
    </row>
    <row r="3" spans="2:11">
      <c r="B3" s="9">
        <v>7</v>
      </c>
      <c r="C3" s="19">
        <v>45022.666666666664</v>
      </c>
      <c r="D3" s="7">
        <v>29</v>
      </c>
      <c r="E3">
        <v>17</v>
      </c>
      <c r="F3" s="10">
        <v>1</v>
      </c>
      <c r="H3" t="s">
        <v>5</v>
      </c>
      <c r="I3" t="s">
        <v>6</v>
      </c>
      <c r="J3" t="s">
        <v>7</v>
      </c>
      <c r="K3" t="s">
        <v>8</v>
      </c>
    </row>
    <row r="4" spans="2:11" ht="19.5" customHeight="1">
      <c r="B4" s="6">
        <v>10</v>
      </c>
      <c r="C4" s="2">
        <v>45022.791666666664</v>
      </c>
      <c r="D4" s="5">
        <v>30</v>
      </c>
      <c r="E4" s="1">
        <v>17</v>
      </c>
      <c r="F4" s="11">
        <v>1</v>
      </c>
      <c r="H4" s="20" t="s">
        <v>9</v>
      </c>
      <c r="I4" s="20" t="s">
        <v>10</v>
      </c>
      <c r="J4" s="20" t="s">
        <v>11</v>
      </c>
      <c r="K4" t="s">
        <v>12</v>
      </c>
    </row>
    <row r="5" spans="2:11">
      <c r="B5" s="6">
        <v>1</v>
      </c>
      <c r="C5" s="2">
        <v>45022.416666666664</v>
      </c>
      <c r="D5" s="5">
        <v>33</v>
      </c>
      <c r="E5" s="1">
        <v>20</v>
      </c>
      <c r="F5" s="11">
        <v>1</v>
      </c>
      <c r="H5" s="20"/>
      <c r="I5" s="20"/>
      <c r="J5" s="20"/>
    </row>
    <row r="6" spans="2:11">
      <c r="B6" s="6">
        <v>9</v>
      </c>
      <c r="C6" s="2">
        <v>45022.75</v>
      </c>
      <c r="D6" s="5">
        <v>34</v>
      </c>
      <c r="E6" s="1">
        <v>19</v>
      </c>
      <c r="F6" s="11">
        <v>1</v>
      </c>
    </row>
    <row r="7" spans="2:11">
      <c r="B7" s="6">
        <v>2</v>
      </c>
      <c r="C7" s="2">
        <v>45022.458333333336</v>
      </c>
      <c r="D7" s="5">
        <v>35</v>
      </c>
      <c r="E7" s="1">
        <v>17</v>
      </c>
      <c r="F7" s="11">
        <v>1</v>
      </c>
    </row>
    <row r="8" spans="2:11">
      <c r="B8" s="6">
        <v>5</v>
      </c>
      <c r="C8" s="2">
        <v>45022.583333333336</v>
      </c>
      <c r="D8" s="5">
        <v>35</v>
      </c>
      <c r="E8" s="1">
        <v>27</v>
      </c>
      <c r="F8" s="11">
        <v>1</v>
      </c>
    </row>
    <row r="9" spans="2:11">
      <c r="B9" s="6">
        <v>6</v>
      </c>
      <c r="C9" s="2">
        <v>45022.625</v>
      </c>
      <c r="D9" s="5">
        <v>35</v>
      </c>
      <c r="E9" s="1">
        <v>12</v>
      </c>
      <c r="F9" s="11">
        <v>1</v>
      </c>
    </row>
    <row r="10" spans="2:11">
      <c r="B10" s="6">
        <v>8</v>
      </c>
      <c r="C10" s="2">
        <v>45022.708333333336</v>
      </c>
      <c r="D10" s="5">
        <v>36</v>
      </c>
      <c r="E10" s="1">
        <v>21</v>
      </c>
      <c r="F10" s="11">
        <v>1</v>
      </c>
    </row>
    <row r="11" spans="2:11">
      <c r="B11" s="6">
        <v>3</v>
      </c>
      <c r="C11" s="2">
        <v>45022</v>
      </c>
      <c r="D11" s="5">
        <v>39</v>
      </c>
      <c r="E11" s="1">
        <v>18</v>
      </c>
      <c r="F11" s="11">
        <v>1</v>
      </c>
    </row>
    <row r="12" spans="2:11">
      <c r="B12" s="6">
        <v>4</v>
      </c>
      <c r="C12" s="2">
        <v>45022.541666666664</v>
      </c>
      <c r="D12" s="5">
        <v>41</v>
      </c>
      <c r="E12" s="1">
        <v>19</v>
      </c>
      <c r="F12" s="11">
        <v>1</v>
      </c>
    </row>
    <row r="13" spans="2:11">
      <c r="B13" s="15" t="s">
        <v>13</v>
      </c>
      <c r="C13" s="17" t="s">
        <v>14</v>
      </c>
      <c r="D13" s="16" t="s">
        <v>15</v>
      </c>
      <c r="E13" s="17" t="s">
        <v>16</v>
      </c>
      <c r="F13" s="18" t="s">
        <v>17</v>
      </c>
    </row>
    <row r="15" spans="2:11">
      <c r="B15" s="4" t="s">
        <v>18</v>
      </c>
      <c r="C15" s="4">
        <v>33</v>
      </c>
      <c r="D15" s="3">
        <f>MIN(D4:D13)</f>
        <v>30</v>
      </c>
    </row>
    <row r="16" spans="2:11">
      <c r="B16" s="4" t="s">
        <v>19</v>
      </c>
      <c r="C16" s="4">
        <v>36</v>
      </c>
      <c r="D16" s="3">
        <f>MAX(D4:D13)</f>
        <v>41</v>
      </c>
    </row>
    <row r="17" spans="2:29">
      <c r="B17" s="4" t="s">
        <v>20</v>
      </c>
      <c r="C17" s="4">
        <v>17</v>
      </c>
      <c r="D17" s="3">
        <f>MIN(E4:E13)</f>
        <v>12</v>
      </c>
    </row>
    <row r="18" spans="2:29">
      <c r="B18" s="4" t="s">
        <v>21</v>
      </c>
      <c r="C18" s="4">
        <v>20</v>
      </c>
      <c r="D18" s="3">
        <f>MAX(E4:E13)</f>
        <v>27</v>
      </c>
    </row>
    <row r="20" spans="2:29">
      <c r="B20" s="22" t="s">
        <v>22</v>
      </c>
      <c r="C20" s="23"/>
      <c r="D20" s="24"/>
      <c r="F20" s="25" t="s">
        <v>23</v>
      </c>
      <c r="G20" s="25"/>
      <c r="H20" s="25"/>
    </row>
    <row r="21" spans="2:29">
      <c r="B21" s="1" t="s">
        <v>13</v>
      </c>
      <c r="C21" s="1" t="s">
        <v>15</v>
      </c>
      <c r="D21" s="1" t="s">
        <v>24</v>
      </c>
      <c r="F21" t="s">
        <v>25</v>
      </c>
      <c r="G21" t="s">
        <v>26</v>
      </c>
      <c r="H21" t="s">
        <v>27</v>
      </c>
      <c r="Q21" s="25" t="s">
        <v>28</v>
      </c>
      <c r="R21" s="25"/>
      <c r="S21" s="25"/>
      <c r="T21" s="25"/>
      <c r="U21" s="25"/>
      <c r="V21" s="25"/>
      <c r="X21" s="25" t="s">
        <v>29</v>
      </c>
      <c r="Y21" s="25"/>
      <c r="Z21" s="25"/>
      <c r="AA21" s="25"/>
      <c r="AB21" s="25"/>
      <c r="AC21" s="25"/>
    </row>
    <row r="22" spans="2:29">
      <c r="B22" s="1">
        <v>1</v>
      </c>
      <c r="C22" s="1">
        <v>33</v>
      </c>
      <c r="D22" s="8">
        <f>C22/$C$32</f>
        <v>9.5100864553314124E-2</v>
      </c>
      <c r="F22" t="str" cm="1">
        <f t="array" ref="F22:F31">IF(C22:C31&gt;C16,"1","0")</f>
        <v>0</v>
      </c>
      <c r="G22" t="str" cm="1">
        <f t="array" ref="G22:G31">IF(C22:C31&lt;C15,"1","0")</f>
        <v>0</v>
      </c>
      <c r="H22" t="str">
        <f>IF(OR(C22&lt;C$15,C22&gt;C$16),"0","1")</f>
        <v>1</v>
      </c>
      <c r="Q22" s="27" t="s">
        <v>30</v>
      </c>
      <c r="R22" s="28" t="s">
        <v>31</v>
      </c>
      <c r="S22" s="29" t="s">
        <v>32</v>
      </c>
      <c r="T22" s="29" t="s">
        <v>32</v>
      </c>
      <c r="U22" s="28" t="s">
        <v>31</v>
      </c>
      <c r="V22" s="27" t="s">
        <v>30</v>
      </c>
      <c r="W22" s="21"/>
      <c r="X22" s="27" t="s">
        <v>30</v>
      </c>
      <c r="Y22" s="28" t="s">
        <v>31</v>
      </c>
      <c r="Z22" s="29" t="s">
        <v>32</v>
      </c>
      <c r="AA22" s="29" t="s">
        <v>32</v>
      </c>
      <c r="AB22" s="28" t="s">
        <v>31</v>
      </c>
      <c r="AC22" s="27" t="s">
        <v>30</v>
      </c>
    </row>
    <row r="23" spans="2:29">
      <c r="B23" s="1">
        <v>2</v>
      </c>
      <c r="C23" s="1">
        <v>35</v>
      </c>
      <c r="D23" s="8">
        <f>C23/$C$32</f>
        <v>0.10086455331412104</v>
      </c>
      <c r="F23" t="str">
        <v>0</v>
      </c>
      <c r="G23" t="str">
        <v>0</v>
      </c>
      <c r="H23" t="str">
        <f t="shared" ref="H23:H31" si="0">IF(OR(C23&lt;C$15,C23&gt;C$16),"0","1")</f>
        <v>1</v>
      </c>
      <c r="Q23">
        <v>12</v>
      </c>
      <c r="R23" s="21">
        <v>22.5</v>
      </c>
      <c r="S23" s="21">
        <v>33</v>
      </c>
      <c r="T23" s="21">
        <v>36</v>
      </c>
      <c r="U23" s="21">
        <v>38</v>
      </c>
      <c r="V23" s="21">
        <v>40</v>
      </c>
      <c r="W23" s="21"/>
      <c r="X23" s="21">
        <v>20</v>
      </c>
      <c r="Y23" s="21">
        <v>50</v>
      </c>
      <c r="Z23" s="21">
        <v>65</v>
      </c>
      <c r="AA23" s="21">
        <v>70</v>
      </c>
      <c r="AB23" s="21">
        <v>75</v>
      </c>
      <c r="AC23" s="21">
        <v>80</v>
      </c>
    </row>
    <row r="24" spans="2:29">
      <c r="B24" s="1">
        <v>3</v>
      </c>
      <c r="C24" s="1">
        <v>39</v>
      </c>
      <c r="D24" s="8">
        <f>C24/$C$32</f>
        <v>0.11239193083573487</v>
      </c>
      <c r="F24" t="str">
        <v>1</v>
      </c>
      <c r="G24" t="str">
        <v>0</v>
      </c>
      <c r="H24" t="str">
        <f t="shared" si="0"/>
        <v>0</v>
      </c>
    </row>
    <row r="25" spans="2:29">
      <c r="B25" s="1">
        <v>4</v>
      </c>
      <c r="C25" s="1">
        <v>41</v>
      </c>
      <c r="D25" s="8">
        <f>C25/$C$32</f>
        <v>0.11815561959654179</v>
      </c>
      <c r="F25" t="str">
        <v>1</v>
      </c>
      <c r="G25" t="str">
        <v>0</v>
      </c>
      <c r="H25" t="str">
        <f t="shared" si="0"/>
        <v>0</v>
      </c>
    </row>
    <row r="26" spans="2:29">
      <c r="B26" s="1">
        <v>5</v>
      </c>
      <c r="C26" s="1">
        <v>35</v>
      </c>
      <c r="D26" s="8">
        <f>C26/$C$32</f>
        <v>0.10086455331412104</v>
      </c>
      <c r="F26" t="str">
        <v>0</v>
      </c>
      <c r="G26" t="str">
        <v>0</v>
      </c>
      <c r="H26" t="str">
        <f t="shared" si="0"/>
        <v>1</v>
      </c>
    </row>
    <row r="27" spans="2:29">
      <c r="B27" s="1">
        <v>6</v>
      </c>
      <c r="C27" s="1">
        <v>35</v>
      </c>
      <c r="D27" s="8">
        <f>C27/$C$32</f>
        <v>0.10086455331412104</v>
      </c>
      <c r="F27" t="str">
        <v>0</v>
      </c>
      <c r="G27" t="str">
        <v>0</v>
      </c>
      <c r="H27" t="str">
        <f t="shared" si="0"/>
        <v>1</v>
      </c>
    </row>
    <row r="28" spans="2:29">
      <c r="B28" s="1">
        <v>7</v>
      </c>
      <c r="C28" s="1">
        <v>29</v>
      </c>
      <c r="D28" s="8">
        <f>C28/$C$32</f>
        <v>8.3573487031700283E-2</v>
      </c>
      <c r="F28" t="str">
        <v>0</v>
      </c>
      <c r="G28" t="str">
        <v>1</v>
      </c>
      <c r="H28" t="str">
        <f t="shared" si="0"/>
        <v>0</v>
      </c>
    </row>
    <row r="29" spans="2:29">
      <c r="B29" s="1">
        <v>8</v>
      </c>
      <c r="C29" s="1">
        <v>36</v>
      </c>
      <c r="D29" s="8">
        <f>C29/$C$32</f>
        <v>0.1037463976945245</v>
      </c>
      <c r="F29" t="str">
        <v>0</v>
      </c>
      <c r="G29" t="str">
        <v>0</v>
      </c>
      <c r="H29" t="str">
        <f t="shared" si="0"/>
        <v>1</v>
      </c>
    </row>
    <row r="30" spans="2:29">
      <c r="B30" s="1">
        <v>9</v>
      </c>
      <c r="C30" s="1">
        <v>34</v>
      </c>
      <c r="D30" s="8">
        <f>C30/$C$32</f>
        <v>9.7982708933717577E-2</v>
      </c>
      <c r="F30" t="str">
        <v>0</v>
      </c>
      <c r="G30" t="str">
        <v>0</v>
      </c>
      <c r="H30" t="str">
        <f t="shared" si="0"/>
        <v>1</v>
      </c>
    </row>
    <row r="31" spans="2:29">
      <c r="B31" s="1">
        <v>10</v>
      </c>
      <c r="C31" s="1">
        <v>30</v>
      </c>
      <c r="D31" s="8">
        <f>C31/$C$32</f>
        <v>8.645533141210375E-2</v>
      </c>
      <c r="F31" t="str">
        <v>0</v>
      </c>
      <c r="G31" t="str">
        <v>1</v>
      </c>
      <c r="H31" t="str">
        <f t="shared" si="0"/>
        <v>0</v>
      </c>
    </row>
    <row r="32" spans="2:29">
      <c r="B32" s="1" t="s">
        <v>33</v>
      </c>
      <c r="C32" s="1">
        <f>SUM(C22:C31)</f>
        <v>347</v>
      </c>
      <c r="D32" s="8">
        <f>C32/$C$32</f>
        <v>1</v>
      </c>
      <c r="E32" s="26" t="s">
        <v>33</v>
      </c>
      <c r="F32" t="s">
        <v>34</v>
      </c>
      <c r="G32" t="s">
        <v>35</v>
      </c>
      <c r="H32" t="s">
        <v>36</v>
      </c>
    </row>
    <row r="33" spans="5:9">
      <c r="E33" s="26"/>
      <c r="F33">
        <f>F22+F23+F24+F25+F26+F27+F28+F29+F30+F31</f>
        <v>2</v>
      </c>
      <c r="G33">
        <f>G22+G23+G24+G25+G26+G27+G28+G29+G30+G31</f>
        <v>2</v>
      </c>
      <c r="H33">
        <f>H22+H23+H24+H25+H26+H27+H28+H29+H30+H31</f>
        <v>6</v>
      </c>
      <c r="I33">
        <f>F33+G33+H33</f>
        <v>10</v>
      </c>
    </row>
  </sheetData>
  <mergeCells count="5">
    <mergeCell ref="B20:D20"/>
    <mergeCell ref="F20:H20"/>
    <mergeCell ref="E32:E33"/>
    <mergeCell ref="Q21:V21"/>
    <mergeCell ref="X21:AC21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2023-04-06T14:17:13Z</dcterms:created>
  <dcterms:modified xsi:type="dcterms:W3CDTF">2023-05-03T12:36:14Z</dcterms:modified>
  <cp:category/>
  <cp:contentStatus/>
</cp:coreProperties>
</file>