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G:\My Drive\Beel Group\Students\Victor Brunel, Intern Summer\Victor Brunel, TCD Summer Internship 2019\"/>
    </mc:Choice>
  </mc:AlternateContent>
  <xr:revisionPtr revIDLastSave="0" documentId="13_ncr:1_{53662E29-0C17-43DD-B195-5E176D8C9141}" xr6:coauthVersionLast="41" xr6:coauthVersionMax="43" xr10:uidLastSave="{00000000-0000-0000-0000-000000000000}"/>
  <bookViews>
    <workbookView xWindow="-110" yWindow="-110" windowWidth="38620" windowHeight="21220" xr2:uid="{0D86C001-5B52-4EBE-9AD0-E0858F57DF04}"/>
  </bookViews>
  <sheets>
    <sheet name="Analysis" sheetId="3" r:id="rId1"/>
    <sheet name="# of Datasets per Paper" sheetId="7" r:id="rId2"/>
    <sheet name="MovieLens Popularity" sheetId="5" r:id="rId3"/>
    <sheet name="RecSys Dataset Pop." sheetId="6" r:id="rId4"/>
  </sheets>
  <definedNames>
    <definedName name="_xlchart.v1.0" hidden="1">Analysis!$A$156:$A$164</definedName>
    <definedName name="_xlchart.v1.1" hidden="1">Analysis!$B$156:$B$164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9" i="3" l="1"/>
  <c r="G128" i="3" s="1"/>
  <c r="G127" i="3" l="1"/>
  <c r="E127" i="3" l="1"/>
  <c r="C156" i="3" l="1"/>
  <c r="B133" i="3" l="1"/>
  <c r="CD113" i="3" l="1"/>
  <c r="CD112" i="3"/>
  <c r="CD111" i="3"/>
  <c r="CD110" i="3"/>
  <c r="CD109" i="3"/>
  <c r="CD108" i="3"/>
  <c r="CD107" i="3"/>
  <c r="CD106" i="3"/>
  <c r="CD105" i="3"/>
  <c r="CD104" i="3"/>
  <c r="CD103" i="3"/>
  <c r="CD102" i="3"/>
  <c r="CD101" i="3"/>
  <c r="CD100" i="3"/>
  <c r="CD99" i="3"/>
  <c r="CD98" i="3"/>
  <c r="CD97" i="3"/>
  <c r="CD96" i="3"/>
  <c r="CD95" i="3"/>
  <c r="CD94" i="3"/>
  <c r="CD93" i="3"/>
  <c r="CD92" i="3"/>
  <c r="CD91" i="3"/>
  <c r="CD90" i="3"/>
  <c r="CD89" i="3"/>
  <c r="CD88" i="3"/>
  <c r="CD87" i="3"/>
  <c r="CD86" i="3"/>
  <c r="CD85" i="3"/>
  <c r="CD84" i="3"/>
  <c r="CD83" i="3"/>
  <c r="CD82" i="3"/>
  <c r="CD81" i="3"/>
  <c r="CD80" i="3"/>
  <c r="CD79" i="3"/>
  <c r="CD78" i="3"/>
  <c r="CD77" i="3"/>
  <c r="CD76" i="3"/>
  <c r="CD75" i="3"/>
  <c r="CD74" i="3"/>
  <c r="CD73" i="3"/>
  <c r="CD72" i="3"/>
  <c r="CD71" i="3"/>
  <c r="CD70" i="3"/>
  <c r="CD69" i="3"/>
  <c r="CD68" i="3"/>
  <c r="CD67" i="3"/>
  <c r="CD66" i="3"/>
  <c r="CD65" i="3"/>
  <c r="CD64" i="3"/>
  <c r="CD63" i="3"/>
  <c r="CD62" i="3"/>
  <c r="CD61" i="3"/>
  <c r="CD60" i="3"/>
  <c r="CD59" i="3"/>
  <c r="CD58" i="3"/>
  <c r="CD57" i="3"/>
  <c r="CD56" i="3"/>
  <c r="CD55" i="3"/>
  <c r="CD54" i="3"/>
  <c r="CD53" i="3"/>
  <c r="CD52" i="3"/>
  <c r="CD51" i="3"/>
  <c r="CD50" i="3"/>
  <c r="CD49" i="3"/>
  <c r="CD48" i="3"/>
  <c r="CD47" i="3"/>
  <c r="CD46" i="3"/>
  <c r="CD45" i="3"/>
  <c r="CD44" i="3"/>
  <c r="CD43" i="3"/>
  <c r="CD42" i="3"/>
  <c r="CD41" i="3"/>
  <c r="CD40" i="3"/>
  <c r="CD39" i="3"/>
  <c r="CD38" i="3"/>
  <c r="CD37" i="3"/>
  <c r="CD36" i="3"/>
  <c r="CD35" i="3"/>
  <c r="CD34" i="3"/>
  <c r="CD33" i="3"/>
  <c r="CD32" i="3"/>
  <c r="CD31" i="3"/>
  <c r="CD30" i="3"/>
  <c r="CD29" i="3"/>
  <c r="CD28" i="3"/>
  <c r="CD27" i="3"/>
  <c r="CD26" i="3"/>
  <c r="CD25" i="3"/>
  <c r="CD24" i="3"/>
  <c r="CD23" i="3"/>
  <c r="CD22" i="3"/>
  <c r="CD21" i="3"/>
  <c r="CD20" i="3"/>
  <c r="CD19" i="3"/>
  <c r="CD18" i="3"/>
  <c r="CD17" i="3"/>
  <c r="CD16" i="3"/>
  <c r="CD15" i="3"/>
  <c r="CD14" i="3"/>
  <c r="CD13" i="3"/>
  <c r="CD12" i="3"/>
  <c r="CD11" i="3"/>
  <c r="CD10" i="3"/>
  <c r="CD9" i="3"/>
  <c r="CD8" i="3"/>
  <c r="CD7" i="3"/>
  <c r="CD6" i="3"/>
  <c r="CD5" i="3"/>
  <c r="CD4" i="3"/>
  <c r="CD3" i="3"/>
  <c r="CD2" i="3"/>
  <c r="CC113" i="3"/>
  <c r="CE113" i="3" s="1"/>
  <c r="CC112" i="3"/>
  <c r="CE112" i="3" s="1"/>
  <c r="CC111" i="3"/>
  <c r="CE111" i="3" s="1"/>
  <c r="CC110" i="3"/>
  <c r="CE110" i="3" s="1"/>
  <c r="CC109" i="3"/>
  <c r="CE109" i="3" s="1"/>
  <c r="CC108" i="3"/>
  <c r="CE108" i="3" s="1"/>
  <c r="CC107" i="3"/>
  <c r="CE107" i="3" s="1"/>
  <c r="CC106" i="3"/>
  <c r="CC105" i="3"/>
  <c r="CE105" i="3" s="1"/>
  <c r="CC104" i="3"/>
  <c r="CE104" i="3" s="1"/>
  <c r="CC103" i="3"/>
  <c r="CE103" i="3" s="1"/>
  <c r="CC102" i="3"/>
  <c r="CE102" i="3" s="1"/>
  <c r="CC101" i="3"/>
  <c r="CE101" i="3" s="1"/>
  <c r="CC100" i="3"/>
  <c r="CE100" i="3" s="1"/>
  <c r="CC99" i="3"/>
  <c r="CE99" i="3" s="1"/>
  <c r="CC98" i="3"/>
  <c r="CE98" i="3" s="1"/>
  <c r="CC97" i="3"/>
  <c r="CE97" i="3" s="1"/>
  <c r="CC96" i="3"/>
  <c r="CE96" i="3" s="1"/>
  <c r="CC95" i="3"/>
  <c r="CE95" i="3" s="1"/>
  <c r="CC94" i="3"/>
  <c r="CE94" i="3" s="1"/>
  <c r="CC93" i="3"/>
  <c r="CE93" i="3" s="1"/>
  <c r="CC92" i="3"/>
  <c r="CE92" i="3" s="1"/>
  <c r="CC91" i="3"/>
  <c r="CE91" i="3" s="1"/>
  <c r="CC90" i="3"/>
  <c r="CE90" i="3" s="1"/>
  <c r="CC89" i="3"/>
  <c r="CE89" i="3" s="1"/>
  <c r="CC88" i="3"/>
  <c r="CE88" i="3" s="1"/>
  <c r="CC87" i="3"/>
  <c r="CE87" i="3" s="1"/>
  <c r="CC86" i="3"/>
  <c r="CE86" i="3" s="1"/>
  <c r="CC85" i="3"/>
  <c r="CE85" i="3" s="1"/>
  <c r="CC84" i="3"/>
  <c r="CE84" i="3" s="1"/>
  <c r="CC83" i="3"/>
  <c r="CE83" i="3" s="1"/>
  <c r="CC82" i="3"/>
  <c r="CE82" i="3" s="1"/>
  <c r="CC81" i="3"/>
  <c r="CE81" i="3" s="1"/>
  <c r="CC80" i="3"/>
  <c r="CE80" i="3" s="1"/>
  <c r="CC79" i="3"/>
  <c r="CE79" i="3" s="1"/>
  <c r="CC78" i="3"/>
  <c r="CE78" i="3" s="1"/>
  <c r="CC77" i="3"/>
  <c r="CE77" i="3" s="1"/>
  <c r="CC76" i="3"/>
  <c r="CE76" i="3" s="1"/>
  <c r="CC75" i="3"/>
  <c r="CE75" i="3" s="1"/>
  <c r="CC74" i="3"/>
  <c r="CE74" i="3" s="1"/>
  <c r="CC73" i="3"/>
  <c r="CE73" i="3" s="1"/>
  <c r="CC72" i="3"/>
  <c r="CE72" i="3" s="1"/>
  <c r="CC71" i="3"/>
  <c r="CE71" i="3" s="1"/>
  <c r="CC70" i="3"/>
  <c r="CE70" i="3" s="1"/>
  <c r="CC69" i="3"/>
  <c r="CE69" i="3" s="1"/>
  <c r="CC68" i="3"/>
  <c r="CE68" i="3" s="1"/>
  <c r="CC67" i="3"/>
  <c r="CE67" i="3" s="1"/>
  <c r="CC66" i="3"/>
  <c r="CE66" i="3" s="1"/>
  <c r="CC65" i="3"/>
  <c r="CE65" i="3" s="1"/>
  <c r="CC64" i="3"/>
  <c r="CE64" i="3" s="1"/>
  <c r="CC63" i="3"/>
  <c r="CE63" i="3" s="1"/>
  <c r="CC62" i="3"/>
  <c r="CE62" i="3" s="1"/>
  <c r="CC61" i="3"/>
  <c r="CE61" i="3" s="1"/>
  <c r="CC60" i="3"/>
  <c r="CE60" i="3" s="1"/>
  <c r="CC59" i="3"/>
  <c r="CE59" i="3" s="1"/>
  <c r="CC58" i="3"/>
  <c r="CE58" i="3" s="1"/>
  <c r="CC57" i="3"/>
  <c r="CE57" i="3" s="1"/>
  <c r="CC56" i="3"/>
  <c r="CE56" i="3" s="1"/>
  <c r="CC55" i="3"/>
  <c r="CE55" i="3" s="1"/>
  <c r="CC54" i="3"/>
  <c r="CE54" i="3" s="1"/>
  <c r="CC53" i="3"/>
  <c r="CE53" i="3" s="1"/>
  <c r="CC52" i="3"/>
  <c r="CE52" i="3" s="1"/>
  <c r="CC51" i="3"/>
  <c r="CE51" i="3" s="1"/>
  <c r="CC50" i="3"/>
  <c r="CE50" i="3" s="1"/>
  <c r="CC49" i="3"/>
  <c r="CE49" i="3" s="1"/>
  <c r="CC48" i="3"/>
  <c r="CE48" i="3" s="1"/>
  <c r="CC47" i="3"/>
  <c r="CE47" i="3" s="1"/>
  <c r="CC46" i="3"/>
  <c r="CE46" i="3" s="1"/>
  <c r="CC45" i="3"/>
  <c r="CE45" i="3" s="1"/>
  <c r="CC44" i="3"/>
  <c r="CE44" i="3" s="1"/>
  <c r="CC43" i="3"/>
  <c r="CC42" i="3"/>
  <c r="CE42" i="3" s="1"/>
  <c r="CC41" i="3"/>
  <c r="CE41" i="3" s="1"/>
  <c r="CC40" i="3"/>
  <c r="CE40" i="3" s="1"/>
  <c r="CC39" i="3"/>
  <c r="CE39" i="3" s="1"/>
  <c r="CC38" i="3"/>
  <c r="CE38" i="3" s="1"/>
  <c r="CC37" i="3"/>
  <c r="CE37" i="3" s="1"/>
  <c r="CC36" i="3"/>
  <c r="CE36" i="3" s="1"/>
  <c r="CC35" i="3"/>
  <c r="CE35" i="3" s="1"/>
  <c r="CC34" i="3"/>
  <c r="CE34" i="3" s="1"/>
  <c r="CC33" i="3"/>
  <c r="CE33" i="3" s="1"/>
  <c r="CC32" i="3"/>
  <c r="CE32" i="3" s="1"/>
  <c r="CC31" i="3"/>
  <c r="CE31" i="3" s="1"/>
  <c r="CC30" i="3"/>
  <c r="CC29" i="3"/>
  <c r="CE29" i="3" s="1"/>
  <c r="CC28" i="3"/>
  <c r="CE28" i="3" s="1"/>
  <c r="CC27" i="3"/>
  <c r="CE27" i="3" s="1"/>
  <c r="CC26" i="3"/>
  <c r="CE26" i="3" s="1"/>
  <c r="CC25" i="3"/>
  <c r="CE25" i="3" s="1"/>
  <c r="CC24" i="3"/>
  <c r="CE24" i="3" s="1"/>
  <c r="CC23" i="3"/>
  <c r="CE23" i="3" s="1"/>
  <c r="CC22" i="3"/>
  <c r="CE22" i="3" s="1"/>
  <c r="CC21" i="3"/>
  <c r="CE21" i="3" s="1"/>
  <c r="CC20" i="3"/>
  <c r="CE20" i="3" s="1"/>
  <c r="CC19" i="3"/>
  <c r="CE19" i="3" s="1"/>
  <c r="CC18" i="3"/>
  <c r="CE18" i="3" s="1"/>
  <c r="CC17" i="3"/>
  <c r="CE17" i="3" s="1"/>
  <c r="CC16" i="3"/>
  <c r="CE16" i="3" s="1"/>
  <c r="CC15" i="3"/>
  <c r="CE15" i="3" s="1"/>
  <c r="CC14" i="3"/>
  <c r="CE14" i="3" s="1"/>
  <c r="CC13" i="3"/>
  <c r="CE13" i="3" s="1"/>
  <c r="CC12" i="3"/>
  <c r="CE12" i="3" s="1"/>
  <c r="CC11" i="3"/>
  <c r="CE11" i="3" s="1"/>
  <c r="CC10" i="3"/>
  <c r="CE10" i="3" s="1"/>
  <c r="CC9" i="3"/>
  <c r="CE9" i="3" s="1"/>
  <c r="CC8" i="3"/>
  <c r="CE8" i="3" s="1"/>
  <c r="CC7" i="3"/>
  <c r="CE7" i="3" s="1"/>
  <c r="CC6" i="3"/>
  <c r="CE6" i="3" s="1"/>
  <c r="CC5" i="3"/>
  <c r="CE5" i="3" s="1"/>
  <c r="CC4" i="3"/>
  <c r="CE4" i="3" s="1"/>
  <c r="CC3" i="3"/>
  <c r="CC2" i="3"/>
  <c r="CE2" i="3" s="1"/>
  <c r="B138" i="3"/>
  <c r="B137" i="3"/>
  <c r="B136" i="3"/>
  <c r="BY119" i="3"/>
  <c r="BX119" i="3"/>
  <c r="BW119" i="3"/>
  <c r="BV119" i="3"/>
  <c r="BU119" i="3"/>
  <c r="BT119" i="3"/>
  <c r="BS119" i="3"/>
  <c r="BR119" i="3"/>
  <c r="BQ119" i="3"/>
  <c r="BP119" i="3"/>
  <c r="BO119" i="3"/>
  <c r="BN119"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O119" i="3"/>
  <c r="AN119" i="3"/>
  <c r="AM119" i="3"/>
  <c r="AL119" i="3"/>
  <c r="AK119" i="3"/>
  <c r="AJ119" i="3"/>
  <c r="AI119" i="3"/>
  <c r="AH119" i="3"/>
  <c r="AG119" i="3"/>
  <c r="AF119" i="3"/>
  <c r="AE119" i="3"/>
  <c r="AD119" i="3"/>
  <c r="AC119" i="3"/>
  <c r="AB119" i="3"/>
  <c r="AA119" i="3"/>
  <c r="Z119" i="3"/>
  <c r="Y119" i="3"/>
  <c r="X119" i="3"/>
  <c r="W119" i="3"/>
  <c r="V119" i="3"/>
  <c r="U119" i="3"/>
  <c r="T119" i="3"/>
  <c r="S119" i="3"/>
  <c r="R119" i="3"/>
  <c r="Q119" i="3"/>
  <c r="P119" i="3"/>
  <c r="O119" i="3"/>
  <c r="N119" i="3"/>
  <c r="M119" i="3"/>
  <c r="L119" i="3"/>
  <c r="K119" i="3"/>
  <c r="J119" i="3"/>
  <c r="I119" i="3"/>
  <c r="H119" i="3"/>
  <c r="G119" i="3"/>
  <c r="G120" i="3" s="1"/>
  <c r="BY118" i="3"/>
  <c r="BX118" i="3"/>
  <c r="BW118" i="3"/>
  <c r="BV118" i="3"/>
  <c r="BU118" i="3"/>
  <c r="BT118" i="3"/>
  <c r="BS118" i="3"/>
  <c r="BR118" i="3"/>
  <c r="BQ118" i="3"/>
  <c r="BP118" i="3"/>
  <c r="BO118" i="3"/>
  <c r="BN118"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O118" i="3"/>
  <c r="AN118" i="3"/>
  <c r="AM118" i="3"/>
  <c r="AL118" i="3"/>
  <c r="AK118" i="3"/>
  <c r="AJ118" i="3"/>
  <c r="AI118" i="3"/>
  <c r="AH118" i="3"/>
  <c r="AG118" i="3"/>
  <c r="AF118" i="3"/>
  <c r="AE118" i="3"/>
  <c r="AD118" i="3"/>
  <c r="AC118" i="3"/>
  <c r="AB118" i="3"/>
  <c r="AA118" i="3"/>
  <c r="Z118" i="3"/>
  <c r="Y118" i="3"/>
  <c r="X118" i="3"/>
  <c r="W118" i="3"/>
  <c r="V118" i="3"/>
  <c r="U118" i="3"/>
  <c r="T118" i="3"/>
  <c r="S118" i="3"/>
  <c r="R118" i="3"/>
  <c r="Q118" i="3"/>
  <c r="P118" i="3"/>
  <c r="O118" i="3"/>
  <c r="N118" i="3"/>
  <c r="M118" i="3"/>
  <c r="L118" i="3"/>
  <c r="K118" i="3"/>
  <c r="J118" i="3"/>
  <c r="I118" i="3"/>
  <c r="H118" i="3"/>
  <c r="F113" i="3"/>
  <c r="E113" i="3"/>
  <c r="D113" i="3"/>
  <c r="F112" i="3"/>
  <c r="E112" i="3"/>
  <c r="D112" i="3"/>
  <c r="F111" i="3"/>
  <c r="E111" i="3"/>
  <c r="D111" i="3"/>
  <c r="F110" i="3"/>
  <c r="E110" i="3"/>
  <c r="D110" i="3"/>
  <c r="F109" i="3"/>
  <c r="E109" i="3"/>
  <c r="D109" i="3"/>
  <c r="F108" i="3"/>
  <c r="E108" i="3"/>
  <c r="D108" i="3"/>
  <c r="F107" i="3"/>
  <c r="E107" i="3"/>
  <c r="D107" i="3"/>
  <c r="F106" i="3"/>
  <c r="E106" i="3"/>
  <c r="D106" i="3"/>
  <c r="F105" i="3"/>
  <c r="E105" i="3"/>
  <c r="D105" i="3"/>
  <c r="F104" i="3"/>
  <c r="E104" i="3"/>
  <c r="D104" i="3"/>
  <c r="F103" i="3"/>
  <c r="E103" i="3"/>
  <c r="D103" i="3"/>
  <c r="F102" i="3"/>
  <c r="E102" i="3"/>
  <c r="D102" i="3"/>
  <c r="F101" i="3"/>
  <c r="E101" i="3"/>
  <c r="D101" i="3"/>
  <c r="F100" i="3"/>
  <c r="E100" i="3"/>
  <c r="D100" i="3"/>
  <c r="F99" i="3"/>
  <c r="E99" i="3"/>
  <c r="D99" i="3"/>
  <c r="F98" i="3"/>
  <c r="E98" i="3"/>
  <c r="D98" i="3"/>
  <c r="F97" i="3"/>
  <c r="E97" i="3"/>
  <c r="D97" i="3"/>
  <c r="F96" i="3"/>
  <c r="E96" i="3"/>
  <c r="D96" i="3"/>
  <c r="F95" i="3"/>
  <c r="E95" i="3"/>
  <c r="D95" i="3"/>
  <c r="F94" i="3"/>
  <c r="E94" i="3"/>
  <c r="D94" i="3"/>
  <c r="F93" i="3"/>
  <c r="E93" i="3"/>
  <c r="D93" i="3"/>
  <c r="F92" i="3"/>
  <c r="E92" i="3"/>
  <c r="D92" i="3"/>
  <c r="F91" i="3"/>
  <c r="E91" i="3"/>
  <c r="D91" i="3"/>
  <c r="F90" i="3"/>
  <c r="E90" i="3"/>
  <c r="D90" i="3"/>
  <c r="F89" i="3"/>
  <c r="E89" i="3"/>
  <c r="D89" i="3"/>
  <c r="F88" i="3"/>
  <c r="E88" i="3"/>
  <c r="D88" i="3"/>
  <c r="F87" i="3"/>
  <c r="E87" i="3"/>
  <c r="D87" i="3"/>
  <c r="F86" i="3"/>
  <c r="E86" i="3"/>
  <c r="D86" i="3"/>
  <c r="F85" i="3"/>
  <c r="E85" i="3"/>
  <c r="D85" i="3"/>
  <c r="F84" i="3"/>
  <c r="E84" i="3"/>
  <c r="D84" i="3"/>
  <c r="F83" i="3"/>
  <c r="E83" i="3"/>
  <c r="D83" i="3"/>
  <c r="F82" i="3"/>
  <c r="E82" i="3"/>
  <c r="D82" i="3"/>
  <c r="F81" i="3"/>
  <c r="E81" i="3"/>
  <c r="D81" i="3"/>
  <c r="F80" i="3"/>
  <c r="E80" i="3"/>
  <c r="D80" i="3"/>
  <c r="F79" i="3"/>
  <c r="E79" i="3"/>
  <c r="D79" i="3"/>
  <c r="F78" i="3"/>
  <c r="E78" i="3"/>
  <c r="D78" i="3"/>
  <c r="F77" i="3"/>
  <c r="E77" i="3"/>
  <c r="D77" i="3"/>
  <c r="F76" i="3"/>
  <c r="E76" i="3"/>
  <c r="D76" i="3"/>
  <c r="F75" i="3"/>
  <c r="E75" i="3"/>
  <c r="D75" i="3"/>
  <c r="F74" i="3"/>
  <c r="E74" i="3"/>
  <c r="D74" i="3"/>
  <c r="F73" i="3"/>
  <c r="E73" i="3"/>
  <c r="D73" i="3"/>
  <c r="F72" i="3"/>
  <c r="E72" i="3"/>
  <c r="D72" i="3"/>
  <c r="F71" i="3"/>
  <c r="E71" i="3"/>
  <c r="D71" i="3"/>
  <c r="F70" i="3"/>
  <c r="E70" i="3"/>
  <c r="D70" i="3"/>
  <c r="F69" i="3"/>
  <c r="E69" i="3"/>
  <c r="D69" i="3"/>
  <c r="F68" i="3"/>
  <c r="E68" i="3"/>
  <c r="D68" i="3"/>
  <c r="F67" i="3"/>
  <c r="E67" i="3"/>
  <c r="D67" i="3"/>
  <c r="F66" i="3"/>
  <c r="E66" i="3"/>
  <c r="D66" i="3"/>
  <c r="F65" i="3"/>
  <c r="E65" i="3"/>
  <c r="D65" i="3"/>
  <c r="F64" i="3"/>
  <c r="E64" i="3"/>
  <c r="D64" i="3"/>
  <c r="F63" i="3"/>
  <c r="E63" i="3"/>
  <c r="D63" i="3"/>
  <c r="F62" i="3"/>
  <c r="E62" i="3"/>
  <c r="D62" i="3"/>
  <c r="F61" i="3"/>
  <c r="E61" i="3"/>
  <c r="D61" i="3"/>
  <c r="F60" i="3"/>
  <c r="E60" i="3"/>
  <c r="D60" i="3"/>
  <c r="F59" i="3"/>
  <c r="E59" i="3"/>
  <c r="D59" i="3"/>
  <c r="F58" i="3"/>
  <c r="E58" i="3"/>
  <c r="D58" i="3"/>
  <c r="F57" i="3"/>
  <c r="E57" i="3"/>
  <c r="D57" i="3"/>
  <c r="F56" i="3"/>
  <c r="E56" i="3"/>
  <c r="D56" i="3"/>
  <c r="F55" i="3"/>
  <c r="E55" i="3"/>
  <c r="D55" i="3"/>
  <c r="F54" i="3"/>
  <c r="E54" i="3"/>
  <c r="D54" i="3"/>
  <c r="F53" i="3"/>
  <c r="E53" i="3"/>
  <c r="D53" i="3"/>
  <c r="F52" i="3"/>
  <c r="E52" i="3"/>
  <c r="D52" i="3"/>
  <c r="F51" i="3"/>
  <c r="E51" i="3"/>
  <c r="D51" i="3"/>
  <c r="F50" i="3"/>
  <c r="E50" i="3"/>
  <c r="D50" i="3"/>
  <c r="F49" i="3"/>
  <c r="E49" i="3"/>
  <c r="D49" i="3"/>
  <c r="F48" i="3"/>
  <c r="E48" i="3"/>
  <c r="D48" i="3"/>
  <c r="F47" i="3"/>
  <c r="E47" i="3"/>
  <c r="D47" i="3"/>
  <c r="F46" i="3"/>
  <c r="E46" i="3"/>
  <c r="D46" i="3"/>
  <c r="F45" i="3"/>
  <c r="E45" i="3"/>
  <c r="D45" i="3"/>
  <c r="F44" i="3"/>
  <c r="E44" i="3"/>
  <c r="D44" i="3"/>
  <c r="F43" i="3"/>
  <c r="E43" i="3"/>
  <c r="D43" i="3"/>
  <c r="F42" i="3"/>
  <c r="E42" i="3"/>
  <c r="D42" i="3"/>
  <c r="F41" i="3"/>
  <c r="E41" i="3"/>
  <c r="D41" i="3"/>
  <c r="F40" i="3"/>
  <c r="E40" i="3"/>
  <c r="D40" i="3"/>
  <c r="F39" i="3"/>
  <c r="E39" i="3"/>
  <c r="D39" i="3"/>
  <c r="F38" i="3"/>
  <c r="E38" i="3"/>
  <c r="D38" i="3"/>
  <c r="F37" i="3"/>
  <c r="E37" i="3"/>
  <c r="D37" i="3"/>
  <c r="F36" i="3"/>
  <c r="E36" i="3"/>
  <c r="D36" i="3"/>
  <c r="F35" i="3"/>
  <c r="E35" i="3"/>
  <c r="D35" i="3"/>
  <c r="F34" i="3"/>
  <c r="E34" i="3"/>
  <c r="D34" i="3"/>
  <c r="F33" i="3"/>
  <c r="E33" i="3"/>
  <c r="D33" i="3"/>
  <c r="F32" i="3"/>
  <c r="E32" i="3"/>
  <c r="D32" i="3"/>
  <c r="F31" i="3"/>
  <c r="E31" i="3"/>
  <c r="D31" i="3"/>
  <c r="F30" i="3"/>
  <c r="E30" i="3"/>
  <c r="D30" i="3"/>
  <c r="F29" i="3"/>
  <c r="E29" i="3"/>
  <c r="D29" i="3"/>
  <c r="F28" i="3"/>
  <c r="E28" i="3"/>
  <c r="D28" i="3"/>
  <c r="F27" i="3"/>
  <c r="E27" i="3"/>
  <c r="D27" i="3"/>
  <c r="F26" i="3"/>
  <c r="E26" i="3"/>
  <c r="D26"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F13" i="3"/>
  <c r="E13" i="3"/>
  <c r="D13" i="3"/>
  <c r="F12" i="3"/>
  <c r="E12" i="3"/>
  <c r="D12" i="3"/>
  <c r="F11" i="3"/>
  <c r="E11" i="3"/>
  <c r="D11" i="3"/>
  <c r="F10" i="3"/>
  <c r="E10" i="3"/>
  <c r="D10" i="3"/>
  <c r="F9" i="3"/>
  <c r="E9" i="3"/>
  <c r="D9" i="3"/>
  <c r="F8" i="3"/>
  <c r="E8" i="3"/>
  <c r="D8" i="3"/>
  <c r="F7" i="3"/>
  <c r="E7" i="3"/>
  <c r="D7" i="3"/>
  <c r="F6" i="3"/>
  <c r="E6" i="3"/>
  <c r="D6" i="3"/>
  <c r="F5" i="3"/>
  <c r="E5" i="3"/>
  <c r="D5" i="3"/>
  <c r="F4" i="3"/>
  <c r="E4" i="3"/>
  <c r="D4" i="3"/>
  <c r="F3" i="3"/>
  <c r="E3" i="3"/>
  <c r="D3" i="3"/>
  <c r="E2" i="3"/>
  <c r="D2" i="3"/>
  <c r="BL120" i="3" l="1"/>
  <c r="BP120" i="3"/>
  <c r="BX120" i="3"/>
  <c r="BM120" i="3"/>
  <c r="BQ120" i="3"/>
  <c r="BU120" i="3"/>
  <c r="BY120" i="3"/>
  <c r="BT120" i="3"/>
  <c r="CB5" i="3"/>
  <c r="CB9" i="3"/>
  <c r="CB13" i="3"/>
  <c r="CB17" i="3"/>
  <c r="CB21" i="3"/>
  <c r="CB25" i="3"/>
  <c r="CB29" i="3"/>
  <c r="CB33" i="3"/>
  <c r="CB37" i="3"/>
  <c r="CB41" i="3"/>
  <c r="CB45" i="3"/>
  <c r="CB49" i="3"/>
  <c r="CB53" i="3"/>
  <c r="CB57" i="3"/>
  <c r="CB61" i="3"/>
  <c r="CB65" i="3"/>
  <c r="CB69" i="3"/>
  <c r="CB73" i="3"/>
  <c r="CB77" i="3"/>
  <c r="CB81" i="3"/>
  <c r="CB85" i="3"/>
  <c r="CB89" i="3"/>
  <c r="CB93" i="3"/>
  <c r="CB97" i="3"/>
  <c r="CB101" i="3"/>
  <c r="CB105" i="3"/>
  <c r="CB109" i="3"/>
  <c r="CB113" i="3"/>
  <c r="CB6" i="3"/>
  <c r="CB10" i="3"/>
  <c r="CB14" i="3"/>
  <c r="CB18" i="3"/>
  <c r="CB22" i="3"/>
  <c r="CB26" i="3"/>
  <c r="CB30" i="3"/>
  <c r="CB34" i="3"/>
  <c r="CB38" i="3"/>
  <c r="CB42" i="3"/>
  <c r="CB46" i="3"/>
  <c r="CB50" i="3"/>
  <c r="CB54" i="3"/>
  <c r="CB58" i="3"/>
  <c r="CB62" i="3"/>
  <c r="CB66" i="3"/>
  <c r="CB70" i="3"/>
  <c r="CB74" i="3"/>
  <c r="CB78" i="3"/>
  <c r="CB82" i="3"/>
  <c r="CB86" i="3"/>
  <c r="CB90" i="3"/>
  <c r="CB94" i="3"/>
  <c r="CB98" i="3"/>
  <c r="CB102" i="3"/>
  <c r="CB106" i="3"/>
  <c r="CB110" i="3"/>
  <c r="CB4" i="3"/>
  <c r="CB8" i="3"/>
  <c r="CB12" i="3"/>
  <c r="CB16" i="3"/>
  <c r="CB20" i="3"/>
  <c r="CB24" i="3"/>
  <c r="CB28" i="3"/>
  <c r="CB32" i="3"/>
  <c r="CB36" i="3"/>
  <c r="CB40" i="3"/>
  <c r="CB44" i="3"/>
  <c r="CB48" i="3"/>
  <c r="CB52" i="3"/>
  <c r="CB56" i="3"/>
  <c r="CB60" i="3"/>
  <c r="CB64" i="3"/>
  <c r="CB68" i="3"/>
  <c r="CB72" i="3"/>
  <c r="CB76" i="3"/>
  <c r="CB80" i="3"/>
  <c r="CB84" i="3"/>
  <c r="CB88" i="3"/>
  <c r="CB92" i="3"/>
  <c r="CB96" i="3"/>
  <c r="CB100" i="3"/>
  <c r="CB104" i="3"/>
  <c r="CB108" i="3"/>
  <c r="CB112" i="3"/>
  <c r="CB3" i="3"/>
  <c r="CB7" i="3"/>
  <c r="CB11" i="3"/>
  <c r="CB15" i="3"/>
  <c r="CB19" i="3"/>
  <c r="CB23" i="3"/>
  <c r="CB27" i="3"/>
  <c r="CB31" i="3"/>
  <c r="CB35" i="3"/>
  <c r="CB39" i="3"/>
  <c r="CB43" i="3"/>
  <c r="CB47" i="3"/>
  <c r="CB51" i="3"/>
  <c r="CB55" i="3"/>
  <c r="CB59" i="3"/>
  <c r="CB63" i="3"/>
  <c r="CB67" i="3"/>
  <c r="CB71" i="3"/>
  <c r="CB75" i="3"/>
  <c r="CB79" i="3"/>
  <c r="CB83" i="3"/>
  <c r="CB87" i="3"/>
  <c r="CB91" i="3"/>
  <c r="CB95" i="3"/>
  <c r="CB99" i="3"/>
  <c r="CB103" i="3"/>
  <c r="CB107" i="3"/>
  <c r="CB111" i="3"/>
  <c r="E118" i="3"/>
  <c r="F118" i="3"/>
  <c r="CE106" i="3"/>
  <c r="AE120" i="3"/>
  <c r="AI120" i="3"/>
  <c r="AM120" i="3"/>
  <c r="AS120" i="3"/>
  <c r="AW120" i="3"/>
  <c r="BF120" i="3"/>
  <c r="BC120" i="3"/>
  <c r="BG120" i="3"/>
  <c r="CE30" i="3"/>
  <c r="M120" i="3"/>
  <c r="C163" i="3" s="1"/>
  <c r="Q120" i="3"/>
  <c r="U120" i="3"/>
  <c r="Y120" i="3"/>
  <c r="AC120" i="3"/>
  <c r="J120" i="3"/>
  <c r="C159" i="3" s="1"/>
  <c r="D118" i="3"/>
  <c r="K120" i="3"/>
  <c r="C158" i="3" s="1"/>
  <c r="N120" i="3"/>
  <c r="C164" i="3" s="1"/>
  <c r="R120" i="3"/>
  <c r="V120" i="3"/>
  <c r="Z120" i="3"/>
  <c r="AF120" i="3"/>
  <c r="AJ120" i="3"/>
  <c r="AN120" i="3"/>
  <c r="AP120" i="3"/>
  <c r="B128" i="3" s="1"/>
  <c r="AT120" i="3"/>
  <c r="AX120" i="3"/>
  <c r="CE43" i="3"/>
  <c r="CC115" i="3"/>
  <c r="CE3" i="3"/>
  <c r="CD115" i="3"/>
  <c r="D119" i="3"/>
  <c r="I120" i="3"/>
  <c r="C160" i="3" s="1"/>
  <c r="P120" i="3"/>
  <c r="T120" i="3"/>
  <c r="X120" i="3"/>
  <c r="AB120" i="3"/>
  <c r="AD120" i="3"/>
  <c r="AH120" i="3"/>
  <c r="AL120" i="3"/>
  <c r="AR120" i="3"/>
  <c r="AV120" i="3"/>
  <c r="AZ120" i="3"/>
  <c r="BB120" i="3"/>
  <c r="BE120" i="3"/>
  <c r="BI120" i="3"/>
  <c r="BK120" i="3"/>
  <c r="BO120" i="3"/>
  <c r="BS120" i="3"/>
  <c r="BW120" i="3"/>
  <c r="E119" i="3"/>
  <c r="H120" i="3"/>
  <c r="C157" i="3" s="1"/>
  <c r="L120" i="3"/>
  <c r="C161" i="3" s="1"/>
  <c r="O120" i="3"/>
  <c r="S120" i="3"/>
  <c r="W120" i="3"/>
  <c r="AA120" i="3"/>
  <c r="AG120" i="3"/>
  <c r="AK120" i="3"/>
  <c r="AO120" i="3"/>
  <c r="B129" i="3" s="1"/>
  <c r="AQ120" i="3"/>
  <c r="AU120" i="3"/>
  <c r="AY120" i="3"/>
  <c r="BA120" i="3"/>
  <c r="BD120" i="3"/>
  <c r="BH120" i="3"/>
  <c r="BJ120" i="3"/>
  <c r="BN120" i="3"/>
  <c r="BR120" i="3"/>
  <c r="BV120" i="3"/>
  <c r="F2" i="3"/>
  <c r="F119" i="3" s="1"/>
  <c r="F120" i="3" s="1"/>
  <c r="B130" i="3" l="1"/>
  <c r="B131" i="3" s="1"/>
  <c r="E120" i="3"/>
  <c r="CB2" i="3"/>
  <c r="E129" i="3" s="1"/>
  <c r="E128" i="3" s="1"/>
  <c r="CE115" i="3"/>
  <c r="I129" i="3" l="1"/>
  <c r="I128" i="3" s="1"/>
  <c r="N127" i="3"/>
  <c r="CB115" i="3"/>
  <c r="B134" i="3" s="1"/>
  <c r="AT122" i="3" s="1"/>
  <c r="H129" i="3"/>
  <c r="H128" i="3" s="1"/>
  <c r="K129" i="3"/>
  <c r="K128" i="3" s="1"/>
  <c r="M127" i="3"/>
  <c r="L127" i="3"/>
  <c r="J129" i="3"/>
  <c r="J128" i="3" s="1"/>
  <c r="F129" i="3"/>
  <c r="F128" i="3" s="1"/>
  <c r="D120" i="3"/>
  <c r="C166" i="3" s="1"/>
  <c r="B163" i="3" l="1"/>
  <c r="B159" i="3"/>
  <c r="B162" i="3"/>
  <c r="B158" i="3"/>
  <c r="B161" i="3"/>
  <c r="B164" i="3"/>
  <c r="B160" i="3"/>
  <c r="B156" i="3"/>
  <c r="B157" i="3"/>
  <c r="J127" i="3"/>
  <c r="AO122" i="3"/>
  <c r="B147" i="3" s="1"/>
  <c r="U122" i="3"/>
  <c r="AD122" i="3"/>
  <c r="B148" i="3" s="1"/>
  <c r="AP122" i="3"/>
  <c r="AL122" i="3"/>
  <c r="AU122" i="3"/>
  <c r="BK122" i="3"/>
  <c r="T122" i="3"/>
  <c r="B125" i="3"/>
  <c r="AZ122" i="3"/>
  <c r="BQ122" i="3"/>
  <c r="BW122" i="3"/>
  <c r="BV122" i="3"/>
  <c r="BE122" i="3"/>
  <c r="BI122" i="3"/>
  <c r="B151" i="3" s="1"/>
  <c r="AQ122" i="3"/>
  <c r="L122" i="3"/>
  <c r="H122" i="3"/>
  <c r="V122" i="3"/>
  <c r="K127" i="3"/>
  <c r="BC122" i="3"/>
  <c r="AS122" i="3"/>
  <c r="BO122" i="3"/>
  <c r="AF122" i="3"/>
  <c r="AJ122" i="3"/>
  <c r="F127" i="3"/>
  <c r="BM122" i="3"/>
  <c r="BD122" i="3"/>
  <c r="I122" i="3"/>
  <c r="BL122" i="3"/>
  <c r="AX122" i="3"/>
  <c r="AY122" i="3"/>
  <c r="BJ122" i="3"/>
  <c r="AE122" i="3"/>
  <c r="P122" i="3"/>
  <c r="B146" i="3" s="1"/>
  <c r="AI122" i="3"/>
  <c r="BP122" i="3"/>
  <c r="AH122" i="3"/>
  <c r="BT122" i="3"/>
  <c r="W122" i="3"/>
  <c r="AV122" i="3"/>
  <c r="H127" i="3"/>
  <c r="AC122" i="3"/>
  <c r="BH122" i="3"/>
  <c r="BX122" i="3"/>
  <c r="F122" i="3"/>
  <c r="B149" i="3" s="1"/>
  <c r="S122" i="3"/>
  <c r="E122" i="3"/>
  <c r="B145" i="3" s="1"/>
  <c r="K122" i="3"/>
  <c r="G122" i="3"/>
  <c r="AW122" i="3"/>
  <c r="BF122" i="3"/>
  <c r="I127" i="3"/>
  <c r="N122" i="3"/>
  <c r="AG122" i="3"/>
  <c r="AM122" i="3"/>
  <c r="Z122" i="3"/>
  <c r="AN122" i="3"/>
  <c r="BY122" i="3"/>
  <c r="AA122" i="3"/>
  <c r="B150" i="3" s="1"/>
  <c r="BG122" i="3"/>
  <c r="BS122" i="3"/>
  <c r="X122" i="3"/>
  <c r="AR122" i="3"/>
  <c r="B126" i="3"/>
  <c r="M122" i="3"/>
  <c r="O122" i="3"/>
  <c r="BA122" i="3"/>
  <c r="BR122" i="3"/>
  <c r="B124" i="3"/>
  <c r="AK122" i="3"/>
  <c r="BB122" i="3"/>
  <c r="J122" i="3"/>
  <c r="Q122" i="3"/>
  <c r="BN122" i="3"/>
  <c r="AB122" i="3"/>
  <c r="BU122" i="3"/>
  <c r="Y122" i="3"/>
  <c r="R122" i="3"/>
  <c r="D122" i="3"/>
  <c r="B144" i="3" s="1"/>
  <c r="B153" i="3" l="1"/>
  <c r="B15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Brunel Victor</author>
  </authors>
  <commentList>
    <comment ref="G1" authorId="0" shapeId="0" xr:uid="{9F07C706-B5BE-4148-9972-44C4500BDC90}">
      <text>
        <r>
          <rPr>
            <b/>
            <sz val="9"/>
            <color indexed="81"/>
            <rFont val="Tahoma"/>
            <family val="2"/>
          </rPr>
          <t>Brunel Victor:</t>
        </r>
        <r>
          <rPr>
            <sz val="9"/>
            <color indexed="81"/>
            <rFont val="Tahoma"/>
            <family val="2"/>
          </rPr>
          <t xml:space="preserve">
https://grouplens.org/datasets/hetrec-2011/</t>
        </r>
      </text>
    </comment>
    <comment ref="Q1" authorId="0" shapeId="0" xr:uid="{D680CB66-7505-43D8-8A15-1F0A61A17130}">
      <text>
        <r>
          <rPr>
            <b/>
            <sz val="9"/>
            <color indexed="81"/>
            <rFont val="Tahoma"/>
            <charset val="1"/>
          </rPr>
          <t>Brunel Victor:</t>
        </r>
        <r>
          <rPr>
            <sz val="9"/>
            <color indexed="81"/>
            <rFont val="Tahoma"/>
            <charset val="1"/>
          </rPr>
          <t xml:space="preserve">
https://dl.acm.org/citation.cfm?id=3077136.3080724</t>
        </r>
      </text>
    </comment>
    <comment ref="X1" authorId="0" shapeId="0" xr:uid="{736E7F05-1645-4D0A-9464-EC8850F001B3}">
      <text>
        <r>
          <rPr>
            <b/>
            <sz val="9"/>
            <color indexed="81"/>
            <rFont val="Tahoma"/>
            <family val="2"/>
          </rPr>
          <t>Brunel Victor:</t>
        </r>
        <r>
          <rPr>
            <sz val="9"/>
            <color indexed="81"/>
            <rFont val="Tahoma"/>
            <family val="2"/>
          </rPr>
          <t xml:space="preserve">
https://recsys.yoochoose.net/</t>
        </r>
      </text>
    </comment>
    <comment ref="AS1" authorId="0" shapeId="0" xr:uid="{6E453F02-CBD1-40F5-97DE-E91187224012}">
      <text>
        <r>
          <rPr>
            <b/>
            <sz val="9"/>
            <color indexed="81"/>
            <rFont val="Tahoma"/>
            <family val="2"/>
          </rPr>
          <t>Brunel Victor:</t>
        </r>
        <r>
          <rPr>
            <sz val="9"/>
            <color indexed="81"/>
            <rFont val="Tahoma"/>
            <family val="2"/>
          </rPr>
          <t xml:space="preserve">
https://www.xing.com/
https://www.xing.com/en</t>
        </r>
      </text>
    </comment>
    <comment ref="AV1" authorId="0" shapeId="0" xr:uid="{2550B18D-AB02-4475-9B42-0E55AF9D9B9F}">
      <text>
        <r>
          <rPr>
            <b/>
            <sz val="9"/>
            <color indexed="81"/>
            <rFont val="Tahoma"/>
            <family val="2"/>
          </rPr>
          <t>Brunel Victor:</t>
        </r>
        <r>
          <rPr>
            <sz val="9"/>
            <color indexed="81"/>
            <rFont val="Tahoma"/>
            <family val="2"/>
          </rPr>
          <t xml:space="preserve">
http://www.wanghao.in/data/ctrsr_datasets.rar
dwonload link</t>
        </r>
      </text>
    </comment>
    <comment ref="AY1" authorId="0" shapeId="0" xr:uid="{82BCCAA8-29C9-40A6-8638-2C36E9325EBF}">
      <text>
        <r>
          <rPr>
            <b/>
            <sz val="9"/>
            <color indexed="81"/>
            <rFont val="Tahoma"/>
            <family val="2"/>
          </rPr>
          <t>Brunel Victor:</t>
        </r>
        <r>
          <rPr>
            <sz val="9"/>
            <color indexed="81"/>
            <rFont val="Tahoma"/>
            <family val="2"/>
          </rPr>
          <t xml:space="preserve">
Simon Dooms, Toon De Pessemier, and Luc Martens. 2013. MovieTweetings: a
Movie Rating Dataset Collected From Twier. In Workshop on Crowdsourcing
and Human Computation for Recommender Systems, CrowdRec at RecSys 2013.</t>
        </r>
      </text>
    </comment>
    <comment ref="AZ1" authorId="0" shapeId="0" xr:uid="{F5D31362-F0F9-4DA2-AC74-3CC5D0B07CBD}">
      <text>
        <r>
          <rPr>
            <b/>
            <sz val="9"/>
            <color indexed="81"/>
            <rFont val="Tahoma"/>
          </rPr>
          <t>Brunel Victor:</t>
        </r>
        <r>
          <rPr>
            <sz val="9"/>
            <color indexed="81"/>
            <rFont val="Tahoma"/>
          </rPr>
          <t xml:space="preserve">
http://www.yongliu.org/datasets/</t>
        </r>
      </text>
    </comment>
    <comment ref="BA1" authorId="0" shapeId="0" xr:uid="{32C6C816-9215-4C72-93BB-C4BF8DF765C2}">
      <text>
        <r>
          <rPr>
            <b/>
            <sz val="9"/>
            <color indexed="81"/>
            <rFont val="Tahoma"/>
          </rPr>
          <t>Brunel Victor:</t>
        </r>
        <r>
          <rPr>
            <sz val="9"/>
            <color indexed="81"/>
            <rFont val="Tahoma"/>
          </rPr>
          <t xml:space="preserve">
https://www.renttherunway.com/</t>
        </r>
      </text>
    </comment>
    <comment ref="BB1" authorId="0" shapeId="0" xr:uid="{6F5A45E9-74D8-4AFF-AE53-43FE652EA7D2}">
      <text>
        <r>
          <rPr>
            <b/>
            <sz val="9"/>
            <color indexed="81"/>
            <rFont val="Tahoma"/>
            <charset val="1"/>
          </rPr>
          <t>Brunel Victor:</t>
        </r>
        <r>
          <rPr>
            <sz val="9"/>
            <color indexed="81"/>
            <rFont val="Tahoma"/>
            <charset val="1"/>
          </rPr>
          <t xml:space="preserve">
https://www.kaggle.com/c/avazu-ctr-prediction</t>
        </r>
      </text>
    </comment>
    <comment ref="BC1" authorId="0" shapeId="0" xr:uid="{E2B30681-F5E7-4D85-965B-E7DF55644FC9}">
      <text>
        <r>
          <rPr>
            <b/>
            <sz val="9"/>
            <color indexed="81"/>
            <rFont val="Tahoma"/>
            <charset val="1"/>
          </rPr>
          <t>Brunel Victor:</t>
        </r>
        <r>
          <rPr>
            <sz val="9"/>
            <color indexed="81"/>
            <rFont val="Tahoma"/>
            <charset val="1"/>
          </rPr>
          <t xml:space="preserve">
http://labs.criteo.com/2013/12/download-terabyte-click-logs/</t>
        </r>
      </text>
    </comment>
    <comment ref="BD1" authorId="0" shapeId="0" xr:uid="{35F4963A-0F9A-464B-B22E-64566BD9DBDA}">
      <text>
        <r>
          <rPr>
            <b/>
            <sz val="9"/>
            <color indexed="81"/>
            <rFont val="Tahoma"/>
            <family val="2"/>
          </rPr>
          <t>Brunel Victor:</t>
        </r>
        <r>
          <rPr>
            <sz val="9"/>
            <color indexed="81"/>
            <rFont val="Tahoma"/>
            <family val="2"/>
          </rPr>
          <t xml:space="preserve">
https://www.librec.net/datasets.html</t>
        </r>
      </text>
    </comment>
    <comment ref="BE1" authorId="0" shapeId="0" xr:uid="{2408AB7A-6106-473B-8D6B-C403FAACA6A7}">
      <text>
        <r>
          <rPr>
            <b/>
            <sz val="9"/>
            <color indexed="81"/>
            <rFont val="Tahoma"/>
            <family val="2"/>
          </rPr>
          <t>Brunel Victor:</t>
        </r>
        <r>
          <rPr>
            <sz val="9"/>
            <color indexed="81"/>
            <rFont val="Tahoma"/>
            <family val="2"/>
          </rPr>
          <t xml:space="preserve">
 Changtao Zhong, Sunil Shah, Karthik Sundaravadivelan, and Nishanth Sastry.
2013. Sharing the Loves: Understanding the How and Why of Online Content
https://nms.kcl.ac.uk/netsys/datasets/social-curation/dataset.html
https://nms.kcl.ac.uk/netsys/datasets/social-curation/dataset.html</t>
        </r>
      </text>
    </comment>
    <comment ref="BF1" authorId="0" shapeId="0" xr:uid="{BCDD3D99-E88B-4451-8CA9-83C38948D5C2}">
      <text>
        <r>
          <rPr>
            <b/>
            <sz val="9"/>
            <color indexed="81"/>
            <rFont val="Tahoma"/>
            <family val="2"/>
          </rPr>
          <t>Brunel Victor:</t>
        </r>
        <r>
          <rPr>
            <sz val="9"/>
            <color indexed="81"/>
            <rFont val="Tahoma"/>
            <family val="2"/>
          </rPr>
          <t xml:space="preserve">
Pruned : e a dataset which includes
all submissions and comments on Reddit in March 2017
https://www.reddit.com/comments/6607j2</t>
        </r>
      </text>
    </comment>
    <comment ref="BG1" authorId="0" shapeId="0" xr:uid="{0991B70F-EE58-4D08-A8AA-044125D2835A}">
      <text>
        <r>
          <rPr>
            <b/>
            <sz val="9"/>
            <color indexed="81"/>
            <rFont val="Tahoma"/>
            <family val="2"/>
          </rPr>
          <t>Brunel Victor:</t>
        </r>
        <r>
          <rPr>
            <sz val="9"/>
            <color indexed="81"/>
            <rFont val="Tahoma"/>
            <family val="2"/>
          </rPr>
          <t xml:space="preserve">
This Section presents in detail, a novel and publicly available dataset
for online recommendation provided by Purch. The dataset, referred
to as Pandor, records the behavior of users of a high-tech website
during one month</t>
        </r>
      </text>
    </comment>
    <comment ref="BH1" authorId="0" shapeId="0" xr:uid="{0D975C71-7C48-41EB-A3F8-5EC4ADCD875F}">
      <text>
        <r>
          <rPr>
            <b/>
            <sz val="9"/>
            <color indexed="81"/>
            <rFont val="Tahoma"/>
            <family val="2"/>
          </rPr>
          <t>Brunel Victor:</t>
        </r>
        <r>
          <rPr>
            <sz val="9"/>
            <color indexed="81"/>
            <rFont val="Tahoma"/>
            <family val="2"/>
          </rPr>
          <t xml:space="preserve">
https://www.cse.msu.edu/
https://www.jiliang.xyz/trust.html</t>
        </r>
      </text>
    </comment>
    <comment ref="BI1" authorId="0" shapeId="0" xr:uid="{8188A235-5099-41BE-9507-9D1537F10894}">
      <text>
        <r>
          <rPr>
            <b/>
            <sz val="9"/>
            <color indexed="81"/>
            <rFont val="Tahoma"/>
            <family val="2"/>
          </rPr>
          <t>Brunel Victor:</t>
        </r>
        <r>
          <rPr>
            <sz val="9"/>
            <color indexed="81"/>
            <rFont val="Tahoma"/>
            <family val="2"/>
          </rPr>
          <t xml:space="preserve">
https://www.trustlet.org/downloaded_epinions.html
carefull, blocked by bitdefender
http://www.trustlet.org/epinions.html
 Ramanathan V. Guha, Ravi Kumar, Prabhakar Raghavan, and Andrew Tomkins.
2004. Propagation of trust and distrust. In WWW. 403–412.</t>
        </r>
      </text>
    </comment>
    <comment ref="BL1" authorId="0" shapeId="0" xr:uid="{2D506772-1FE0-46C8-A9AE-BC257BB5CD17}">
      <text>
        <r>
          <rPr>
            <b/>
            <sz val="9"/>
            <color indexed="81"/>
            <rFont val="Tahoma"/>
            <family val="2"/>
          </rPr>
          <t>Brunel Victor:</t>
        </r>
        <r>
          <rPr>
            <sz val="9"/>
            <color indexed="81"/>
            <rFont val="Tahoma"/>
            <family val="2"/>
          </rPr>
          <t xml:space="preserve">
hps://www.cse.cuhk.edu.hk/irwin.king.new/pub/data/douban
</t>
        </r>
      </text>
    </comment>
    <comment ref="BN1" authorId="0" shapeId="0" xr:uid="{55E37D88-26A2-4DF1-868D-97903F85D8C9}">
      <text>
        <r>
          <rPr>
            <b/>
            <sz val="9"/>
            <color indexed="81"/>
            <rFont val="Tahoma"/>
            <family val="2"/>
          </rPr>
          <t>Brunel Victor:</t>
        </r>
        <r>
          <rPr>
            <sz val="9"/>
            <color indexed="81"/>
            <rFont val="Tahoma"/>
            <family val="2"/>
          </rPr>
          <t xml:space="preserve">
Cli AC Lampe, Erik Johnston, and Paul Resnick. 2007. Follow the reader:
ltering comments on slashdot. In Proceedings of the SIGCHI conference on Human
factors in computing systems. ACM, 1253–1262</t>
        </r>
      </text>
    </comment>
    <comment ref="BO1" authorId="0" shapeId="0" xr:uid="{795D66FB-A607-47BA-AEF3-F21101491E20}">
      <text>
        <r>
          <rPr>
            <b/>
            <sz val="9"/>
            <color indexed="81"/>
            <rFont val="Tahoma"/>
            <family val="2"/>
          </rPr>
          <t>Brunel Victor:</t>
        </r>
        <r>
          <rPr>
            <sz val="9"/>
            <color indexed="81"/>
            <rFont val="Tahoma"/>
            <family val="2"/>
          </rPr>
          <t xml:space="preserve">
 Moira Burke and Robert Kraut. 2008. Mopping up: modeling wikipedia promotion
decisions. In Proceedings of the 2008 ACM conference on Computer supported
cooperative work. ACM, 27–36</t>
        </r>
      </text>
    </comment>
    <comment ref="BP1" authorId="0" shapeId="0" xr:uid="{757A6BEC-B592-47AE-8D8C-068D0DAACD99}">
      <text>
        <r>
          <rPr>
            <b/>
            <sz val="9"/>
            <color indexed="81"/>
            <rFont val="Tahoma"/>
            <family val="2"/>
          </rPr>
          <t>Brunel Victor:</t>
        </r>
        <r>
          <rPr>
            <sz val="9"/>
            <color indexed="81"/>
            <rFont val="Tahoma"/>
            <family val="2"/>
          </rPr>
          <t xml:space="preserve">
hp://labrosa.ee.columbia.edu/millionsong/tasteprole</t>
        </r>
      </text>
    </comment>
    <comment ref="BQ1" authorId="0" shapeId="0" xr:uid="{42037189-7D5F-4AA4-B104-018BC061C711}">
      <text>
        <r>
          <rPr>
            <b/>
            <sz val="9"/>
            <color indexed="81"/>
            <rFont val="Tahoma"/>
            <family val="2"/>
          </rPr>
          <t>Brunel Victor:</t>
        </r>
        <r>
          <rPr>
            <sz val="9"/>
            <color indexed="81"/>
            <rFont val="Tahoma"/>
            <family val="2"/>
          </rPr>
          <t xml:space="preserve">
T. Mikolov. 2012. Statistical language models based on neural networks. Ph.D.
Dissertation. Brno University of Technology</t>
        </r>
      </text>
    </comment>
    <comment ref="BR1" authorId="0" shapeId="0" xr:uid="{6BFECEA9-8000-42B8-AAD1-7632C820BE15}">
      <text>
        <r>
          <rPr>
            <b/>
            <sz val="9"/>
            <color indexed="81"/>
            <rFont val="Tahoma"/>
            <family val="2"/>
          </rPr>
          <t>Brunel Victor:</t>
        </r>
        <r>
          <rPr>
            <sz val="9"/>
            <color indexed="81"/>
            <rFont val="Tahoma"/>
            <family val="2"/>
          </rPr>
          <t xml:space="preserve">
http://ana.cachopo.org/datasets-for-single-label-text-categorization</t>
        </r>
      </text>
    </comment>
    <comment ref="BS1" authorId="0" shapeId="0" xr:uid="{621A83B7-FD0A-476C-9F59-136CBFB25C46}">
      <text>
        <r>
          <rPr>
            <b/>
            <sz val="9"/>
            <color indexed="81"/>
            <rFont val="Tahoma"/>
            <family val="2"/>
          </rPr>
          <t>Brunel Victor:</t>
        </r>
        <r>
          <rPr>
            <sz val="9"/>
            <color indexed="81"/>
            <rFont val="Tahoma"/>
            <family val="2"/>
          </rPr>
          <t xml:space="preserve">
Panagiotis Adamopoulos and Alexander Tuzhilin. 2014. Estimating the Value of
Multi-Dimensional Data Sets in Context-based Recommender Systems. In 8th
ACM Conference on Recommender Systems (RecSys 2014).
</t>
        </r>
      </text>
    </comment>
    <comment ref="BV1" authorId="0" shapeId="0" xr:uid="{AF7CAED5-2E00-46F9-AA1A-819BD200F44C}">
      <text>
        <r>
          <rPr>
            <b/>
            <sz val="9"/>
            <color indexed="81"/>
            <rFont val="Tahoma"/>
            <family val="2"/>
          </rPr>
          <t>Brunel Victor:</t>
        </r>
        <r>
          <rPr>
            <sz val="9"/>
            <color indexed="81"/>
            <rFont val="Tahoma"/>
            <family val="2"/>
          </rPr>
          <t xml:space="preserve">
Stephen Robertson and David A. Hull. 2000. e TREC-9 ltering track nal
report. In Proceedings of Ninth Text REtrieval Conference (TREC-9). National
Institute of Standards and Technology, Special Publication, 25–40.</t>
        </r>
      </text>
    </comment>
    <comment ref="BW1" authorId="0" shapeId="0" xr:uid="{6450FF64-E1C1-4422-895E-1F1D303194D4}">
      <text>
        <r>
          <rPr>
            <b/>
            <sz val="9"/>
            <color indexed="81"/>
            <rFont val="Tahoma"/>
            <family val="2"/>
          </rPr>
          <t>Brunel Victor:</t>
        </r>
        <r>
          <rPr>
            <sz val="9"/>
            <color indexed="81"/>
            <rFont val="Tahoma"/>
            <family val="2"/>
          </rPr>
          <t xml:space="preserve">
Romaric Besanc¸on, St´ephane Chaudiron, Djamel Mostefa, Isma¨ıl Timimi, and
Khalid Choukri. 2008. e INFILE Project: a Crosslingual Filtering Systems
Evaluation Campaign. In Proceedings of the Sixth International Conference on
Language Resources and Evaluation (LREC ’08). ELRA, Marrakech, Morocco.
Romaric Besanc¸on, St´ephane Chaudiron, Djamel Mostefa, Isma¨ıl Timimi, Khalid
Choukri, and Meriama La¨ıb. 2009. Information Filtering Evaluation: Overview
of CLEF 2009 INFILE Track. In Proceedings of the 10th Cross-language Evaluation
Forum Conference on Multilingual Information Access Evaluation: Text Retrieval
Experiments (CLEF ’09). Springer-Verlag, Berlin, Heidelberg, 342–353.</t>
        </r>
      </text>
    </comment>
    <comment ref="BY1" authorId="0" shapeId="0" xr:uid="{637E267B-2F45-4301-BDFD-1959C834C362}">
      <text>
        <r>
          <rPr>
            <b/>
            <sz val="9"/>
            <color indexed="81"/>
            <rFont val="Tahoma"/>
            <family val="2"/>
          </rPr>
          <t>Brunel Victor:</t>
        </r>
        <r>
          <rPr>
            <sz val="9"/>
            <color indexed="81"/>
            <rFont val="Tahoma"/>
            <family val="2"/>
          </rPr>
          <t xml:space="preserve">
Using larger training splits for the TMall dataset, due to its large number of items,
led to prohibitively high computational costs by the GRU4REC method, which is why
we report the results when using one month as training data for this dataset.
In all experiments we tuned the parameters for the different algorithms using grid
search. We optimized the hit rate on validation sets (subsets of the training sets). Due
to the run time GRU4REC was only optimized with 100 layers as also done in [14].
14]   Bal´azs Hidasi, Alexandros Karatzoglou, Linas Baltrunas, and Domonkos Tikk.
2016. Session-based Recommendations with Recurrent Neural Networks. In
Proceedings of the International Conference on Learning Representations (ICLR ’16).
ACM. http://arxiv.org/abs/1511.06939</t>
        </r>
      </text>
    </comment>
  </commentList>
</comments>
</file>

<file path=xl/sharedStrings.xml><?xml version="1.0" encoding="utf-8"?>
<sst xmlns="http://schemas.openxmlformats.org/spreadsheetml/2006/main" count="352" uniqueCount="240">
  <si>
    <t>Paper Name (Title)</t>
  </si>
  <si>
    <t>Paper Type</t>
  </si>
  <si>
    <t>Full</t>
  </si>
  <si>
    <t>Short</t>
  </si>
  <si>
    <t>MovieLens</t>
  </si>
  <si>
    <t>Yelp</t>
  </si>
  <si>
    <t>BookCrossing</t>
  </si>
  <si>
    <t>Tripadvisor</t>
  </si>
  <si>
    <t>ML-100k</t>
  </si>
  <si>
    <t>Plista</t>
  </si>
  <si>
    <t>Adaptive Collaborative Topic Modeling for Online Recommendation</t>
  </si>
  <si>
    <t>Calibrated Recommendations</t>
  </si>
  <si>
    <t>Categorical-attributes-based item classification for recommender systems</t>
  </si>
  <si>
    <t>Causal Embeddings for Recommendation</t>
  </si>
  <si>
    <t>Netflix</t>
  </si>
  <si>
    <t>ML-20M</t>
  </si>
  <si>
    <t>ML-10M</t>
  </si>
  <si>
    <t>ComfRide: A Smartphone based System for Comfortable Public Transport Recommendation</t>
  </si>
  <si>
    <t>Deep Reinforcement Learning for Page-wise Recommendations</t>
  </si>
  <si>
    <t>Effects of Personal Characteristics on Music Recommender Systems with Different Levels of Controllability</t>
  </si>
  <si>
    <t>Eliciting Pairwise Preferences in Recommender Systems</t>
  </si>
  <si>
    <t>Enhancing Structural Diversity in Social Networks by Recommending Weak Ties</t>
  </si>
  <si>
    <t>Explore, Exploit, and Explain: Personalizing Explainable Recommendations with Bandits</t>
  </si>
  <si>
    <t>Amazon Book Reviews</t>
  </si>
  <si>
    <t>Exploring Author Gender in Book Rating and Recommendation</t>
  </si>
  <si>
    <t>Generation Meets Recommendation: Proposing Novel Items for Groups of Users</t>
  </si>
  <si>
    <t>MART</t>
  </si>
  <si>
    <t>ML-1M</t>
  </si>
  <si>
    <t>Get Me The Best: Predicting Best Answerers in Community Question Answering Sites</t>
  </si>
  <si>
    <t>stack exchange</t>
  </si>
  <si>
    <t>How Algorithmic Confounding in Recommendation Systems Increases Homogeneity and Decreases Utility</t>
  </si>
  <si>
    <t>Item Recommendation on Monotonic Behavior Chains</t>
  </si>
  <si>
    <t>Steam</t>
  </si>
  <si>
    <t>YooChoose</t>
  </si>
  <si>
    <t>GoogleLocal</t>
  </si>
  <si>
    <t>Goodreads</t>
  </si>
  <si>
    <t>Interactive Recommendation via Deep Neural Memory Augmented Contextual Bandits</t>
  </si>
  <si>
    <t>Synthetic</t>
  </si>
  <si>
    <t>Yahoo today module</t>
  </si>
  <si>
    <t>last FM</t>
  </si>
  <si>
    <t>Delicious</t>
  </si>
  <si>
    <t>Interpreting User Inaction in Recommender Systems</t>
  </si>
  <si>
    <t>Judging Similarity: A User-Centric Study of Related Item Recommendations</t>
  </si>
  <si>
    <t>Multistakeholder Recommendation with Provider Constraints</t>
  </si>
  <si>
    <t>Neural Gaussian Mixture Model for Review-based Rating Prediction</t>
  </si>
  <si>
    <t>Amazon</t>
  </si>
  <si>
    <t>No More Ready-made Deals: Constructive Recommendation for Telco Service Bundling</t>
  </si>
  <si>
    <t>On the Robustness and Discriminative Power of Information Retrieval Metrics for Top-N Recommendation</t>
  </si>
  <si>
    <t>LibraryThing</t>
  </si>
  <si>
    <t>BeerAdvocate</t>
  </si>
  <si>
    <t>Optimally Balancing Receiver and Recommended Users’ Importance in Reciprocal Recommender Systems</t>
  </si>
  <si>
    <t>Xing</t>
  </si>
  <si>
    <t>Preference Elicitation as an Optimization Problem</t>
  </si>
  <si>
    <t>Providing Explanations for Recommendations in Reciprocal Environments</t>
  </si>
  <si>
    <t>Recurrent Knowledge Graph Embedding for Effective Recommendation</t>
  </si>
  <si>
    <t>Spectral Collaborative Filtering</t>
  </si>
  <si>
    <t>Amazon Instant Video</t>
  </si>
  <si>
    <t>HetRec</t>
  </si>
  <si>
    <t>The Art of Drafting: A Team-Oriented Hero Recommendation System for Multiplayer Online Battle Arena Games</t>
  </si>
  <si>
    <t>DOTA2 match</t>
  </si>
  <si>
    <t>Translation-based Factorization Machines for Sequential Recommendation</t>
  </si>
  <si>
    <t>Unbiased Offline Recommender Evaluation for Missing-Not-At-Random Implicit Feedback</t>
  </si>
  <si>
    <t>Tradesy</t>
  </si>
  <si>
    <t>citeulike</t>
  </si>
  <si>
    <t>Yahoo music</t>
  </si>
  <si>
    <t>Why I like it: Multi-task Learning for Recommendation and Explanation</t>
  </si>
  <si>
    <t>A Crowdsourcing Triage Algorithm for Geopolitical Event Forecasting</t>
  </si>
  <si>
    <t>A Field Study of Related Video Recommendations: Newest, Most Similar, or Most Relevant?</t>
  </si>
  <si>
    <t>A Hierarchical Bayesian Model for Size Recommendation in Fashion</t>
  </si>
  <si>
    <t>A Probabilistic Model for Intrusive Recommendation Assessment</t>
  </si>
  <si>
    <t>Attentive Neural Architecture Incorporating Song Features For Music Recommendation</t>
  </si>
  <si>
    <t>Audio-visual Encoding of Multimedia Content for Enhancing Movie Recommendations</t>
  </si>
  <si>
    <t>CF4CF: Recommending Collaborative Filtering algorithms using Collaborative Filtering</t>
  </si>
  <si>
    <t>Flixter</t>
  </si>
  <si>
    <t>Jester</t>
  </si>
  <si>
    <t>Yahoo</t>
  </si>
  <si>
    <t>Yahoo movies</t>
  </si>
  <si>
    <t>Movie Tweeting</t>
  </si>
  <si>
    <t>CLoSe: Contextualized Location Sequence Recommender</t>
  </si>
  <si>
    <t>Weeplaces</t>
  </si>
  <si>
    <t>RentTheRunWay</t>
  </si>
  <si>
    <t>Decomposing Fit Semantics for Product Size Recommendation in Metric Spaces</t>
  </si>
  <si>
    <t>Deep Inventory Time Translation to Improve Recommendations for Real-World Retail</t>
  </si>
  <si>
    <t>Deep neural network marketplace recommenders in online experiments</t>
  </si>
  <si>
    <t>Efficient Online Recommendation via Low-Rank Ensemble Sampling</t>
  </si>
  <si>
    <t>Exploring Recommendations Under User-Controlled Data Filtering</t>
  </si>
  <si>
    <t>Avazu</t>
  </si>
  <si>
    <t>Criteo</t>
  </si>
  <si>
    <t>Field-aware Probabilistic Embedding Neural Network for CTR Prediction</t>
  </si>
  <si>
    <t>Harnessing a Generalised User Behaviour Model for Next-POI Recommendation</t>
  </si>
  <si>
    <t>HOP-rec: high-order proximity for implicit recommendation</t>
  </si>
  <si>
    <t>Impact of Item Consumption on Assessment of Recommendations in User Studies</t>
  </si>
  <si>
    <t>CiaoDVD</t>
  </si>
  <si>
    <t>Large-scale Recommendation for Portfolio Optimization</t>
  </si>
  <si>
    <t>Learning Consumer and Producer Embeddings for User-Generated Content Recommendation</t>
  </si>
  <si>
    <t>Pinterest</t>
  </si>
  <si>
    <t>Reddit</t>
  </si>
  <si>
    <t>Learning to Recommend Diverse Items over Implicit Feedback on PANDOR</t>
  </si>
  <si>
    <t>pandor</t>
  </si>
  <si>
    <t>Learning Within-Session Budgets from Browsing Trajectories</t>
  </si>
  <si>
    <t>Measuring Anti-Relevance: a Study on When Recommendation Algorithms Produce Bad Suggestions</t>
  </si>
  <si>
    <t>PsRec: Social Recommendation with Pseudo Ratings</t>
  </si>
  <si>
    <t>Ciao</t>
  </si>
  <si>
    <t>Epinions</t>
  </si>
  <si>
    <t>RecGAN: Recurrent Generative Adversarial Networks for Recommendation Systems</t>
  </si>
  <si>
    <t>ML-Latest, Full</t>
  </si>
  <si>
    <t>Sum, Short</t>
  </si>
  <si>
    <t>Sum, Full</t>
  </si>
  <si>
    <t>Sum, Total</t>
  </si>
  <si>
    <t>MovieLens, Total</t>
  </si>
  <si>
    <t>Amazon, Total</t>
  </si>
  <si>
    <t>Yahoo!, Total</t>
  </si>
  <si>
    <t>Recommendations for Chemists: A Case Study</t>
  </si>
  <si>
    <t>Recommending Social-Interactive Games for Adults with Autism Spectrum Disorders (ASD)</t>
  </si>
  <si>
    <t>Rank and Rate: Multi-task Learning for Recommender Systems</t>
  </si>
  <si>
    <t>Semantic-based Tag Recommendation in Scientific Bookmarking Systems</t>
  </si>
  <si>
    <t>StreamingRec: A Framework for Benchmarking Stream-based News Recommenders</t>
  </si>
  <si>
    <t>Sustainability at Scale: Towards Bridging the Intention-Behavior Gap with Sustainable Recommendations</t>
  </si>
  <si>
    <t>Trust-Based Collaborative Filtering: Tackling the Cold Start Problem Using Regular Equivalence</t>
  </si>
  <si>
    <t>Understanding user interactions with podcast recommendations delivered via voice</t>
  </si>
  <si>
    <t>User Preference Learning in Multi-criteria Recommendations using Stacked Auto Encoders</t>
  </si>
  <si>
    <t>User Preferences in Recommendation Algorithms</t>
  </si>
  <si>
    <t>Using Citation-Context to Reduce Topic Drifting on Pure Citation-Based Recommendation</t>
  </si>
  <si>
    <t>What’s going on in my city? Recommender systems and electronic participatory budgeting</t>
  </si>
  <si>
    <t>Word2vec applied to Recommendation: Hyperparameters Matter</t>
  </si>
  <si>
    <t>3D Convolutional Networks for Session-based Recommendation with Content Features</t>
  </si>
  <si>
    <t>JEWELRY</t>
  </si>
  <si>
    <t>ELECTRONICS</t>
  </si>
  <si>
    <t>A Gradient-based Adaptive Learning Framework for Eicient Personal Recommendation</t>
  </si>
  <si>
    <t>Douban</t>
  </si>
  <si>
    <t>Educational estion Routing in Online Student Communities</t>
  </si>
  <si>
    <t>ML-2k</t>
  </si>
  <si>
    <t>Expediting Exploration by Aribute-to-Feature Mapping for Cold-Start Recommendations</t>
  </si>
  <si>
    <t>Fairness-Aware Group Recommendation with Pareto-Efficiency</t>
  </si>
  <si>
    <t>Exploiting Socio-Economic Models for Lodging Recommendation in the Sharing Economy</t>
  </si>
  <si>
    <t>MoviePilot</t>
  </si>
  <si>
    <t>Slashdot</t>
  </si>
  <si>
    <t>WikiVote</t>
  </si>
  <si>
    <t>Fewer Flops at the Top: Accuracy, Diversity, and Regularization in Two-Class Collaborative Filtering</t>
  </si>
  <si>
    <t>Folding: Why Good Models Sometimes Make Spurious Recommendations</t>
  </si>
  <si>
    <t>Getting Deep Recommenders Fit: Bloom Embeddings for Sparse Binary Input/Output Networks</t>
  </si>
  <si>
    <t>Million song data set</t>
  </si>
  <si>
    <t>Penn treebank</t>
  </si>
  <si>
    <t>CADE web directory</t>
  </si>
  <si>
    <t>Interpretable Convolutional Neural Networks with Dual Local and Global Attention for Review Rating Prediction</t>
  </si>
  <si>
    <t>Learning to Rank with Trust and Distrust in Recommender Systems</t>
  </si>
  <si>
    <t>Metalearning for Context-aware Filtering: Selection of Tensor Factorization Algorithms</t>
  </si>
  <si>
    <t>ConcertTweets</t>
  </si>
  <si>
    <t>Modeling the Assimilation-Contrast Effects in Online Product Rating Systems: Debiasing and Recommendations</t>
  </si>
  <si>
    <t>Amazon movies</t>
  </si>
  <si>
    <t>Amazon electronics</t>
  </si>
  <si>
    <t>Amazon clothes</t>
  </si>
  <si>
    <t>MPR: Multi-Objective Pairwise Ranking</t>
  </si>
  <si>
    <t>Eachmovie</t>
  </si>
  <si>
    <t>Personalizing Session-based Recommendations with Hierarchical Recurrent Neural Networks</t>
  </si>
  <si>
    <t>Practical Lessons from Developing a Large-Scale Recommender System at Zalando</t>
  </si>
  <si>
    <t>Recommending Personalised News in Short User Sessions</t>
  </si>
  <si>
    <t>Recommending Product Sizes to Customers</t>
  </si>
  <si>
    <t>FilmTrust2</t>
  </si>
  <si>
    <t>Secure Multi-Party Protocols for Item-Based Collaborative Filtering</t>
  </si>
  <si>
    <t>Sequential User-based Recurrent Neural Network Recommendations</t>
  </si>
  <si>
    <t>The Magic Barrier Revisited: Accessing Natural Limitations of Recommender Assessment</t>
  </si>
  <si>
    <t>Translation-based Recommendation</t>
  </si>
  <si>
    <t>TransNets: Learning to Transform for Recommendation</t>
  </si>
  <si>
    <t>Understanding How People Use Natural Language to Ask for Recommendations</t>
  </si>
  <si>
    <t>A Multi-criteria Recommender System Exploiting Aspect-based Sentiment Analysis of Users’ Reviews</t>
  </si>
  <si>
    <t>A Novel Recommender System for Helping Marathoners to Achieve a New Personal-Best</t>
  </si>
  <si>
    <t>Chicago Marathon</t>
  </si>
  <si>
    <t>A Semantic-Aware Profile Updating Model for Text Recommendation</t>
  </si>
  <si>
    <t>An Elementary View on Factorization Machines</t>
  </si>
  <si>
    <t>INFILE</t>
  </si>
  <si>
    <t>TREC-9</t>
  </si>
  <si>
    <t>An Insurance Recommendation System Using Bayesian Networks</t>
  </si>
  <si>
    <t>Chemical Reactant Recommendation using a Network of Organic Chemistry</t>
  </si>
  <si>
    <t>Controlling Popularity Bias in Learning-to-Rank Recommendation</t>
  </si>
  <si>
    <t>Defining and Supporting Narrative-driven Recommendation</t>
  </si>
  <si>
    <t>Dynamic Scholarly Collaborator Recommendation via Competitive Multi-Agent Reinforcement Learning</t>
  </si>
  <si>
    <t>entity2rec: Learning User-Item Relatedness from Knowledge Graphs for Top-N Item Recommendation</t>
  </si>
  <si>
    <t>Evaluating Decision-Aware Recommender Systems</t>
  </si>
  <si>
    <t>Exploring the Semantic Gap for Movie Recommendations</t>
  </si>
  <si>
    <t>Geographical Diversification in POI Recommendation: Toward Improved Coverage on Interested Areas</t>
  </si>
  <si>
    <t>Modeling User Session and Intent with an Attention-based Encoder-Decoder Architecture</t>
  </si>
  <si>
    <t>On Parallelizing SGD for Pairwise Learning to Rank in Collaborative Filtering Recommender Systems</t>
  </si>
  <si>
    <t>Recommendation of High Quality Representative Reviews in e-commerce</t>
  </si>
  <si>
    <t>Amazon Musical Instruments</t>
  </si>
  <si>
    <t>Amazon Gourmet Food</t>
  </si>
  <si>
    <t>Surveying User Reactions to Recommendations Based on Inferences Made by Face Detection Technology</t>
  </si>
  <si>
    <t>User Preferences for Hybrid Explanations</t>
  </si>
  <si>
    <t>Using Explainability for Constrained Matrix Factorization</t>
  </si>
  <si>
    <t>When Recurrent Neural Networks meet the Neighborhood for Session-Based Recommendation</t>
  </si>
  <si>
    <t>ACM RecSys 2015</t>
  </si>
  <si>
    <t>Years</t>
  </si>
  <si>
    <t>Total Number of MovieLens Variations</t>
  </si>
  <si>
    <t>Total Number of Yahoo Variations</t>
  </si>
  <si>
    <t>Total Number of Amazon Variations</t>
  </si>
  <si>
    <t>Proprietary Datasets</t>
  </si>
  <si>
    <t>Synthetic Datasets</t>
  </si>
  <si>
    <t>Top Datasets</t>
  </si>
  <si>
    <t>LastFM</t>
  </si>
  <si>
    <t>Number of datasets being used</t>
  </si>
  <si>
    <t>Papers without any datasets</t>
  </si>
  <si>
    <t>Authors pruned at least one dataset</t>
  </si>
  <si>
    <t>Authors pruning datasets themselves</t>
  </si>
  <si>
    <t>Authors using pruned datasets</t>
  </si>
  <si>
    <t>Dataset is pruned</t>
  </si>
  <si>
    <t>Authors used a pruned dataset</t>
  </si>
  <si>
    <t>Papers using pruned data (either pruned dataset or self-pruned)</t>
  </si>
  <si>
    <t>Either pruned dataset or self-pruned</t>
  </si>
  <si>
    <t>Total Number of Papers (that used datasets)</t>
  </si>
  <si>
    <t>Popularity of dataset (based on # of papers)</t>
  </si>
  <si>
    <t>max</t>
  </si>
  <si>
    <t>mean</t>
  </si>
  <si>
    <t>median</t>
  </si>
  <si>
    <t># of datasets being used</t>
  </si>
  <si>
    <t>6+</t>
  </si>
  <si>
    <t>MovieLens 100k</t>
  </si>
  <si>
    <t>Total Manuscripts using MovieLens</t>
  </si>
  <si>
    <t>MovieLens 2k</t>
  </si>
  <si>
    <t>MovieLens 1M</t>
  </si>
  <si>
    <t>MovieLens 10M</t>
  </si>
  <si>
    <t>MovieLens 20M</t>
  </si>
  <si>
    <t>Other</t>
  </si>
  <si>
    <t>Proprietary dataset</t>
  </si>
  <si>
    <t xml:space="preserve">MovieLens Tag Genome </t>
  </si>
  <si>
    <t>Total number of papers (incl. those not using (offline) datasets)</t>
  </si>
  <si>
    <t>MovieLens 
Unkown</t>
  </si>
  <si>
    <t xml:space="preserve">MovieLens
Tag Genome </t>
  </si>
  <si>
    <t>MovieLens 
Latest, Small</t>
  </si>
  <si>
    <t>MovieLens 
Latest, Full</t>
  </si>
  <si>
    <t>Tripad-
visor</t>
  </si>
  <si>
    <t>Book-
Crossing</t>
  </si>
  <si>
    <t>Yahoo! 
(All Var.)</t>
  </si>
  <si>
    <t>MovieLens
(All Var.)</t>
  </si>
  <si>
    <t>Amazon
(All Var.)</t>
  </si>
  <si>
    <t>Proprie-
tary</t>
  </si>
  <si>
    <t>Based on papers using at least 1 dataset (n=88)</t>
  </si>
  <si>
    <t>Based on all papers incl. those not using any dataset (n=112)</t>
  </si>
  <si>
    <t>Abs. Count</t>
  </si>
  <si>
    <t>Total # of datasets incl. all variations</t>
  </si>
  <si>
    <t>Total # of datasets excl. variations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</si>
</sst>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sz val="9"/>
      <color indexed="81"/>
      <name val="Tahoma"/>
    </font>
    <font>
      <sz val="9"/>
      <color indexed="81"/>
      <name val="Tahoma"/>
      <charset val="1"/>
    </font>
    <font>
      <b/>
      <sz val="9"/>
      <color indexed="81"/>
      <name val="Tahoma"/>
      <charset val="1"/>
    </font>
    <font>
      <b/>
      <sz val="9"/>
      <color indexed="81"/>
      <name val="Tahoma"/>
    </font>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8" tint="-0.249977111117893"/>
      <name val="Calibri"/>
      <family val="2"/>
      <scheme val="minor"/>
    </font>
    <font>
      <sz val="16"/>
      <color theme="1"/>
      <name val="Courier New"/>
      <family val="3"/>
    </font>
  </fonts>
  <fills count="4">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s>
  <borders count="3">
    <border>
      <left/>
      <right/>
      <top/>
      <bottom/>
      <diagonal/>
    </border>
    <border>
      <left/>
      <right/>
      <top style="thin">
        <color theme="8"/>
      </top>
      <bottom style="thin">
        <color theme="8"/>
      </bottom>
      <diagonal/>
    </border>
    <border>
      <left style="thin">
        <color auto="1"/>
      </left>
      <right style="thin">
        <color auto="1"/>
      </right>
      <top style="thin">
        <color auto="1"/>
      </top>
      <bottom style="thin">
        <color auto="1"/>
      </bottom>
      <diagonal/>
    </border>
  </borders>
  <cellStyleXfs count="2">
    <xf numFmtId="0" fontId="0" fillId="0" borderId="0"/>
    <xf numFmtId="9" fontId="7" fillId="0" borderId="0" applyFont="0" applyFill="0" applyBorder="0" applyAlignment="0" applyProtection="0"/>
  </cellStyleXfs>
  <cellXfs count="46">
    <xf numFmtId="0" fontId="0" fillId="0" borderId="0" xfId="0"/>
    <xf numFmtId="0" fontId="0" fillId="0" borderId="0" xfId="0" applyAlignment="1">
      <alignment horizontal="center" vertical="center"/>
    </xf>
    <xf numFmtId="0" fontId="0" fillId="0" borderId="0" xfId="0" applyAlignment="1">
      <alignment vertical="top"/>
    </xf>
    <xf numFmtId="0" fontId="0" fillId="0" borderId="0" xfId="0" applyAlignment="1"/>
    <xf numFmtId="0" fontId="0" fillId="0" borderId="0" xfId="0" applyAlignment="1">
      <alignment horizontal="left"/>
    </xf>
    <xf numFmtId="0" fontId="0" fillId="0" borderId="0" xfId="0" applyAlignment="1">
      <alignment horizontal="left" vertical="center"/>
    </xf>
    <xf numFmtId="0" fontId="0" fillId="0" borderId="0" xfId="0" applyBorder="1"/>
    <xf numFmtId="0" fontId="0" fillId="0" borderId="0" xfId="0" applyFill="1" applyBorder="1"/>
    <xf numFmtId="1" fontId="0" fillId="0" borderId="0" xfId="0" applyNumberFormat="1" applyBorder="1"/>
    <xf numFmtId="1" fontId="0" fillId="0" borderId="0" xfId="0" applyNumberFormat="1" applyFill="1" applyBorder="1" applyAlignment="1">
      <alignment vertical="top"/>
    </xf>
    <xf numFmtId="1" fontId="0" fillId="0" borderId="0" xfId="0" applyNumberFormat="1" applyFill="1" applyBorder="1" applyAlignment="1"/>
    <xf numFmtId="1" fontId="0" fillId="0" borderId="0" xfId="0" applyNumberFormat="1" applyFill="1" applyBorder="1"/>
    <xf numFmtId="1" fontId="0" fillId="0" borderId="0" xfId="0" applyNumberFormat="1" applyAlignment="1">
      <alignment horizontal="center" vertical="top"/>
    </xf>
    <xf numFmtId="1" fontId="0" fillId="0" borderId="0" xfId="0" applyNumberFormat="1" applyAlignment="1">
      <alignment horizontal="center" vertical="center"/>
    </xf>
    <xf numFmtId="0" fontId="10" fillId="0" borderId="0" xfId="0" applyFont="1"/>
    <xf numFmtId="9" fontId="0" fillId="0" borderId="0" xfId="1" applyFont="1"/>
    <xf numFmtId="0" fontId="0" fillId="0" borderId="0" xfId="0" applyFill="1" applyAlignment="1">
      <alignment horizontal="center" vertical="center" wrapText="1"/>
    </xf>
    <xf numFmtId="0" fontId="9" fillId="2" borderId="0" xfId="0" applyFont="1" applyFill="1"/>
    <xf numFmtId="0" fontId="11" fillId="2" borderId="0" xfId="0" applyFont="1" applyFill="1" applyBorder="1"/>
    <xf numFmtId="9" fontId="0" fillId="0" borderId="0" xfId="1" applyFont="1" applyAlignment="1">
      <alignment vertical="top"/>
    </xf>
    <xf numFmtId="1" fontId="10" fillId="0" borderId="2" xfId="0" applyNumberFormat="1" applyFont="1" applyBorder="1" applyAlignment="1">
      <alignment vertical="top"/>
    </xf>
    <xf numFmtId="1" fontId="0" fillId="0" borderId="0" xfId="0" applyNumberFormat="1" applyFill="1" applyAlignment="1">
      <alignment horizontal="center" vertical="top"/>
    </xf>
    <xf numFmtId="1" fontId="0" fillId="0" borderId="0" xfId="0" applyNumberFormat="1" applyFill="1" applyAlignment="1">
      <alignment horizontal="center" vertical="top" wrapText="1"/>
    </xf>
    <xf numFmtId="1" fontId="0" fillId="0" borderId="0" xfId="0" applyNumberFormat="1" applyFill="1" applyAlignment="1">
      <alignment horizontal="center" vertical="center"/>
    </xf>
    <xf numFmtId="0" fontId="0" fillId="0" borderId="2" xfId="0" applyBorder="1"/>
    <xf numFmtId="9" fontId="0" fillId="0" borderId="2" xfId="0" applyNumberFormat="1" applyBorder="1"/>
    <xf numFmtId="1" fontId="0" fillId="0" borderId="0" xfId="0" applyNumberFormat="1" applyAlignment="1">
      <alignment vertical="top"/>
    </xf>
    <xf numFmtId="0" fontId="0" fillId="0" borderId="2" xfId="0" applyBorder="1" applyAlignment="1">
      <alignment wrapText="1"/>
    </xf>
    <xf numFmtId="0" fontId="0" fillId="0" borderId="0" xfId="0" applyFill="1"/>
    <xf numFmtId="9" fontId="0" fillId="0" borderId="0" xfId="1" applyFont="1" applyFill="1"/>
    <xf numFmtId="0" fontId="0" fillId="0" borderId="0" xfId="0" applyFill="1" applyAlignment="1">
      <alignment vertical="top"/>
    </xf>
    <xf numFmtId="1" fontId="10" fillId="0" borderId="2" xfId="0" applyNumberFormat="1" applyFont="1" applyFill="1" applyBorder="1" applyAlignment="1">
      <alignment vertical="top"/>
    </xf>
    <xf numFmtId="2" fontId="10" fillId="0" borderId="2" xfId="0" applyNumberFormat="1" applyFont="1" applyFill="1" applyBorder="1" applyAlignment="1">
      <alignment vertical="top"/>
    </xf>
    <xf numFmtId="0" fontId="10" fillId="0" borderId="0" xfId="0" applyFont="1" applyFill="1" applyAlignment="1">
      <alignment vertical="top"/>
    </xf>
    <xf numFmtId="9" fontId="0" fillId="0" borderId="2" xfId="1" applyFont="1" applyFill="1" applyBorder="1"/>
    <xf numFmtId="2" fontId="0" fillId="0" borderId="0" xfId="0" applyNumberFormat="1" applyFill="1" applyAlignment="1">
      <alignment vertical="top"/>
    </xf>
    <xf numFmtId="0" fontId="0" fillId="0" borderId="0" xfId="0" applyFill="1" applyAlignment="1">
      <alignment horizontal="center" vertical="center"/>
    </xf>
    <xf numFmtId="0" fontId="0" fillId="0" borderId="0" xfId="0" applyFill="1" applyAlignment="1">
      <alignment horizontal="center" vertical="center" textRotation="90"/>
    </xf>
    <xf numFmtId="0" fontId="12" fillId="0"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wrapText="1"/>
    </xf>
    <xf numFmtId="0" fontId="0" fillId="3" borderId="0" xfId="0" applyFill="1" applyAlignment="1">
      <alignment vertical="top"/>
    </xf>
    <xf numFmtId="0" fontId="0" fillId="3" borderId="0" xfId="0" applyFill="1"/>
    <xf numFmtId="0" fontId="0" fillId="0" borderId="0" xfId="0" applyAlignment="1">
      <alignment horizontal="center" vertical="top"/>
    </xf>
    <xf numFmtId="0" fontId="13" fillId="3" borderId="0" xfId="0" applyFont="1" applyFill="1"/>
    <xf numFmtId="9" fontId="13" fillId="3" borderId="0" xfId="1" applyFont="1" applyFill="1"/>
  </cellXfs>
  <cellStyles count="2">
    <cellStyle name="Normal" xfId="0" builtinId="0"/>
    <cellStyle name="Percent" xfId="1" builtinId="5"/>
  </cellStyles>
  <dxfs count="82">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top"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horizontal="center" vertical="top" textRotation="0" wrapText="0" indent="0" justifyLastLine="0" shrinkToFit="0" readingOrder="0"/>
    </dxf>
    <dxf>
      <numFmt numFmtId="1" formatCode="0"/>
      <fill>
        <patternFill patternType="none">
          <fgColor indexed="64"/>
          <bgColor auto="1"/>
        </patternFill>
      </fill>
      <alignment horizontal="center" vertical="top" textRotation="0" wrapText="0" indent="0" justifyLastLine="0" shrinkToFit="0" readingOrder="0"/>
    </dxf>
    <dxf>
      <numFmt numFmtId="1" formatCode="0"/>
      <fill>
        <patternFill patternType="none">
          <fgColor indexed="64"/>
          <bgColor auto="1"/>
        </patternFill>
      </fill>
      <alignment horizontal="center" vertical="top" textRotation="0" wrapText="0" indent="0" justifyLastLine="0" shrinkToFit="0" readingOrder="0"/>
    </dxf>
    <dxf>
      <numFmt numFmtId="1" formatCode="0"/>
      <fill>
        <patternFill patternType="none">
          <fgColor indexed="64"/>
          <bgColor auto="1"/>
        </patternFill>
      </fill>
      <alignment horizontal="center" vertical="top" textRotation="0" wrapText="0" indent="0" justifyLastLine="0" shrinkToFit="0" readingOrder="0"/>
    </dxf>
    <dxf>
      <numFmt numFmtId="1" formatCode="0"/>
      <fill>
        <patternFill patternType="none">
          <fgColor indexed="64"/>
          <bgColor auto="1"/>
        </patternFill>
      </fill>
      <alignment horizontal="center" vertical="top" textRotation="0" wrapText="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fill>
        <patternFill patternType="none">
          <fgColor indexed="64"/>
          <bgColor auto="1"/>
        </patternFill>
      </fill>
      <alignment vertical="top" textRotation="0" indent="0" justifyLastLine="0" shrinkToFit="0" readingOrder="0"/>
    </dxf>
    <dxf>
      <numFmt numFmtId="1" formatCode="0"/>
      <alignment textRotation="0" justifyLastLine="0" shrinkToFit="0" readingOrder="0"/>
    </dxf>
    <dxf>
      <numFmt numFmtId="1" formatCode="0"/>
      <alignment textRotation="0" justifyLastLine="0" shrinkToFit="0" readingOrder="0"/>
    </dxf>
    <dxf>
      <numFmt numFmtId="1" formatCode="0"/>
      <alignment textRotation="0" justifyLastLine="0" shrinkToFit="0" readingOrder="0"/>
    </dxf>
    <dxf>
      <alignment textRotation="0" justifyLastLine="0" shrinkToFit="0" readingOrder="0"/>
    </dxf>
    <dxf>
      <alignment horizontal="left" vertical="center" textRotation="0" wrapText="0" indent="0" justifyLastLine="0" shrinkToFit="0" readingOrder="0"/>
    </dxf>
    <dxf>
      <alignment horizontal="left" textRotation="0" wrapText="0" indent="0" justifyLastLine="0" shrinkToFit="0" readingOrder="0"/>
    </dxf>
    <dxf>
      <alignment textRotation="0" justifyLastLine="0" shrinkToFit="0" readingOrder="0"/>
    </dxf>
    <dxf>
      <fill>
        <patternFill patternType="none">
          <fgColor indexed="64"/>
          <bgColor auto="1"/>
        </patternFill>
      </fill>
      <alignment horizontal="center" vertical="center" textRotation="9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r>
              <a:rPr lang="en-US" sz="2000"/>
              <a:t>Popularity of the MovieLens</a:t>
            </a:r>
            <a:r>
              <a:rPr lang="en-US" sz="2000" baseline="0"/>
              <a:t> </a:t>
            </a:r>
            <a:r>
              <a:rPr lang="en-US" sz="2000"/>
              <a:t>Variations</a:t>
            </a:r>
            <a:r>
              <a:rPr lang="en-US"/>
              <a:t> </a:t>
            </a:r>
            <a:br>
              <a:rPr lang="en-US"/>
            </a:br>
            <a:r>
              <a:rPr lang="en-US" sz="1400"/>
              <a:t>ACM RecSys Conference 2017 &amp; 2018; Full- and Short Papers</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endParaRPr lang="en-US"/>
        </a:p>
      </c:txPr>
    </c:title>
    <c:autoTitleDeleted val="0"/>
    <c:plotArea>
      <c:layout/>
      <c:barChart>
        <c:barDir val="bar"/>
        <c:grouping val="clustered"/>
        <c:varyColors val="0"/>
        <c:ser>
          <c:idx val="0"/>
          <c:order val="0"/>
          <c:spPr>
            <a:pattFill prst="pct80">
              <a:fgClr>
                <a:schemeClr val="accent1"/>
              </a:fgClr>
              <a:bgClr>
                <a:schemeClr val="bg1"/>
              </a:bgClr>
            </a:pattFill>
            <a:ln>
              <a:noFill/>
            </a:ln>
            <a:effectLst/>
          </c:spPr>
          <c:invertIfNegative val="0"/>
          <c:dLbls>
            <c:dLbl>
              <c:idx val="2"/>
              <c:layout>
                <c:manualLayout>
                  <c:x val="5.4783368591578476E-3"/>
                  <c:y val="-1.0656825856360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3B-4870-B79F-CD662120D4FD}"/>
                </c:ext>
              </c:extLst>
            </c:dLbl>
            <c:spPr>
              <a:solidFill>
                <a:schemeClr val="bg1"/>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Analysis!$A$156:$A$164</c:f>
              <c:strCache>
                <c:ptCount val="9"/>
                <c:pt idx="0">
                  <c:v>MovieLens 2k</c:v>
                </c:pt>
                <c:pt idx="1">
                  <c:v>MovieLens 100k</c:v>
                </c:pt>
                <c:pt idx="2">
                  <c:v>MovieLens 1M</c:v>
                </c:pt>
                <c:pt idx="3">
                  <c:v>MovieLens 10M</c:v>
                </c:pt>
                <c:pt idx="4">
                  <c:v>MovieLens 20M</c:v>
                </c:pt>
                <c:pt idx="5">
                  <c:v>MovieLens 
Latest, Full</c:v>
                </c:pt>
                <c:pt idx="6">
                  <c:v>MovieLens 
Latest, Small</c:v>
                </c:pt>
                <c:pt idx="7">
                  <c:v>MovieLens
Tag Genome </c:v>
                </c:pt>
                <c:pt idx="8">
                  <c:v>MovieLens 
Unkown</c:v>
                </c:pt>
              </c:strCache>
            </c:strRef>
          </c:cat>
          <c:val>
            <c:numRef>
              <c:f>Analysis!$B$156:$B$164</c:f>
              <c:numCache>
                <c:formatCode>0%</c:formatCode>
                <c:ptCount val="9"/>
                <c:pt idx="0">
                  <c:v>2.8571428571428571E-2</c:v>
                </c:pt>
                <c:pt idx="1">
                  <c:v>0.22857142857142856</c:v>
                </c:pt>
                <c:pt idx="2">
                  <c:v>0.42857142857142855</c:v>
                </c:pt>
                <c:pt idx="3">
                  <c:v>0.11428571428571428</c:v>
                </c:pt>
                <c:pt idx="4">
                  <c:v>0.2857142857142857</c:v>
                </c:pt>
                <c:pt idx="5">
                  <c:v>2.8571428571428571E-2</c:v>
                </c:pt>
                <c:pt idx="6">
                  <c:v>0</c:v>
                </c:pt>
                <c:pt idx="7">
                  <c:v>8.5714285714285715E-2</c:v>
                </c:pt>
                <c:pt idx="8">
                  <c:v>0.11428571428571428</c:v>
                </c:pt>
              </c:numCache>
            </c:numRef>
          </c:val>
          <c:extLst>
            <c:ext xmlns:c16="http://schemas.microsoft.com/office/drawing/2014/chart" uri="{C3380CC4-5D6E-409C-BE32-E72D297353CC}">
              <c16:uniqueId val="{00000000-6D49-459F-AABE-53977BC97EDF}"/>
            </c:ext>
          </c:extLst>
        </c:ser>
        <c:dLbls>
          <c:showLegendKey val="0"/>
          <c:showVal val="0"/>
          <c:showCatName val="0"/>
          <c:showSerName val="0"/>
          <c:showPercent val="0"/>
          <c:showBubbleSize val="0"/>
        </c:dLbls>
        <c:gapWidth val="267"/>
        <c:axId val="1999386479"/>
        <c:axId val="78910223"/>
      </c:barChart>
      <c:catAx>
        <c:axId val="199938647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Name of MovieLens Variation</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14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78910223"/>
        <c:crosses val="autoZero"/>
        <c:auto val="1"/>
        <c:lblAlgn val="ctr"/>
        <c:lblOffset val="100"/>
        <c:noMultiLvlLbl val="0"/>
      </c:catAx>
      <c:valAx>
        <c:axId val="78910223"/>
        <c:scaling>
          <c:orientation val="minMax"/>
        </c:scaling>
        <c:delete val="1"/>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Amount</a:t>
                </a:r>
                <a:r>
                  <a:rPr lang="en-US" baseline="0"/>
                  <a:t> of Papers </a:t>
                </a:r>
                <a:br>
                  <a:rPr lang="en-US" baseline="0"/>
                </a:br>
                <a:r>
                  <a:rPr lang="en-US" baseline="0"/>
                  <a:t>Using the Dataset</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crossAx val="1999386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4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r>
              <a:rPr lang="en-US" sz="2000"/>
              <a:t>Popul.of Recommender Systems</a:t>
            </a:r>
            <a:r>
              <a:rPr lang="en-US" sz="2000" baseline="0"/>
              <a:t> Datasets </a:t>
            </a:r>
            <a:br>
              <a:rPr lang="en-US" sz="2000" baseline="0"/>
            </a:br>
            <a:r>
              <a:rPr lang="en-US" sz="1400" baseline="0"/>
              <a:t>ACM RecSys Conference 2017 &amp; 2018; Full- and Short Papers</a:t>
            </a:r>
            <a:endParaRPr lang="en-US" sz="1400"/>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endParaRPr lang="en-US"/>
        </a:p>
      </c:txPr>
    </c:title>
    <c:autoTitleDeleted val="0"/>
    <c:plotArea>
      <c:layout/>
      <c:barChart>
        <c:barDir val="bar"/>
        <c:grouping val="clustered"/>
        <c:varyColors val="0"/>
        <c:ser>
          <c:idx val="0"/>
          <c:order val="0"/>
          <c:spPr>
            <a:pattFill prst="pct80">
              <a:fgClr>
                <a:schemeClr val="accent1"/>
              </a:fgClr>
              <a:bgClr>
                <a:schemeClr val="bg1"/>
              </a:bgClr>
            </a:pattFill>
            <a:ln>
              <a:noFill/>
            </a:ln>
            <a:effectLst/>
          </c:spPr>
          <c:invertIfNegative val="0"/>
          <c:dLbls>
            <c:spPr>
              <a:solidFill>
                <a:schemeClr val="bg1"/>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Analysis!$A$144:$A$153</c:f>
              <c:strCache>
                <c:ptCount val="10"/>
                <c:pt idx="0">
                  <c:v>MovieLens
(All Var.)</c:v>
                </c:pt>
                <c:pt idx="1">
                  <c:v>Amazon
(All Var.)</c:v>
                </c:pt>
                <c:pt idx="2">
                  <c:v>Yelp</c:v>
                </c:pt>
                <c:pt idx="3">
                  <c:v>Proprie-
tary</c:v>
                </c:pt>
                <c:pt idx="4">
                  <c:v>Tripad-
visor</c:v>
                </c:pt>
                <c:pt idx="5">
                  <c:v>Yahoo! 
(All Var.)</c:v>
                </c:pt>
                <c:pt idx="6">
                  <c:v>Book-
Crossing</c:v>
                </c:pt>
                <c:pt idx="7">
                  <c:v>Epinions</c:v>
                </c:pt>
                <c:pt idx="8">
                  <c:v>LastFM</c:v>
                </c:pt>
                <c:pt idx="9">
                  <c:v>Other</c:v>
                </c:pt>
              </c:strCache>
            </c:strRef>
          </c:cat>
          <c:val>
            <c:numRef>
              <c:f>Analysis!$B$144:$B$153</c:f>
              <c:numCache>
                <c:formatCode>0%</c:formatCode>
                <c:ptCount val="10"/>
                <c:pt idx="0">
                  <c:v>0.39772727272727271</c:v>
                </c:pt>
                <c:pt idx="1">
                  <c:v>0.35227272727272729</c:v>
                </c:pt>
                <c:pt idx="2">
                  <c:v>0.125</c:v>
                </c:pt>
                <c:pt idx="3">
                  <c:v>0.11363636363636363</c:v>
                </c:pt>
                <c:pt idx="4">
                  <c:v>7.9545454545454544E-2</c:v>
                </c:pt>
                <c:pt idx="5">
                  <c:v>5.6818181818181816E-2</c:v>
                </c:pt>
                <c:pt idx="6">
                  <c:v>4.5454545454545456E-2</c:v>
                </c:pt>
                <c:pt idx="7">
                  <c:v>4.5454545454545456E-2</c:v>
                </c:pt>
                <c:pt idx="8">
                  <c:v>4.5454545454545456E-2</c:v>
                </c:pt>
                <c:pt idx="9">
                  <c:v>0.59090909090909061</c:v>
                </c:pt>
              </c:numCache>
            </c:numRef>
          </c:val>
          <c:extLst>
            <c:ext xmlns:c16="http://schemas.microsoft.com/office/drawing/2014/chart" uri="{C3380CC4-5D6E-409C-BE32-E72D297353CC}">
              <c16:uniqueId val="{00000002-6CBA-41EF-A5BF-7341335C7998}"/>
            </c:ext>
          </c:extLst>
        </c:ser>
        <c:dLbls>
          <c:showLegendKey val="0"/>
          <c:showVal val="0"/>
          <c:showCatName val="0"/>
          <c:showSerName val="0"/>
          <c:showPercent val="0"/>
          <c:showBubbleSize val="0"/>
        </c:dLbls>
        <c:gapWidth val="267"/>
        <c:axId val="1999386479"/>
        <c:axId val="78910223"/>
      </c:barChart>
      <c:catAx>
        <c:axId val="199938647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Dataset Name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14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78910223"/>
        <c:crosses val="autoZero"/>
        <c:auto val="1"/>
        <c:lblAlgn val="ctr"/>
        <c:lblOffset val="100"/>
        <c:noMultiLvlLbl val="0"/>
      </c:catAx>
      <c:valAx>
        <c:axId val="78910223"/>
        <c:scaling>
          <c:orientation val="minMax"/>
        </c:scaling>
        <c:delete val="1"/>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sz="1400" b="1" i="0" baseline="0">
                    <a:effectLst/>
                  </a:rPr>
                  <a:t>Amount of Papers </a:t>
                </a:r>
                <a:br>
                  <a:rPr lang="en-US" sz="1400" b="1" i="0" baseline="0">
                    <a:effectLst/>
                  </a:rPr>
                </a:br>
                <a:r>
                  <a:rPr lang="en-US" sz="1400" b="1" i="0" baseline="0">
                    <a:effectLst/>
                  </a:rPr>
                  <a:t>Using the Dataset</a:t>
                </a:r>
                <a:endParaRPr lang="en-US" sz="1400">
                  <a:effectLst/>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crossAx val="1999386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chart>
  <c:spPr>
    <a:solidFill>
      <a:schemeClr val="lt1"/>
    </a:solidFill>
    <a:ln w="9525" cap="flat" cmpd="sng" algn="ctr">
      <a:noFill/>
      <a:round/>
    </a:ln>
    <a:effectLst/>
  </c:spPr>
  <c:txPr>
    <a:bodyPr/>
    <a:lstStyle/>
    <a:p>
      <a:pPr>
        <a:defRPr sz="14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80" b="1" i="0" u="none" strike="noStrike" kern="1200" cap="none" spc="0" normalizeH="0" baseline="0">
                <a:solidFill>
                  <a:sysClr val="windowText" lastClr="000000">
                    <a:lumMod val="50000"/>
                    <a:lumOff val="50000"/>
                  </a:sysClr>
                </a:solidFill>
                <a:latin typeface="Courier New" panose="02070309020205020404" pitchFamily="49" charset="0"/>
                <a:ea typeface="+mj-ea"/>
                <a:cs typeface="Courier New" panose="02070309020205020404" pitchFamily="49" charset="0"/>
              </a:defRPr>
            </a:pPr>
            <a:r>
              <a:rPr lang="en-US" sz="2000" b="1" i="0" baseline="0">
                <a:effectLst/>
              </a:rPr>
              <a:t>Number of Datasets being used for Recommender-Systems Research </a:t>
            </a:r>
            <a:br>
              <a:rPr lang="en-US" sz="2000" baseline="0"/>
            </a:br>
            <a:r>
              <a:rPr lang="en-US" sz="1400" baseline="0"/>
              <a:t>ACM RecSys Conference 2017 &amp; 2018; Full- and Short Papers</a:t>
            </a: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80" b="1" i="0" u="none" strike="noStrike" kern="1200" cap="none" spc="0" normalizeH="0" baseline="0">
              <a:solidFill>
                <a:sysClr val="windowText" lastClr="000000">
                  <a:lumMod val="50000"/>
                  <a:lumOff val="50000"/>
                </a:sysClr>
              </a:solidFill>
              <a:latin typeface="Courier New" panose="02070309020205020404" pitchFamily="49" charset="0"/>
              <a:ea typeface="+mj-ea"/>
              <a:cs typeface="Courier New" panose="02070309020205020404" pitchFamily="49" charset="0"/>
            </a:defRPr>
          </a:pPr>
          <a:endParaRPr lang="en-US"/>
        </a:p>
      </c:txPr>
    </c:title>
    <c:autoTitleDeleted val="0"/>
    <c:plotArea>
      <c:layout>
        <c:manualLayout>
          <c:layoutTarget val="inner"/>
          <c:xMode val="edge"/>
          <c:yMode val="edge"/>
          <c:x val="0.16810891649399984"/>
          <c:y val="0.21418084252953065"/>
          <c:w val="0.80105824823588512"/>
          <c:h val="0.57054881391836432"/>
        </c:manualLayout>
      </c:layout>
      <c:barChart>
        <c:barDir val="bar"/>
        <c:grouping val="clustered"/>
        <c:varyColors val="0"/>
        <c:ser>
          <c:idx val="0"/>
          <c:order val="0"/>
          <c:tx>
            <c:strRef>
              <c:f>Analysis!$D$127</c:f>
              <c:strCache>
                <c:ptCount val="1"/>
                <c:pt idx="0">
                  <c:v>Based on papers using at least 1 dataset (n=88)</c:v>
                </c:pt>
              </c:strCache>
            </c:strRef>
          </c:tx>
          <c:spPr>
            <a:pattFill prst="pct80">
              <a:fgClr>
                <a:schemeClr val="accent1"/>
              </a:fgClr>
              <a:bgClr>
                <a:schemeClr val="bg1"/>
              </a:bgClr>
            </a:patt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2-8297-4715-98C0-11EC22961C3D}"/>
                </c:ext>
              </c:extLst>
            </c:dLbl>
            <c:dLbl>
              <c:idx val="3"/>
              <c:layout>
                <c:manualLayout>
                  <c:x val="1.5615851687936215E-2"/>
                  <c:y val="1.49148999263063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53-4138-8B89-F74D513C742D}"/>
                </c:ext>
              </c:extLst>
            </c:dLbl>
            <c:dLbl>
              <c:idx val="4"/>
              <c:layout>
                <c:manualLayout>
                  <c:x val="1.041056779195746E-2"/>
                  <c:y val="1.67792624170945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53-4138-8B89-F74D513C742D}"/>
                </c:ext>
              </c:extLst>
            </c:dLbl>
            <c:dLbl>
              <c:idx val="5"/>
              <c:layout>
                <c:manualLayout>
                  <c:x val="1.3013209739946838E-2"/>
                  <c:y val="1.30505374355180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E53-4138-8B89-F74D513C742D}"/>
                </c:ext>
              </c:extLst>
            </c:dLbl>
            <c:dLbl>
              <c:idx val="6"/>
              <c:layout>
                <c:manualLayout>
                  <c:x val="1.032261630367832E-2"/>
                  <c:y val="1.29615416915496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53-4138-8B89-F74D513C742D}"/>
                </c:ext>
              </c:extLst>
            </c:dLbl>
            <c:spPr>
              <a:solidFill>
                <a:schemeClr val="bg1"/>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Analysis!$E$126:$K$126</c:f>
              <c:strCache>
                <c:ptCount val="7"/>
                <c:pt idx="0">
                  <c:v>0</c:v>
                </c:pt>
                <c:pt idx="1">
                  <c:v>1</c:v>
                </c:pt>
                <c:pt idx="2">
                  <c:v>2</c:v>
                </c:pt>
                <c:pt idx="3">
                  <c:v>3</c:v>
                </c:pt>
                <c:pt idx="4">
                  <c:v>4</c:v>
                </c:pt>
                <c:pt idx="5">
                  <c:v>5</c:v>
                </c:pt>
                <c:pt idx="6">
                  <c:v>6+</c:v>
                </c:pt>
              </c:strCache>
            </c:strRef>
          </c:cat>
          <c:val>
            <c:numRef>
              <c:f>Analysis!$E$127:$K$127</c:f>
              <c:numCache>
                <c:formatCode>0%</c:formatCode>
                <c:ptCount val="7"/>
                <c:pt idx="0">
                  <c:v>#N/A</c:v>
                </c:pt>
                <c:pt idx="1">
                  <c:v>0.5</c:v>
                </c:pt>
                <c:pt idx="2">
                  <c:v>0.30681818181818182</c:v>
                </c:pt>
                <c:pt idx="3">
                  <c:v>0.11363636363636363</c:v>
                </c:pt>
                <c:pt idx="4">
                  <c:v>2.2727272727272728E-2</c:v>
                </c:pt>
                <c:pt idx="5">
                  <c:v>3.4090909090909088E-2</c:v>
                </c:pt>
                <c:pt idx="6">
                  <c:v>2.2727272727272728E-2</c:v>
                </c:pt>
              </c:numCache>
            </c:numRef>
          </c:val>
          <c:extLst>
            <c:ext xmlns:c16="http://schemas.microsoft.com/office/drawing/2014/chart" uri="{C3380CC4-5D6E-409C-BE32-E72D297353CC}">
              <c16:uniqueId val="{00000002-6CBA-41EF-A5BF-7341335C7998}"/>
            </c:ext>
          </c:extLst>
        </c:ser>
        <c:ser>
          <c:idx val="1"/>
          <c:order val="1"/>
          <c:tx>
            <c:strRef>
              <c:f>Analysis!$D$128</c:f>
              <c:strCache>
                <c:ptCount val="1"/>
                <c:pt idx="0">
                  <c:v>Based on all papers incl. those not using any dataset (n=112)</c:v>
                </c:pt>
              </c:strCache>
            </c:strRef>
          </c:tx>
          <c:spPr>
            <a:pattFill prst="pct60">
              <a:fgClr>
                <a:schemeClr val="accent4">
                  <a:lumMod val="75000"/>
                </a:schemeClr>
              </a:fgClr>
              <a:bgClr>
                <a:schemeClr val="bg1"/>
              </a:bgClr>
            </a:pattFill>
            <a:ln>
              <a:noFill/>
            </a:ln>
            <a:effectLst/>
          </c:spPr>
          <c:invertIfNegative val="0"/>
          <c:dLbls>
            <c:dLbl>
              <c:idx val="3"/>
              <c:layout>
                <c:manualLayout>
                  <c:x val="2.3423777531904395E-2"/>
                  <c:y val="-1.49148999263063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53-4138-8B89-F74D513C742D}"/>
                </c:ext>
              </c:extLst>
            </c:dLbl>
            <c:dLbl>
              <c:idx val="4"/>
              <c:layout>
                <c:manualLayout>
                  <c:x val="2.862906142788315E-2"/>
                  <c:y val="-1.11861749447297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53-4138-8B89-F74D513C742D}"/>
                </c:ext>
              </c:extLst>
            </c:dLbl>
            <c:dLbl>
              <c:idx val="5"/>
              <c:layout>
                <c:manualLayout>
                  <c:x val="1.8218493635925641E-2"/>
                  <c:y val="-9.321812453941404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E53-4138-8B89-F74D513C742D}"/>
                </c:ext>
              </c:extLst>
            </c:dLbl>
            <c:dLbl>
              <c:idx val="6"/>
              <c:layout>
                <c:manualLayout>
                  <c:x val="2.5806540759195917E-2"/>
                  <c:y val="-1.11098928784712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53-4138-8B89-F74D513C742D}"/>
                </c:ext>
              </c:extLst>
            </c:dLbl>
            <c:spPr>
              <a:solidFill>
                <a:schemeClr val="bg1"/>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Analysis!$E$126:$K$126</c:f>
              <c:strCache>
                <c:ptCount val="7"/>
                <c:pt idx="0">
                  <c:v>0</c:v>
                </c:pt>
                <c:pt idx="1">
                  <c:v>1</c:v>
                </c:pt>
                <c:pt idx="2">
                  <c:v>2</c:v>
                </c:pt>
                <c:pt idx="3">
                  <c:v>3</c:v>
                </c:pt>
                <c:pt idx="4">
                  <c:v>4</c:v>
                </c:pt>
                <c:pt idx="5">
                  <c:v>5</c:v>
                </c:pt>
                <c:pt idx="6">
                  <c:v>6+</c:v>
                </c:pt>
              </c:strCache>
            </c:strRef>
          </c:cat>
          <c:val>
            <c:numRef>
              <c:f>Analysis!$E$128:$K$128</c:f>
              <c:numCache>
                <c:formatCode>0%</c:formatCode>
                <c:ptCount val="7"/>
                <c:pt idx="0">
                  <c:v>0.21428571428571427</c:v>
                </c:pt>
                <c:pt idx="1">
                  <c:v>0.39285714285714285</c:v>
                </c:pt>
                <c:pt idx="2">
                  <c:v>0.24107142857142858</c:v>
                </c:pt>
                <c:pt idx="3">
                  <c:v>8.9285714285714288E-2</c:v>
                </c:pt>
                <c:pt idx="4">
                  <c:v>1.7857142857142856E-2</c:v>
                </c:pt>
                <c:pt idx="5">
                  <c:v>2.6785714285714284E-2</c:v>
                </c:pt>
                <c:pt idx="6">
                  <c:v>1.7857142857142856E-2</c:v>
                </c:pt>
              </c:numCache>
            </c:numRef>
          </c:val>
          <c:extLst>
            <c:ext xmlns:c16="http://schemas.microsoft.com/office/drawing/2014/chart" uri="{C3380CC4-5D6E-409C-BE32-E72D297353CC}">
              <c16:uniqueId val="{00000000-8297-4715-98C0-11EC22961C3D}"/>
            </c:ext>
          </c:extLst>
        </c:ser>
        <c:dLbls>
          <c:dLblPos val="outEnd"/>
          <c:showLegendKey val="0"/>
          <c:showVal val="1"/>
          <c:showCatName val="0"/>
          <c:showSerName val="0"/>
          <c:showPercent val="0"/>
          <c:showBubbleSize val="0"/>
        </c:dLbls>
        <c:gapWidth val="267"/>
        <c:axId val="1999386479"/>
        <c:axId val="78910223"/>
      </c:barChart>
      <c:catAx>
        <c:axId val="199938647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Courier New" panose="02070309020205020404" pitchFamily="49" charset="0"/>
                    <a:ea typeface="+mn-ea"/>
                    <a:cs typeface="Courier New" panose="02070309020205020404" pitchFamily="49" charset="0"/>
                  </a:defRPr>
                </a:pPr>
                <a:r>
                  <a:rPr lang="en-US" sz="1400" b="1" i="0" baseline="0">
                    <a:effectLst/>
                  </a:rPr>
                  <a:t>Number of Datasets Being Used</a:t>
                </a:r>
                <a:endParaRPr lang="en-US" sz="14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14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78910223"/>
        <c:crosses val="autoZero"/>
        <c:auto val="1"/>
        <c:lblAlgn val="ctr"/>
        <c:lblOffset val="100"/>
        <c:noMultiLvlLbl val="0"/>
      </c:catAx>
      <c:valAx>
        <c:axId val="78910223"/>
        <c:scaling>
          <c:orientation val="minMax"/>
        </c:scaling>
        <c:delete val="1"/>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sz="1400" b="1" i="0" baseline="0">
                    <a:effectLst/>
                  </a:rPr>
                  <a:t>Amount of Papers </a:t>
                </a:r>
                <a:endParaRPr lang="en-US" sz="1400">
                  <a:effectLst/>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crossAx val="1999386479"/>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5.6183738096141946E-2"/>
          <c:y val="0.83189535531656478"/>
          <c:w val="0.88763252380771607"/>
          <c:h val="0.1567211292686315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legend>
    <c:plotVisOnly val="1"/>
    <c:dispBlanksAs val="gap"/>
    <c:showDLblsOverMax val="0"/>
    <c:extLst/>
  </c:chart>
  <c:spPr>
    <a:solidFill>
      <a:schemeClr val="lt1"/>
    </a:solidFill>
    <a:ln w="9525" cap="flat" cmpd="sng" algn="ctr">
      <a:noFill/>
      <a:round/>
    </a:ln>
    <a:effectLst/>
  </c:spPr>
  <c:txPr>
    <a:bodyPr/>
    <a:lstStyle/>
    <a:p>
      <a:pPr>
        <a:defRPr sz="14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r>
              <a:rPr lang="en-US" sz="2000"/>
              <a:t>Popularity of Recommender Systems</a:t>
            </a:r>
            <a:r>
              <a:rPr lang="en-US" sz="2000" baseline="0"/>
              <a:t> Datasets </a:t>
            </a:r>
            <a:br>
              <a:rPr lang="en-US" sz="2000" baseline="0"/>
            </a:br>
            <a:r>
              <a:rPr lang="en-US" sz="1400" baseline="0"/>
              <a:t>ACM RecSys Conference 2017 &amp; 2018; Full- and Short Papers</a:t>
            </a:r>
            <a:endParaRPr lang="en-US" sz="1400"/>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endParaRPr lang="en-US"/>
        </a:p>
      </c:txPr>
    </c:title>
    <c:autoTitleDeleted val="0"/>
    <c:plotArea>
      <c:layout/>
      <c:barChart>
        <c:barDir val="col"/>
        <c:grouping val="clustered"/>
        <c:varyColors val="0"/>
        <c:ser>
          <c:idx val="0"/>
          <c:order val="0"/>
          <c:spPr>
            <a:pattFill prst="pct80">
              <a:fgClr>
                <a:schemeClr val="accent1"/>
              </a:fgClr>
              <a:bgClr>
                <a:schemeClr val="bg1"/>
              </a:bgClr>
            </a:pattFill>
            <a:ln>
              <a:noFill/>
            </a:ln>
            <a:effectLst/>
          </c:spPr>
          <c:invertIfNegative val="0"/>
          <c:dLbls>
            <c:spPr>
              <a:solidFill>
                <a:schemeClr val="bg1"/>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Analysis!$A$144:$A$153</c:f>
              <c:strCache>
                <c:ptCount val="10"/>
                <c:pt idx="0">
                  <c:v>MovieLens
(All Var.)</c:v>
                </c:pt>
                <c:pt idx="1">
                  <c:v>Amazon
(All Var.)</c:v>
                </c:pt>
                <c:pt idx="2">
                  <c:v>Yelp</c:v>
                </c:pt>
                <c:pt idx="3">
                  <c:v>Proprie-
tary</c:v>
                </c:pt>
                <c:pt idx="4">
                  <c:v>Tripad-
visor</c:v>
                </c:pt>
                <c:pt idx="5">
                  <c:v>Yahoo! 
(All Var.)</c:v>
                </c:pt>
                <c:pt idx="6">
                  <c:v>Book-
Crossing</c:v>
                </c:pt>
                <c:pt idx="7">
                  <c:v>Epinions</c:v>
                </c:pt>
                <c:pt idx="8">
                  <c:v>LastFM</c:v>
                </c:pt>
                <c:pt idx="9">
                  <c:v>Other</c:v>
                </c:pt>
              </c:strCache>
            </c:strRef>
          </c:cat>
          <c:val>
            <c:numRef>
              <c:f>Analysis!$B$144:$B$153</c:f>
              <c:numCache>
                <c:formatCode>0%</c:formatCode>
                <c:ptCount val="10"/>
                <c:pt idx="0">
                  <c:v>0.39772727272727271</c:v>
                </c:pt>
                <c:pt idx="1">
                  <c:v>0.35227272727272729</c:v>
                </c:pt>
                <c:pt idx="2">
                  <c:v>0.125</c:v>
                </c:pt>
                <c:pt idx="3">
                  <c:v>0.11363636363636363</c:v>
                </c:pt>
                <c:pt idx="4">
                  <c:v>7.9545454545454544E-2</c:v>
                </c:pt>
                <c:pt idx="5">
                  <c:v>5.6818181818181816E-2</c:v>
                </c:pt>
                <c:pt idx="6">
                  <c:v>4.5454545454545456E-2</c:v>
                </c:pt>
                <c:pt idx="7">
                  <c:v>4.5454545454545456E-2</c:v>
                </c:pt>
                <c:pt idx="8">
                  <c:v>4.5454545454545456E-2</c:v>
                </c:pt>
                <c:pt idx="9">
                  <c:v>0.59090909090909061</c:v>
                </c:pt>
              </c:numCache>
            </c:numRef>
          </c:val>
          <c:extLst>
            <c:ext xmlns:c16="http://schemas.microsoft.com/office/drawing/2014/chart" uri="{C3380CC4-5D6E-409C-BE32-E72D297353CC}">
              <c16:uniqueId val="{00000002-6CBA-41EF-A5BF-7341335C7998}"/>
            </c:ext>
          </c:extLst>
        </c:ser>
        <c:dLbls>
          <c:showLegendKey val="0"/>
          <c:showVal val="0"/>
          <c:showCatName val="0"/>
          <c:showSerName val="0"/>
          <c:showPercent val="0"/>
          <c:showBubbleSize val="0"/>
        </c:dLbls>
        <c:gapWidth val="267"/>
        <c:axId val="1999386479"/>
        <c:axId val="78910223"/>
      </c:barChart>
      <c:catAx>
        <c:axId val="199938647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Dataset Name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14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78910223"/>
        <c:crosses val="autoZero"/>
        <c:auto val="1"/>
        <c:lblAlgn val="ctr"/>
        <c:lblOffset val="100"/>
        <c:noMultiLvlLbl val="0"/>
      </c:catAx>
      <c:valAx>
        <c:axId val="78910223"/>
        <c:scaling>
          <c:orientation val="minMax"/>
        </c:scaling>
        <c:delete val="1"/>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sz="1400" b="1" i="0" baseline="0">
                    <a:effectLst/>
                  </a:rPr>
                  <a:t>Amount of Papers </a:t>
                </a:r>
                <a:br>
                  <a:rPr lang="en-US" sz="1400" b="1" i="0" baseline="0">
                    <a:effectLst/>
                  </a:rPr>
                </a:br>
                <a:r>
                  <a:rPr lang="en-US" sz="1400" b="1" i="0" baseline="0">
                    <a:effectLst/>
                  </a:rPr>
                  <a:t>Using the Dataset</a:t>
                </a:r>
                <a:endParaRPr lang="en-US" sz="1400">
                  <a:effectLst/>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crossAx val="1999386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c:chart>
  <c:spPr>
    <a:solidFill>
      <a:schemeClr val="lt1"/>
    </a:solidFill>
    <a:ln w="9525" cap="flat" cmpd="sng" algn="ctr">
      <a:noFill/>
      <a:round/>
    </a:ln>
    <a:effectLst/>
  </c:spPr>
  <c:txPr>
    <a:bodyPr/>
    <a:lstStyle/>
    <a:p>
      <a:pPr>
        <a:defRPr sz="14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80" b="1" i="0" u="none" strike="noStrike" kern="1200" cap="none" spc="0" normalizeH="0" baseline="0">
                <a:solidFill>
                  <a:sysClr val="windowText" lastClr="000000">
                    <a:lumMod val="50000"/>
                    <a:lumOff val="50000"/>
                  </a:sysClr>
                </a:solidFill>
                <a:latin typeface="Courier New" panose="02070309020205020404" pitchFamily="49" charset="0"/>
                <a:ea typeface="+mj-ea"/>
                <a:cs typeface="Courier New" panose="02070309020205020404" pitchFamily="49" charset="0"/>
              </a:defRPr>
            </a:pPr>
            <a:r>
              <a:rPr lang="en-US" sz="2000" b="1" i="0" baseline="0">
                <a:effectLst/>
              </a:rPr>
              <a:t>Number of Datasets being used for Recommender-Systems Research </a:t>
            </a:r>
            <a:br>
              <a:rPr lang="en-US" sz="2000" baseline="0"/>
            </a:br>
            <a:r>
              <a:rPr lang="en-US" sz="1400" baseline="0"/>
              <a:t>ACM RecSys Conference 2017 &amp; 2018; Full- and Short Papers</a:t>
            </a:r>
            <a:endParaRPr lang="en-US"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80" b="1" i="0" u="none" strike="noStrike" kern="1200" cap="none" spc="0" normalizeH="0" baseline="0">
              <a:solidFill>
                <a:sysClr val="windowText" lastClr="000000">
                  <a:lumMod val="50000"/>
                  <a:lumOff val="50000"/>
                </a:sysClr>
              </a:solidFill>
              <a:latin typeface="Courier New" panose="02070309020205020404" pitchFamily="49" charset="0"/>
              <a:ea typeface="+mj-ea"/>
              <a:cs typeface="Courier New" panose="02070309020205020404" pitchFamily="49" charset="0"/>
            </a:defRPr>
          </a:pPr>
          <a:endParaRPr lang="en-US"/>
        </a:p>
      </c:txPr>
    </c:title>
    <c:autoTitleDeleted val="0"/>
    <c:plotArea>
      <c:layout>
        <c:manualLayout>
          <c:layoutTarget val="inner"/>
          <c:xMode val="edge"/>
          <c:yMode val="edge"/>
          <c:x val="4.1233859385571968E-2"/>
          <c:y val="0.11966249503840856"/>
          <c:w val="0.92793327892410082"/>
          <c:h val="0.76143880314740009"/>
        </c:manualLayout>
      </c:layout>
      <c:barChart>
        <c:barDir val="col"/>
        <c:grouping val="clustered"/>
        <c:varyColors val="0"/>
        <c:ser>
          <c:idx val="0"/>
          <c:order val="0"/>
          <c:tx>
            <c:strRef>
              <c:f>Analysis!$D$127</c:f>
              <c:strCache>
                <c:ptCount val="1"/>
                <c:pt idx="0">
                  <c:v>Based on papers using at least 1 dataset (n=88)</c:v>
                </c:pt>
              </c:strCache>
            </c:strRef>
          </c:tx>
          <c:spPr>
            <a:pattFill prst="pct80">
              <a:fgClr>
                <a:schemeClr val="accent1"/>
              </a:fgClr>
              <a:bgClr>
                <a:schemeClr val="bg1"/>
              </a:bgClr>
            </a:patt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2-8297-4715-98C0-11EC22961C3D}"/>
                </c:ext>
              </c:extLst>
            </c:dLbl>
            <c:spPr>
              <a:solidFill>
                <a:schemeClr val="bg1"/>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Analysis!$E$126:$K$126</c:f>
              <c:strCache>
                <c:ptCount val="7"/>
                <c:pt idx="0">
                  <c:v>0</c:v>
                </c:pt>
                <c:pt idx="1">
                  <c:v>1</c:v>
                </c:pt>
                <c:pt idx="2">
                  <c:v>2</c:v>
                </c:pt>
                <c:pt idx="3">
                  <c:v>3</c:v>
                </c:pt>
                <c:pt idx="4">
                  <c:v>4</c:v>
                </c:pt>
                <c:pt idx="5">
                  <c:v>5</c:v>
                </c:pt>
                <c:pt idx="6">
                  <c:v>6+</c:v>
                </c:pt>
              </c:strCache>
            </c:strRef>
          </c:cat>
          <c:val>
            <c:numRef>
              <c:f>Analysis!$E$127:$K$127</c:f>
              <c:numCache>
                <c:formatCode>0%</c:formatCode>
                <c:ptCount val="7"/>
                <c:pt idx="0">
                  <c:v>#N/A</c:v>
                </c:pt>
                <c:pt idx="1">
                  <c:v>0.5</c:v>
                </c:pt>
                <c:pt idx="2">
                  <c:v>0.30681818181818182</c:v>
                </c:pt>
                <c:pt idx="3">
                  <c:v>0.11363636363636363</c:v>
                </c:pt>
                <c:pt idx="4">
                  <c:v>2.2727272727272728E-2</c:v>
                </c:pt>
                <c:pt idx="5">
                  <c:v>3.4090909090909088E-2</c:v>
                </c:pt>
                <c:pt idx="6">
                  <c:v>2.2727272727272728E-2</c:v>
                </c:pt>
              </c:numCache>
            </c:numRef>
          </c:val>
          <c:extLst>
            <c:ext xmlns:c16="http://schemas.microsoft.com/office/drawing/2014/chart" uri="{C3380CC4-5D6E-409C-BE32-E72D297353CC}">
              <c16:uniqueId val="{00000002-6CBA-41EF-A5BF-7341335C7998}"/>
            </c:ext>
          </c:extLst>
        </c:ser>
        <c:ser>
          <c:idx val="1"/>
          <c:order val="1"/>
          <c:tx>
            <c:strRef>
              <c:f>Analysis!$D$128</c:f>
              <c:strCache>
                <c:ptCount val="1"/>
                <c:pt idx="0">
                  <c:v>Based on all papers incl. those not using any dataset (n=112)</c:v>
                </c:pt>
              </c:strCache>
            </c:strRef>
          </c:tx>
          <c:spPr>
            <a:pattFill prst="pct60">
              <a:fgClr>
                <a:schemeClr val="accent4">
                  <a:lumMod val="75000"/>
                </a:schemeClr>
              </a:fgClr>
              <a:bgClr>
                <a:schemeClr val="bg1"/>
              </a:bgClr>
            </a:pattFill>
            <a:ln>
              <a:noFill/>
            </a:ln>
            <a:effectLst/>
          </c:spPr>
          <c:invertIfNegative val="0"/>
          <c:dLbls>
            <c:spPr>
              <a:solidFill>
                <a:schemeClr val="bg1"/>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Analysis!$E$126:$K$126</c:f>
              <c:strCache>
                <c:ptCount val="7"/>
                <c:pt idx="0">
                  <c:v>0</c:v>
                </c:pt>
                <c:pt idx="1">
                  <c:v>1</c:v>
                </c:pt>
                <c:pt idx="2">
                  <c:v>2</c:v>
                </c:pt>
                <c:pt idx="3">
                  <c:v>3</c:v>
                </c:pt>
                <c:pt idx="4">
                  <c:v>4</c:v>
                </c:pt>
                <c:pt idx="5">
                  <c:v>5</c:v>
                </c:pt>
                <c:pt idx="6">
                  <c:v>6+</c:v>
                </c:pt>
              </c:strCache>
            </c:strRef>
          </c:cat>
          <c:val>
            <c:numRef>
              <c:f>Analysis!$E$128:$K$128</c:f>
              <c:numCache>
                <c:formatCode>0%</c:formatCode>
                <c:ptCount val="7"/>
                <c:pt idx="0">
                  <c:v>0.21428571428571427</c:v>
                </c:pt>
                <c:pt idx="1">
                  <c:v>0.39285714285714285</c:v>
                </c:pt>
                <c:pt idx="2">
                  <c:v>0.24107142857142858</c:v>
                </c:pt>
                <c:pt idx="3">
                  <c:v>8.9285714285714288E-2</c:v>
                </c:pt>
                <c:pt idx="4">
                  <c:v>1.7857142857142856E-2</c:v>
                </c:pt>
                <c:pt idx="5">
                  <c:v>2.6785714285714284E-2</c:v>
                </c:pt>
                <c:pt idx="6">
                  <c:v>1.7857142857142856E-2</c:v>
                </c:pt>
              </c:numCache>
            </c:numRef>
          </c:val>
          <c:extLst>
            <c:ext xmlns:c16="http://schemas.microsoft.com/office/drawing/2014/chart" uri="{C3380CC4-5D6E-409C-BE32-E72D297353CC}">
              <c16:uniqueId val="{00000000-8297-4715-98C0-11EC22961C3D}"/>
            </c:ext>
          </c:extLst>
        </c:ser>
        <c:dLbls>
          <c:dLblPos val="outEnd"/>
          <c:showLegendKey val="0"/>
          <c:showVal val="1"/>
          <c:showCatName val="0"/>
          <c:showSerName val="0"/>
          <c:showPercent val="0"/>
          <c:showBubbleSize val="0"/>
        </c:dLbls>
        <c:gapWidth val="267"/>
        <c:axId val="1999386479"/>
        <c:axId val="78910223"/>
      </c:barChart>
      <c:catAx>
        <c:axId val="199938647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Courier New" panose="02070309020205020404" pitchFamily="49" charset="0"/>
                    <a:ea typeface="+mn-ea"/>
                    <a:cs typeface="Courier New" panose="02070309020205020404" pitchFamily="49" charset="0"/>
                  </a:defRPr>
                </a:pPr>
                <a:r>
                  <a:rPr lang="en-US" sz="1400" b="1" i="0" baseline="0">
                    <a:effectLst/>
                  </a:rPr>
                  <a:t>Number of Datasets Being Used</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lumMod val="65000"/>
                      <a:lumOff val="35000"/>
                    </a:sys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14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78910223"/>
        <c:crosses val="autoZero"/>
        <c:auto val="1"/>
        <c:lblAlgn val="ctr"/>
        <c:lblOffset val="100"/>
        <c:noMultiLvlLbl val="0"/>
      </c:catAx>
      <c:valAx>
        <c:axId val="78910223"/>
        <c:scaling>
          <c:orientation val="minMax"/>
        </c:scaling>
        <c:delete val="1"/>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sz="1400" b="1" i="0" baseline="0">
                    <a:effectLst/>
                  </a:rPr>
                  <a:t>Amount of Papers </a:t>
                </a:r>
                <a:endParaRPr lang="en-US" sz="1400">
                  <a:effectLst/>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crossAx val="1999386479"/>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0.62450017193812857"/>
          <c:y val="0.17397368021667561"/>
          <c:w val="0.32051578961708366"/>
          <c:h val="0.17773675546942491"/>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legend>
    <c:plotVisOnly val="1"/>
    <c:dispBlanksAs val="gap"/>
    <c:showDLblsOverMax val="0"/>
    <c:extLst/>
  </c:chart>
  <c:spPr>
    <a:solidFill>
      <a:schemeClr val="lt1"/>
    </a:solidFill>
    <a:ln w="9525" cap="flat" cmpd="sng" algn="ctr">
      <a:noFill/>
      <a:round/>
    </a:ln>
    <a:effectLst/>
  </c:spPr>
  <c:txPr>
    <a:bodyPr/>
    <a:lstStyle/>
    <a:p>
      <a:pPr>
        <a:defRPr sz="14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r>
              <a:rPr lang="en-US" sz="2000"/>
              <a:t>Popularity of the MovieLens</a:t>
            </a:r>
            <a:r>
              <a:rPr lang="en-US" sz="2000" baseline="0"/>
              <a:t> </a:t>
            </a:r>
            <a:r>
              <a:rPr lang="en-US" sz="2000"/>
              <a:t>Variations</a:t>
            </a:r>
            <a:r>
              <a:rPr lang="en-US"/>
              <a:t> </a:t>
            </a:r>
            <a:br>
              <a:rPr lang="en-US"/>
            </a:br>
            <a:r>
              <a:rPr lang="en-US" sz="1400"/>
              <a:t>ACM RecSys Conference 2017 &amp; 2018; Full- and Short Papers</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Courier New" panose="02070309020205020404" pitchFamily="49" charset="0"/>
              <a:ea typeface="+mj-ea"/>
              <a:cs typeface="Courier New" panose="02070309020205020404" pitchFamily="49" charset="0"/>
            </a:defRPr>
          </a:pPr>
          <a:endParaRPr lang="en-US"/>
        </a:p>
      </c:txPr>
    </c:title>
    <c:autoTitleDeleted val="0"/>
    <c:plotArea>
      <c:layout/>
      <c:barChart>
        <c:barDir val="col"/>
        <c:grouping val="clustered"/>
        <c:varyColors val="0"/>
        <c:ser>
          <c:idx val="0"/>
          <c:order val="0"/>
          <c:spPr>
            <a:pattFill prst="pct80">
              <a:fgClr>
                <a:schemeClr val="accent1"/>
              </a:fgClr>
              <a:bgClr>
                <a:schemeClr val="bg1"/>
              </a:bgClr>
            </a:pattFill>
            <a:ln>
              <a:noFill/>
            </a:ln>
            <a:effectLst/>
          </c:spPr>
          <c:invertIfNegative val="0"/>
          <c:dLbls>
            <c:dLbl>
              <c:idx val="2"/>
              <c:layout>
                <c:manualLayout>
                  <c:x val="-2.0101775969173256E-3"/>
                  <c:y val="-1.06575077187279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3B-4870-B79F-CD662120D4FD}"/>
                </c:ext>
              </c:extLst>
            </c:dLbl>
            <c:spPr>
              <a:solidFill>
                <a:schemeClr val="bg1"/>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dk1">
                        <a:lumMod val="75000"/>
                        <a:lumOff val="25000"/>
                      </a:schemeClr>
                    </a:solidFill>
                    <a:latin typeface="Courier New" panose="02070309020205020404" pitchFamily="49" charset="0"/>
                    <a:ea typeface="+mn-ea"/>
                    <a:cs typeface="Courier New" panose="02070309020205020404" pitchFamily="49"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Analysis!$A$156:$A$164</c:f>
              <c:strCache>
                <c:ptCount val="9"/>
                <c:pt idx="0">
                  <c:v>MovieLens 2k</c:v>
                </c:pt>
                <c:pt idx="1">
                  <c:v>MovieLens 100k</c:v>
                </c:pt>
                <c:pt idx="2">
                  <c:v>MovieLens 1M</c:v>
                </c:pt>
                <c:pt idx="3">
                  <c:v>MovieLens 10M</c:v>
                </c:pt>
                <c:pt idx="4">
                  <c:v>MovieLens 20M</c:v>
                </c:pt>
                <c:pt idx="5">
                  <c:v>MovieLens 
Latest, Full</c:v>
                </c:pt>
                <c:pt idx="6">
                  <c:v>MovieLens 
Latest, Small</c:v>
                </c:pt>
                <c:pt idx="7">
                  <c:v>MovieLens
Tag Genome </c:v>
                </c:pt>
                <c:pt idx="8">
                  <c:v>MovieLens 
Unkown</c:v>
                </c:pt>
              </c:strCache>
            </c:strRef>
          </c:cat>
          <c:val>
            <c:numRef>
              <c:f>Analysis!$B$156:$B$164</c:f>
              <c:numCache>
                <c:formatCode>0%</c:formatCode>
                <c:ptCount val="9"/>
                <c:pt idx="0">
                  <c:v>2.8571428571428571E-2</c:v>
                </c:pt>
                <c:pt idx="1">
                  <c:v>0.22857142857142856</c:v>
                </c:pt>
                <c:pt idx="2">
                  <c:v>0.42857142857142855</c:v>
                </c:pt>
                <c:pt idx="3">
                  <c:v>0.11428571428571428</c:v>
                </c:pt>
                <c:pt idx="4">
                  <c:v>0.2857142857142857</c:v>
                </c:pt>
                <c:pt idx="5">
                  <c:v>2.8571428571428571E-2</c:v>
                </c:pt>
                <c:pt idx="6">
                  <c:v>0</c:v>
                </c:pt>
                <c:pt idx="7">
                  <c:v>8.5714285714285715E-2</c:v>
                </c:pt>
                <c:pt idx="8">
                  <c:v>0.11428571428571428</c:v>
                </c:pt>
              </c:numCache>
            </c:numRef>
          </c:val>
          <c:extLst>
            <c:ext xmlns:c16="http://schemas.microsoft.com/office/drawing/2014/chart" uri="{C3380CC4-5D6E-409C-BE32-E72D297353CC}">
              <c16:uniqueId val="{00000000-6D49-459F-AABE-53977BC97EDF}"/>
            </c:ext>
          </c:extLst>
        </c:ser>
        <c:dLbls>
          <c:showLegendKey val="0"/>
          <c:showVal val="0"/>
          <c:showCatName val="0"/>
          <c:showSerName val="0"/>
          <c:showPercent val="0"/>
          <c:showBubbleSize val="0"/>
        </c:dLbls>
        <c:gapWidth val="267"/>
        <c:axId val="1999386479"/>
        <c:axId val="78910223"/>
      </c:barChart>
      <c:catAx>
        <c:axId val="199938647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Name of MovieLens Variation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1400" b="0" i="0" u="none" strike="noStrike" kern="1200" cap="none" spc="0" normalizeH="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crossAx val="78910223"/>
        <c:crosses val="autoZero"/>
        <c:auto val="1"/>
        <c:lblAlgn val="ctr"/>
        <c:lblOffset val="100"/>
        <c:noMultiLvlLbl val="0"/>
      </c:catAx>
      <c:valAx>
        <c:axId val="78910223"/>
        <c:scaling>
          <c:orientation val="minMax"/>
        </c:scaling>
        <c:delete val="1"/>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r>
                  <a:rPr lang="en-US"/>
                  <a:t>Amount</a:t>
                </a:r>
                <a:r>
                  <a:rPr lang="en-US" baseline="0"/>
                  <a:t> of Papers </a:t>
                </a:r>
                <a:br>
                  <a:rPr lang="en-US" baseline="0"/>
                </a:br>
                <a:r>
                  <a:rPr lang="en-US" baseline="0"/>
                  <a:t>Using the Dataset</a:t>
                </a:r>
                <a:endParaRPr lang="en-US"/>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Courier New" panose="02070309020205020404" pitchFamily="49" charset="0"/>
                  <a:ea typeface="+mn-ea"/>
                  <a:cs typeface="Courier New" panose="02070309020205020404" pitchFamily="49" charset="0"/>
                </a:defRPr>
              </a:pPr>
              <a:endParaRPr lang="en-US"/>
            </a:p>
          </c:txPr>
        </c:title>
        <c:numFmt formatCode="0%" sourceLinked="1"/>
        <c:majorTickMark val="none"/>
        <c:minorTickMark val="none"/>
        <c:tickLblPos val="nextTo"/>
        <c:crossAx val="1999386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400">
          <a:latin typeface="Courier New" panose="02070309020205020404" pitchFamily="49" charset="0"/>
          <a:cs typeface="Courier New" panose="02070309020205020404" pitchFamily="49"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563253</xdr:colOff>
      <xdr:row>4</xdr:row>
      <xdr:rowOff>133596</xdr:rowOff>
    </xdr:from>
    <xdr:to>
      <xdr:col>11</xdr:col>
      <xdr:colOff>408214</xdr:colOff>
      <xdr:row>16</xdr:row>
      <xdr:rowOff>13607</xdr:rowOff>
    </xdr:to>
    <xdr:sp macro="" textlink="">
      <xdr:nvSpPr>
        <xdr:cNvPr id="3" name="TextBox 2">
          <a:extLst>
            <a:ext uri="{FF2B5EF4-FFF2-40B4-BE49-F238E27FC236}">
              <a16:creationId xmlns:a16="http://schemas.microsoft.com/office/drawing/2014/main" id="{8B837BC4-B801-4B50-8BE2-5CF007D62507}"/>
            </a:ext>
          </a:extLst>
        </xdr:cNvPr>
        <xdr:cNvSpPr txBox="1"/>
      </xdr:nvSpPr>
      <xdr:spPr>
        <a:xfrm>
          <a:off x="5774789" y="1426275"/>
          <a:ext cx="5355854" cy="2084368"/>
        </a:xfrm>
        <a:prstGeom prst="rect">
          <a:avLst/>
        </a:prstGeom>
        <a:solidFill>
          <a:schemeClr val="accent2">
            <a:lumMod val="20000"/>
            <a:lumOff val="80000"/>
          </a:schemeClr>
        </a:solidFill>
        <a:ln w="38100" cmpd="sng">
          <a:solidFill>
            <a:schemeClr val="accent2">
              <a:lumMod val="75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Excel sheet summarizes the use of recommender-systems datasets in 112</a:t>
          </a:r>
          <a:r>
            <a:rPr lang="en-US" sz="1100" baseline="0"/>
            <a:t> full- and short papers published at the ACM Conference of Recommender Systems (2017 &amp; 2018), of which 88 used an offline datasets. Feel free to use this data for your own research, or add new information to this sheet, and push your changes to GitHub </a:t>
          </a:r>
          <a:r>
            <a:rPr lang="en-US">
              <a:hlinkClick xmlns:r="http://schemas.openxmlformats.org/officeDocument/2006/relationships" r:id=""/>
            </a:rPr>
            <a:t>https://github.com/BeelGroup/recsys-dataset-pruning/</a:t>
          </a:r>
          <a:r>
            <a:rPr lang="en-US"/>
            <a:t>. </a:t>
          </a:r>
        </a:p>
        <a:p>
          <a:endParaRPr lang="en-US" sz="1100"/>
        </a:p>
        <a:p>
          <a:r>
            <a:rPr lang="en-US" sz="1100"/>
            <a:t>If you use this data, please cite</a:t>
          </a:r>
        </a:p>
        <a:p>
          <a:endParaRPr lang="en-US" sz="1100"/>
        </a:p>
        <a:p>
          <a:r>
            <a:rPr lang="en-US" sz="1100"/>
            <a:t>Joeran Beel and Victor Brunel. "Data Pruning in RecommenderSystems Research: Best-Practice or Malpractice?". </a:t>
          </a:r>
          <a:r>
            <a:rPr lang="en-US" sz="1100" i="1"/>
            <a:t>Proceedings</a:t>
          </a:r>
          <a:r>
            <a:rPr lang="en-US" sz="1100" i="1" baseline="0"/>
            <a:t> of the 13th ACM Conference on Recommender Systems</a:t>
          </a:r>
          <a:r>
            <a:rPr lang="en-US" sz="1100" baseline="0"/>
            <a:t>. </a:t>
          </a:r>
          <a:r>
            <a:rPr lang="en-US" sz="1100">
              <a:solidFill>
                <a:schemeClr val="dk1"/>
              </a:solidFill>
              <a:effectLst/>
              <a:latin typeface="+mn-lt"/>
              <a:ea typeface="+mn-ea"/>
              <a:cs typeface="+mn-cs"/>
            </a:rPr>
            <a:t>2019. </a:t>
          </a:r>
          <a:endParaRPr lang="en-US" sz="1100"/>
        </a:p>
      </xdr:txBody>
    </xdr:sp>
    <xdr:clientData/>
  </xdr:twoCellAnchor>
  <xdr:twoCellAnchor>
    <xdr:from>
      <xdr:col>49</xdr:col>
      <xdr:colOff>415400</xdr:colOff>
      <xdr:row>140</xdr:row>
      <xdr:rowOff>115141</xdr:rowOff>
    </xdr:from>
    <xdr:to>
      <xdr:col>57</xdr:col>
      <xdr:colOff>421410</xdr:colOff>
      <xdr:row>169</xdr:row>
      <xdr:rowOff>0</xdr:rowOff>
    </xdr:to>
    <xdr:graphicFrame macro="">
      <xdr:nvGraphicFramePr>
        <xdr:cNvPr id="5" name="Chart 4">
          <a:extLst>
            <a:ext uri="{FF2B5EF4-FFF2-40B4-BE49-F238E27FC236}">
              <a16:creationId xmlns:a16="http://schemas.microsoft.com/office/drawing/2014/main" id="{41968368-11DD-4705-8717-750A0C7A6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217392</xdr:colOff>
      <xdr:row>139</xdr:row>
      <xdr:rowOff>24946</xdr:rowOff>
    </xdr:from>
    <xdr:to>
      <xdr:col>14</xdr:col>
      <xdr:colOff>478518</xdr:colOff>
      <xdr:row>164</xdr:row>
      <xdr:rowOff>65768</xdr:rowOff>
    </xdr:to>
    <xdr:graphicFrame macro="">
      <xdr:nvGraphicFramePr>
        <xdr:cNvPr id="6" name="Chart 5">
          <a:extLst>
            <a:ext uri="{FF2B5EF4-FFF2-40B4-BE49-F238E27FC236}">
              <a16:creationId xmlns:a16="http://schemas.microsoft.com/office/drawing/2014/main" id="{40D106BA-BA1C-4FB9-AEAB-9D4985342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494541</xdr:colOff>
      <xdr:row>165</xdr:row>
      <xdr:rowOff>31276</xdr:rowOff>
    </xdr:from>
    <xdr:to>
      <xdr:col>52</xdr:col>
      <xdr:colOff>526968</xdr:colOff>
      <xdr:row>168</xdr:row>
      <xdr:rowOff>72366</xdr:rowOff>
    </xdr:to>
    <xdr:sp macro="" textlink="">
      <xdr:nvSpPr>
        <xdr:cNvPr id="4" name="TextBox 3">
          <a:extLst>
            <a:ext uri="{FF2B5EF4-FFF2-40B4-BE49-F238E27FC236}">
              <a16:creationId xmlns:a16="http://schemas.microsoft.com/office/drawing/2014/main" id="{F1FFC7B7-C2D7-4CB7-B472-DAD23C7BB774}"/>
            </a:ext>
          </a:extLst>
        </xdr:cNvPr>
        <xdr:cNvSpPr txBox="1"/>
      </xdr:nvSpPr>
      <xdr:spPr>
        <a:xfrm>
          <a:off x="34435291" y="33749776"/>
          <a:ext cx="1842177" cy="612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latin typeface="Courier New" panose="02070309020205020404" pitchFamily="49" charset="0"/>
              <a:cs typeface="Courier New" panose="02070309020205020404" pitchFamily="49" charset="0"/>
            </a:rPr>
            <a:t>n = 35 papers using one or more MovieLens dataset(s)</a:t>
          </a:r>
        </a:p>
      </xdr:txBody>
    </xdr:sp>
    <xdr:clientData/>
  </xdr:twoCellAnchor>
  <xdr:twoCellAnchor>
    <xdr:from>
      <xdr:col>8</xdr:col>
      <xdr:colOff>286283</xdr:colOff>
      <xdr:row>162</xdr:row>
      <xdr:rowOff>230119</xdr:rowOff>
    </xdr:from>
    <xdr:to>
      <xdr:col>10</xdr:col>
      <xdr:colOff>526142</xdr:colOff>
      <xdr:row>164</xdr:row>
      <xdr:rowOff>20543</xdr:rowOff>
    </xdr:to>
    <xdr:sp macro="" textlink="">
      <xdr:nvSpPr>
        <xdr:cNvPr id="7" name="TextBox 6">
          <a:extLst>
            <a:ext uri="{FF2B5EF4-FFF2-40B4-BE49-F238E27FC236}">
              <a16:creationId xmlns:a16="http://schemas.microsoft.com/office/drawing/2014/main" id="{898D645C-BFCF-4038-AE61-75C082CF7CD4}"/>
            </a:ext>
          </a:extLst>
        </xdr:cNvPr>
        <xdr:cNvSpPr txBox="1"/>
      </xdr:nvSpPr>
      <xdr:spPr>
        <a:xfrm>
          <a:off x="9065158" y="33027869"/>
          <a:ext cx="1446359" cy="520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latin typeface="Courier New" panose="02070309020205020404" pitchFamily="49" charset="0"/>
              <a:cs typeface="Courier New" panose="02070309020205020404" pitchFamily="49" charset="0"/>
            </a:rPr>
            <a:t>n = 88 papers using one or more dataset(s)</a:t>
          </a:r>
        </a:p>
      </xdr:txBody>
    </xdr:sp>
    <xdr:clientData/>
  </xdr:twoCellAnchor>
  <xdr:twoCellAnchor>
    <xdr:from>
      <xdr:col>26</xdr:col>
      <xdr:colOff>478401</xdr:colOff>
      <xdr:row>139</xdr:row>
      <xdr:rowOff>61440</xdr:rowOff>
    </xdr:from>
    <xdr:to>
      <xdr:col>34</xdr:col>
      <xdr:colOff>435428</xdr:colOff>
      <xdr:row>166</xdr:row>
      <xdr:rowOff>89273</xdr:rowOff>
    </xdr:to>
    <xdr:graphicFrame macro="">
      <xdr:nvGraphicFramePr>
        <xdr:cNvPr id="8" name="Chart 7">
          <a:extLst>
            <a:ext uri="{FF2B5EF4-FFF2-40B4-BE49-F238E27FC236}">
              <a16:creationId xmlns:a16="http://schemas.microsoft.com/office/drawing/2014/main" id="{DF466514-6745-4280-A4DE-09C54C583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210587</xdr:colOff>
      <xdr:row>180</xdr:row>
      <xdr:rowOff>58965</xdr:rowOff>
    </xdr:from>
    <xdr:to>
      <xdr:col>21</xdr:col>
      <xdr:colOff>269875</xdr:colOff>
      <xdr:row>215</xdr:row>
      <xdr:rowOff>149680</xdr:rowOff>
    </xdr:to>
    <xdr:graphicFrame macro="">
      <xdr:nvGraphicFramePr>
        <xdr:cNvPr id="9" name="Chart 8">
          <a:extLst>
            <a:ext uri="{FF2B5EF4-FFF2-40B4-BE49-F238E27FC236}">
              <a16:creationId xmlns:a16="http://schemas.microsoft.com/office/drawing/2014/main" id="{6C1B88E2-A603-4D86-BCC9-E1006793A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277212</xdr:colOff>
      <xdr:row>213</xdr:row>
      <xdr:rowOff>173423</xdr:rowOff>
    </xdr:from>
    <xdr:to>
      <xdr:col>9</xdr:col>
      <xdr:colOff>183698</xdr:colOff>
      <xdr:row>215</xdr:row>
      <xdr:rowOff>68036</xdr:rowOff>
    </xdr:to>
    <xdr:sp macro="" textlink="">
      <xdr:nvSpPr>
        <xdr:cNvPr id="10" name="TextBox 9">
          <a:extLst>
            <a:ext uri="{FF2B5EF4-FFF2-40B4-BE49-F238E27FC236}">
              <a16:creationId xmlns:a16="http://schemas.microsoft.com/office/drawing/2014/main" id="{F4564AD0-5BC6-4906-A7BD-4C4F43C01EA4}"/>
            </a:ext>
          </a:extLst>
        </xdr:cNvPr>
        <xdr:cNvSpPr txBox="1"/>
      </xdr:nvSpPr>
      <xdr:spPr>
        <a:xfrm>
          <a:off x="6039837" y="43035923"/>
          <a:ext cx="3525986" cy="275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latin typeface="Courier New" panose="02070309020205020404" pitchFamily="49" charset="0"/>
              <a:cs typeface="Courier New" panose="02070309020205020404" pitchFamily="49" charset="0"/>
            </a:rPr>
            <a:t>n = 88 papers using one or more dataset(s)</a:t>
          </a:r>
        </a:p>
      </xdr:txBody>
    </xdr:sp>
    <xdr:clientData/>
  </xdr:twoCellAnchor>
  <xdr:twoCellAnchor>
    <xdr:from>
      <xdr:col>22</xdr:col>
      <xdr:colOff>222959</xdr:colOff>
      <xdr:row>179</xdr:row>
      <xdr:rowOff>57110</xdr:rowOff>
    </xdr:from>
    <xdr:to>
      <xdr:col>41</xdr:col>
      <xdr:colOff>304510</xdr:colOff>
      <xdr:row>216</xdr:row>
      <xdr:rowOff>74841</xdr:rowOff>
    </xdr:to>
    <xdr:graphicFrame macro="">
      <xdr:nvGraphicFramePr>
        <xdr:cNvPr id="11" name="Chart 10">
          <a:extLst>
            <a:ext uri="{FF2B5EF4-FFF2-40B4-BE49-F238E27FC236}">
              <a16:creationId xmlns:a16="http://schemas.microsoft.com/office/drawing/2014/main" id="{A51C05D1-5663-4DE6-86A3-3380BACC3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320150</xdr:colOff>
      <xdr:row>178</xdr:row>
      <xdr:rowOff>95250</xdr:rowOff>
    </xdr:from>
    <xdr:to>
      <xdr:col>67</xdr:col>
      <xdr:colOff>285750</xdr:colOff>
      <xdr:row>215</xdr:row>
      <xdr:rowOff>102466</xdr:rowOff>
    </xdr:to>
    <xdr:graphicFrame macro="">
      <xdr:nvGraphicFramePr>
        <xdr:cNvPr id="12" name="Chart 11">
          <a:extLst>
            <a:ext uri="{FF2B5EF4-FFF2-40B4-BE49-F238E27FC236}">
              <a16:creationId xmlns:a16="http://schemas.microsoft.com/office/drawing/2014/main" id="{A0939783-A100-44EF-AC84-76DDFBD0F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446916</xdr:colOff>
      <xdr:row>213</xdr:row>
      <xdr:rowOff>174151</xdr:rowOff>
    </xdr:from>
    <xdr:to>
      <xdr:col>50</xdr:col>
      <xdr:colOff>0</xdr:colOff>
      <xdr:row>214</xdr:row>
      <xdr:rowOff>174625</xdr:rowOff>
    </xdr:to>
    <xdr:sp macro="" textlink="">
      <xdr:nvSpPr>
        <xdr:cNvPr id="13" name="TextBox 12">
          <a:extLst>
            <a:ext uri="{FF2B5EF4-FFF2-40B4-BE49-F238E27FC236}">
              <a16:creationId xmlns:a16="http://schemas.microsoft.com/office/drawing/2014/main" id="{77E5D07D-1F92-4C08-BF12-FE1481FD7CDE}"/>
            </a:ext>
          </a:extLst>
        </xdr:cNvPr>
        <xdr:cNvSpPr txBox="1"/>
      </xdr:nvSpPr>
      <xdr:spPr>
        <a:xfrm>
          <a:off x="30164916" y="43036651"/>
          <a:ext cx="4379084" cy="190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latin typeface="Courier New" panose="02070309020205020404" pitchFamily="49" charset="0"/>
              <a:cs typeface="Courier New" panose="02070309020205020404" pitchFamily="49" charset="0"/>
            </a:rPr>
            <a:t>n = 35 papers using one or more MovieLens dataset(s)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122960</xdr:colOff>
      <xdr:row>10</xdr:row>
      <xdr:rowOff>127000</xdr:rowOff>
    </xdr:from>
    <xdr:to>
      <xdr:col>35</xdr:col>
      <xdr:colOff>533400</xdr:colOff>
      <xdr:row>137</xdr:row>
      <xdr:rowOff>131755</xdr:rowOff>
    </xdr:to>
    <xdr:pic>
      <xdr:nvPicPr>
        <xdr:cNvPr id="3" name="Picture 2">
          <a:extLst>
            <a:ext uri="{FF2B5EF4-FFF2-40B4-BE49-F238E27FC236}">
              <a16:creationId xmlns:a16="http://schemas.microsoft.com/office/drawing/2014/main" id="{E7A4925E-9C82-42D3-BF61-E522756AA05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32"/>
        <a:stretch/>
      </xdr:blipFill>
      <xdr:spPr bwMode="auto">
        <a:xfrm>
          <a:off x="732560" y="1905000"/>
          <a:ext cx="21136840" cy="225853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558800</xdr:colOff>
      <xdr:row>5</xdr:row>
      <xdr:rowOff>101600</xdr:rowOff>
    </xdr:from>
    <xdr:to>
      <xdr:col>114</xdr:col>
      <xdr:colOff>186852</xdr:colOff>
      <xdr:row>143</xdr:row>
      <xdr:rowOff>0</xdr:rowOff>
    </xdr:to>
    <xdr:pic>
      <xdr:nvPicPr>
        <xdr:cNvPr id="7" name="Picture 6">
          <a:extLst>
            <a:ext uri="{FF2B5EF4-FFF2-40B4-BE49-F238E27FC236}">
              <a16:creationId xmlns:a16="http://schemas.microsoft.com/office/drawing/2014/main" id="{FC39F6D1-90B2-4755-BADF-9DFCDBE110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942800" y="990600"/>
          <a:ext cx="44738452" cy="2443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105</xdr:col>
      <xdr:colOff>0</xdr:colOff>
      <xdr:row>139</xdr:row>
      <xdr:rowOff>25400</xdr:rowOff>
    </xdr:from>
    <xdr:ext cx="5478423" cy="324769"/>
    <xdr:sp macro="" textlink="">
      <xdr:nvSpPr>
        <xdr:cNvPr id="8" name="TextBox 7">
          <a:extLst>
            <a:ext uri="{FF2B5EF4-FFF2-40B4-BE49-F238E27FC236}">
              <a16:creationId xmlns:a16="http://schemas.microsoft.com/office/drawing/2014/main" id="{3392EA89-B343-45FA-BB8B-F9E886BB245C}"/>
            </a:ext>
          </a:extLst>
        </xdr:cNvPr>
        <xdr:cNvSpPr txBox="1"/>
      </xdr:nvSpPr>
      <xdr:spPr>
        <a:xfrm>
          <a:off x="64008000" y="24739600"/>
          <a:ext cx="5478423" cy="3247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aseline="0">
              <a:solidFill>
                <a:schemeClr val="bg1">
                  <a:lumMod val="50000"/>
                </a:schemeClr>
              </a:solidFill>
              <a:latin typeface="Courier New" panose="02070309020205020404" pitchFamily="49" charset="0"/>
              <a:cs typeface="Courier New" panose="02070309020205020404" pitchFamily="49" charset="0"/>
            </a:rPr>
            <a:t>(C) 2019, Joeran Beel et al., www.beel.org</a:t>
          </a:r>
          <a:endParaRPr lang="en-US" sz="1600">
            <a:solidFill>
              <a:schemeClr val="bg1">
                <a:lumMod val="50000"/>
              </a:schemeClr>
            </a:solidFill>
            <a:latin typeface="Courier New" panose="02070309020205020404" pitchFamily="49" charset="0"/>
            <a:cs typeface="Courier New" panose="02070309020205020404" pitchFamily="49" charset="0"/>
          </a:endParaRPr>
        </a:p>
      </xdr:txBody>
    </xdr:sp>
    <xdr:clientData/>
  </xdr:oneCellAnchor>
  <xdr:oneCellAnchor>
    <xdr:from>
      <xdr:col>26</xdr:col>
      <xdr:colOff>381000</xdr:colOff>
      <xdr:row>134</xdr:row>
      <xdr:rowOff>0</xdr:rowOff>
    </xdr:from>
    <xdr:ext cx="5478423" cy="324769"/>
    <xdr:sp macro="" textlink="">
      <xdr:nvSpPr>
        <xdr:cNvPr id="9" name="TextBox 8">
          <a:extLst>
            <a:ext uri="{FF2B5EF4-FFF2-40B4-BE49-F238E27FC236}">
              <a16:creationId xmlns:a16="http://schemas.microsoft.com/office/drawing/2014/main" id="{5552ABE6-59B7-4E24-80DE-D1BEDCE87BEF}"/>
            </a:ext>
          </a:extLst>
        </xdr:cNvPr>
        <xdr:cNvSpPr txBox="1"/>
      </xdr:nvSpPr>
      <xdr:spPr>
        <a:xfrm>
          <a:off x="16230600" y="23825200"/>
          <a:ext cx="5478423" cy="3247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aseline="0">
              <a:solidFill>
                <a:schemeClr val="bg1">
                  <a:lumMod val="50000"/>
                </a:schemeClr>
              </a:solidFill>
              <a:latin typeface="Courier New" panose="02070309020205020404" pitchFamily="49" charset="0"/>
              <a:cs typeface="Courier New" panose="02070309020205020404" pitchFamily="49" charset="0"/>
            </a:rPr>
            <a:t>(C) 2019, Joeran Beel et al., www.beel.org</a:t>
          </a:r>
          <a:endParaRPr lang="en-US" sz="1600">
            <a:solidFill>
              <a:schemeClr val="bg1">
                <a:lumMod val="50000"/>
              </a:schemeClr>
            </a:solidFill>
            <a:latin typeface="Courier New" panose="02070309020205020404" pitchFamily="49" charset="0"/>
            <a:cs typeface="Courier New" panose="02070309020205020404" pitchFamily="49"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1098551</xdr:colOff>
      <xdr:row>2</xdr:row>
      <xdr:rowOff>15875</xdr:rowOff>
    </xdr:from>
    <xdr:to>
      <xdr:col>26</xdr:col>
      <xdr:colOff>127000</xdr:colOff>
      <xdr:row>128</xdr:row>
      <xdr:rowOff>52535</xdr:rowOff>
    </xdr:to>
    <xdr:pic>
      <xdr:nvPicPr>
        <xdr:cNvPr id="2" name="Picture 1">
          <a:extLst>
            <a:ext uri="{FF2B5EF4-FFF2-40B4-BE49-F238E27FC236}">
              <a16:creationId xmlns:a16="http://schemas.microsoft.com/office/drawing/2014/main" id="{2EBE439B-C7DC-4926-B5DA-9C68E90D231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5469"/>
        <a:stretch/>
      </xdr:blipFill>
      <xdr:spPr bwMode="auto">
        <a:xfrm>
          <a:off x="1098551" y="476250"/>
          <a:ext cx="19237324" cy="24754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17</xdr:col>
      <xdr:colOff>127000</xdr:colOff>
      <xdr:row>126</xdr:row>
      <xdr:rowOff>31750</xdr:rowOff>
    </xdr:from>
    <xdr:ext cx="5478423" cy="324769"/>
    <xdr:sp macro="" textlink="">
      <xdr:nvSpPr>
        <xdr:cNvPr id="3" name="TextBox 2">
          <a:extLst>
            <a:ext uri="{FF2B5EF4-FFF2-40B4-BE49-F238E27FC236}">
              <a16:creationId xmlns:a16="http://schemas.microsoft.com/office/drawing/2014/main" id="{44F20AFD-B05D-4A09-B414-CCED7BFF2310}"/>
            </a:ext>
          </a:extLst>
        </xdr:cNvPr>
        <xdr:cNvSpPr txBox="1"/>
      </xdr:nvSpPr>
      <xdr:spPr>
        <a:xfrm>
          <a:off x="14906625" y="24828500"/>
          <a:ext cx="5478423" cy="3247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aseline="0">
              <a:solidFill>
                <a:schemeClr val="bg1">
                  <a:lumMod val="50000"/>
                </a:schemeClr>
              </a:solidFill>
              <a:latin typeface="Courier New" panose="02070309020205020404" pitchFamily="49" charset="0"/>
              <a:cs typeface="Courier New" panose="02070309020205020404" pitchFamily="49" charset="0"/>
            </a:rPr>
            <a:t>(C) 2019, Joeran Beel et al., www.beel.org</a:t>
          </a:r>
          <a:endParaRPr lang="en-US" sz="1600">
            <a:solidFill>
              <a:schemeClr val="bg1">
                <a:lumMod val="50000"/>
              </a:schemeClr>
            </a:solidFill>
            <a:latin typeface="Courier New" panose="02070309020205020404" pitchFamily="49" charset="0"/>
            <a:cs typeface="Courier New" panose="02070309020205020404" pitchFamily="49" charset="0"/>
          </a:endParaRPr>
        </a:p>
      </xdr:txBody>
    </xdr:sp>
    <xdr:clientData/>
  </xdr:oneCellAnchor>
  <xdr:twoCellAnchor editAs="oneCell">
    <xdr:from>
      <xdr:col>31</xdr:col>
      <xdr:colOff>304800</xdr:colOff>
      <xdr:row>4</xdr:row>
      <xdr:rowOff>254000</xdr:rowOff>
    </xdr:from>
    <xdr:to>
      <xdr:col>120</xdr:col>
      <xdr:colOff>385360</xdr:colOff>
      <xdr:row>139</xdr:row>
      <xdr:rowOff>127000</xdr:rowOff>
    </xdr:to>
    <xdr:pic>
      <xdr:nvPicPr>
        <xdr:cNvPr id="4" name="Picture 3">
          <a:extLst>
            <a:ext uri="{FF2B5EF4-FFF2-40B4-BE49-F238E27FC236}">
              <a16:creationId xmlns:a16="http://schemas.microsoft.com/office/drawing/2014/main" id="{80B93BD0-FCE8-4F75-9D74-A2FB088161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23600" y="1270000"/>
          <a:ext cx="54334960" cy="2458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111</xdr:col>
      <xdr:colOff>0</xdr:colOff>
      <xdr:row>136</xdr:row>
      <xdr:rowOff>101600</xdr:rowOff>
    </xdr:from>
    <xdr:ext cx="5478423" cy="324769"/>
    <xdr:sp macro="" textlink="">
      <xdr:nvSpPr>
        <xdr:cNvPr id="5" name="TextBox 4">
          <a:extLst>
            <a:ext uri="{FF2B5EF4-FFF2-40B4-BE49-F238E27FC236}">
              <a16:creationId xmlns:a16="http://schemas.microsoft.com/office/drawing/2014/main" id="{34C0A28F-B5F8-4704-9EF8-9DE80703AC67}"/>
            </a:ext>
          </a:extLst>
        </xdr:cNvPr>
        <xdr:cNvSpPr txBox="1"/>
      </xdr:nvSpPr>
      <xdr:spPr>
        <a:xfrm>
          <a:off x="72186800" y="25298400"/>
          <a:ext cx="5478423" cy="3247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aseline="0">
              <a:solidFill>
                <a:schemeClr val="bg1">
                  <a:lumMod val="50000"/>
                </a:schemeClr>
              </a:solidFill>
              <a:latin typeface="Courier New" panose="02070309020205020404" pitchFamily="49" charset="0"/>
              <a:cs typeface="Courier New" panose="02070309020205020404" pitchFamily="49" charset="0"/>
            </a:rPr>
            <a:t>(C) 2019, Joeran Beel et al., www.beel.org</a:t>
          </a:r>
          <a:endParaRPr lang="en-US" sz="1600">
            <a:solidFill>
              <a:schemeClr val="bg1">
                <a:lumMod val="50000"/>
              </a:schemeClr>
            </a:solidFill>
            <a:latin typeface="Courier New" panose="02070309020205020404" pitchFamily="49" charset="0"/>
            <a:cs typeface="Courier New" panose="02070309020205020404" pitchFamily="49"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3</xdr:col>
      <xdr:colOff>101600</xdr:colOff>
      <xdr:row>13</xdr:row>
      <xdr:rowOff>76200</xdr:rowOff>
    </xdr:from>
    <xdr:to>
      <xdr:col>39</xdr:col>
      <xdr:colOff>152400</xdr:colOff>
      <xdr:row>174</xdr:row>
      <xdr:rowOff>100774</xdr:rowOff>
    </xdr:to>
    <xdr:pic>
      <xdr:nvPicPr>
        <xdr:cNvPr id="9" name="Picture 8">
          <a:extLst>
            <a:ext uri="{FF2B5EF4-FFF2-40B4-BE49-F238E27FC236}">
              <a16:creationId xmlns:a16="http://schemas.microsoft.com/office/drawing/2014/main" id="{CA9EB3CA-DE11-4188-8CF8-1FAA7FCCE1D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8262"/>
        <a:stretch/>
      </xdr:blipFill>
      <xdr:spPr bwMode="auto">
        <a:xfrm>
          <a:off x="1930400" y="2387600"/>
          <a:ext cx="21996400" cy="28650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29</xdr:col>
      <xdr:colOff>508000</xdr:colOff>
      <xdr:row>171</xdr:row>
      <xdr:rowOff>76200</xdr:rowOff>
    </xdr:from>
    <xdr:ext cx="5478423" cy="324769"/>
    <xdr:sp macro="" textlink="">
      <xdr:nvSpPr>
        <xdr:cNvPr id="4" name="TextBox 3">
          <a:extLst>
            <a:ext uri="{FF2B5EF4-FFF2-40B4-BE49-F238E27FC236}">
              <a16:creationId xmlns:a16="http://schemas.microsoft.com/office/drawing/2014/main" id="{E49726D9-3BFF-4EBC-AB41-BD16B6CA7E88}"/>
            </a:ext>
          </a:extLst>
        </xdr:cNvPr>
        <xdr:cNvSpPr txBox="1"/>
      </xdr:nvSpPr>
      <xdr:spPr>
        <a:xfrm>
          <a:off x="18186400" y="30480000"/>
          <a:ext cx="5478423" cy="3247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aseline="0">
              <a:solidFill>
                <a:schemeClr val="bg1">
                  <a:lumMod val="50000"/>
                </a:schemeClr>
              </a:solidFill>
              <a:latin typeface="Courier New" panose="02070309020205020404" pitchFamily="49" charset="0"/>
              <a:cs typeface="Courier New" panose="02070309020205020404" pitchFamily="49" charset="0"/>
            </a:rPr>
            <a:t>(C) 2019, Joeran Beel et al., www.beel.org</a:t>
          </a:r>
          <a:endParaRPr lang="en-US" sz="1600">
            <a:solidFill>
              <a:schemeClr val="bg1">
                <a:lumMod val="50000"/>
              </a:schemeClr>
            </a:solidFill>
            <a:latin typeface="Courier New" panose="02070309020205020404" pitchFamily="49" charset="0"/>
            <a:cs typeface="Courier New" panose="02070309020205020404" pitchFamily="49" charset="0"/>
          </a:endParaRPr>
        </a:p>
      </xdr:txBody>
    </xdr:sp>
    <xdr:clientData/>
  </xdr:oneCellAnchor>
  <xdr:twoCellAnchor editAs="oneCell">
    <xdr:from>
      <xdr:col>47</xdr:col>
      <xdr:colOff>152400</xdr:colOff>
      <xdr:row>13</xdr:row>
      <xdr:rowOff>127000</xdr:rowOff>
    </xdr:from>
    <xdr:to>
      <xdr:col>134</xdr:col>
      <xdr:colOff>177800</xdr:colOff>
      <xdr:row>182</xdr:row>
      <xdr:rowOff>171038</xdr:rowOff>
    </xdr:to>
    <xdr:pic>
      <xdr:nvPicPr>
        <xdr:cNvPr id="6" name="Picture 5">
          <a:extLst>
            <a:ext uri="{FF2B5EF4-FFF2-40B4-BE49-F238E27FC236}">
              <a16:creationId xmlns:a16="http://schemas.microsoft.com/office/drawing/2014/main" id="{319D639B-6CCD-4250-BC0F-E5C3B8E9E2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803600" y="2438400"/>
          <a:ext cx="53060600" cy="30092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124</xdr:col>
      <xdr:colOff>508000</xdr:colOff>
      <xdr:row>178</xdr:row>
      <xdr:rowOff>152400</xdr:rowOff>
    </xdr:from>
    <xdr:ext cx="5478423" cy="324769"/>
    <xdr:sp macro="" textlink="">
      <xdr:nvSpPr>
        <xdr:cNvPr id="7" name="TextBox 6">
          <a:extLst>
            <a:ext uri="{FF2B5EF4-FFF2-40B4-BE49-F238E27FC236}">
              <a16:creationId xmlns:a16="http://schemas.microsoft.com/office/drawing/2014/main" id="{AADFAAF0-55D1-44B2-92DC-71C8E305AB70}"/>
            </a:ext>
          </a:extLst>
        </xdr:cNvPr>
        <xdr:cNvSpPr txBox="1"/>
      </xdr:nvSpPr>
      <xdr:spPr>
        <a:xfrm>
          <a:off x="76098400" y="31800800"/>
          <a:ext cx="5478423" cy="3247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aseline="0">
              <a:solidFill>
                <a:schemeClr val="bg1">
                  <a:lumMod val="50000"/>
                </a:schemeClr>
              </a:solidFill>
              <a:latin typeface="Courier New" panose="02070309020205020404" pitchFamily="49" charset="0"/>
              <a:cs typeface="Courier New" panose="02070309020205020404" pitchFamily="49" charset="0"/>
            </a:rPr>
            <a:t>(C) 2019, Joeran Beel et al., www.beel.org</a:t>
          </a:r>
          <a:endParaRPr lang="en-US" sz="1600">
            <a:solidFill>
              <a:schemeClr val="bg1">
                <a:lumMod val="50000"/>
              </a:schemeClr>
            </a:solidFill>
            <a:latin typeface="Courier New" panose="02070309020205020404" pitchFamily="49" charset="0"/>
            <a:cs typeface="Courier New" panose="02070309020205020404" pitchFamily="49" charset="0"/>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Brunel Victor" id="{8C729BA1-4A5F-490A-A89E-DCB27B4FA1B5}" userId="54707ecf9617849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14E396-BD6C-4120-9E4F-BAF605270EC2}" name="Tableau32" displayName="Tableau32" ref="A1:BY113" totalsRowShown="0" headerRowDxfId="78" dataDxfId="77">
  <autoFilter ref="A1:BY113" xr:uid="{5E04DF44-EEC0-4064-8AEB-C510D94C66F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autoFilter>
  <tableColumns count="77">
    <tableColumn id="1" xr3:uid="{8AA7940C-3813-4B98-8FAE-3FF5176BFAD6}" name="Paper Name (Title)" dataDxfId="76"/>
    <tableColumn id="39" xr3:uid="{6B7473EB-1C0B-49B6-8A81-F465F03D34B0}" name="Years" dataDxfId="75"/>
    <tableColumn id="2" xr3:uid="{929BC5CF-5092-4DF6-887D-7CBE1A1D08AC}" name="Paper Type" dataDxfId="74"/>
    <tableColumn id="3" xr3:uid="{23CCB212-6F2D-4FBA-8673-C84CE107E5F5}" name="MovieLens, Total" dataDxfId="73">
      <calculatedColumnFormula>IF(SUM(G2:N2)&gt;=1,1,)</calculatedColumnFormula>
    </tableColumn>
    <tableColumn id="4" xr3:uid="{20584618-3334-4470-8619-82CE80372E17}" name="Amazon, Total" dataDxfId="72">
      <calculatedColumnFormula>IF(SUM(AE2:AL2)&gt;=1,1,)</calculatedColumnFormula>
    </tableColumn>
    <tableColumn id="5" xr3:uid="{2AA55CFC-7EC4-424E-A57D-77FCC4CF8BA3}" name="Yahoo!, Total" dataDxfId="71">
      <calculatedColumnFormula>IF(SUM(S2:V2)&gt;=1,1,)</calculatedColumnFormula>
    </tableColumn>
    <tableColumn id="6" xr3:uid="{22B751F4-F5FA-402D-8DA0-D843910859C6}" name="ML-2k" dataDxfId="70"/>
    <tableColumn id="7" xr3:uid="{CA4C2B02-01F2-4ECB-9C31-261166292160}" name="ML-100k" dataDxfId="69"/>
    <tableColumn id="8" xr3:uid="{8FEFC80C-B367-4082-8C02-90DE980C3B1E}" name="ML-20M" dataDxfId="68"/>
    <tableColumn id="9" xr3:uid="{F80CED3D-940D-434C-9A47-F08FA54786CB}" name="ML-10M" dataDxfId="67"/>
    <tableColumn id="10" xr3:uid="{EE4D57A1-013F-49B6-B520-DB771B80B95F}" name="ML-1M" dataDxfId="66"/>
    <tableColumn id="11" xr3:uid="{4258A83C-2061-4BCE-980D-037E24326445}" name="ML-Latest, Full" dataDxfId="65"/>
    <tableColumn id="13" xr3:uid="{A2206AAF-ACDF-4B33-BEE0-2B879B25DD08}" name="MovieLens Tag Genome " dataDxfId="64"/>
    <tableColumn id="14" xr3:uid="{98E1BF3A-05BD-4E3D-AAA6-F7E6944937B0}" name="MovieLens" dataDxfId="63"/>
    <tableColumn id="15" xr3:uid="{CE22E4ED-1E9B-43FF-88C0-BBED8B334527}" name="MART" dataDxfId="62"/>
    <tableColumn id="16" xr3:uid="{E458F78B-66EE-45F4-95FD-2AFE05C5EAD3}" name="Yelp" dataDxfId="61"/>
    <tableColumn id="17" xr3:uid="{E218C4EB-B14F-4E02-8DEC-ECDDF27D4818}" name="Steam" dataDxfId="60"/>
    <tableColumn id="18" xr3:uid="{8E020241-8EB4-4A7F-9BED-26C16AC32B2C}" name="Delicious" dataDxfId="59"/>
    <tableColumn id="19" xr3:uid="{AF0F10BF-7BF5-4DCD-9984-62C9127532F8}" name="Yahoo today module" dataDxfId="58"/>
    <tableColumn id="20" xr3:uid="{1BE4893A-6107-4D94-9380-1974D42CFD7A}" name="Yahoo music" dataDxfId="57"/>
    <tableColumn id="21" xr3:uid="{ABA3F124-6077-4849-89C7-D7833D99F065}" name="Yahoo movies" dataDxfId="56"/>
    <tableColumn id="22" xr3:uid="{AAC9F2B9-A529-41A5-A1D0-BB80166D9E8C}" name="Yahoo" dataDxfId="55"/>
    <tableColumn id="23" xr3:uid="{5CD88783-B503-42CD-9BFE-3345D7DE9724}" name="last FM" dataDxfId="54"/>
    <tableColumn id="24" xr3:uid="{E4DEF038-3C86-4E3B-AD88-A600ECC05867}" name="YooChoose" dataDxfId="53"/>
    <tableColumn id="25" xr3:uid="{744042BC-F81F-4EBC-8F51-ECAE67EBFC7F}" name="GoogleLocal" dataDxfId="52"/>
    <tableColumn id="26" xr3:uid="{2A993B2B-AD43-4E3E-8208-1A82683E7D20}" name="Goodreads" dataDxfId="51"/>
    <tableColumn id="27" xr3:uid="{AE345B8B-C6ED-443E-8F3B-C063A3E1FD2B}" name="BookCrossing" dataDxfId="50"/>
    <tableColumn id="28" xr3:uid="{4B147F0D-A838-43FD-99CC-94E5CF908026}" name="stack exchange" dataDxfId="49"/>
    <tableColumn id="30" xr3:uid="{3D192593-0C4C-47AD-8CDB-58ECD54A6DA7}" name="Plista" dataDxfId="48"/>
    <tableColumn id="33" xr3:uid="{5AC6058B-7E8C-47F0-A979-4685E483BE80}" name="Tripadvisor" dataDxfId="47"/>
    <tableColumn id="34" xr3:uid="{5BD8CD3D-D889-4789-AFA7-B70FD31D7A98}" name="Amazon Book Reviews" dataDxfId="46"/>
    <tableColumn id="35" xr3:uid="{A84339BC-EECD-447C-8E83-EB4F99962353}" name="Amazon Instant Video" dataDxfId="45"/>
    <tableColumn id="81" xr3:uid="{38CA117C-1EC8-4795-9043-9A4769489728}" name="Amazon movies" dataDxfId="44"/>
    <tableColumn id="85" xr3:uid="{A0805044-A11B-4075-9D78-99F358395674}" name="Amazon electronics" dataDxfId="43"/>
    <tableColumn id="86" xr3:uid="{23673482-F96F-42FF-8479-EB70F3B3FE9D}" name="Amazon clothes" dataDxfId="42"/>
    <tableColumn id="92" xr3:uid="{2D4DA26A-4727-4E17-9641-AFB8DBD8E7AD}" name="Amazon Musical Instruments" dataDxfId="41"/>
    <tableColumn id="93" xr3:uid="{8A6AA5CD-F6C7-41A3-9685-55FEE451754C}" name="Amazon Gourmet Food" dataDxfId="40"/>
    <tableColumn id="36" xr3:uid="{CA69F04B-9CDA-4A94-9EF8-430C4954F19D}" name="Amazon" dataDxfId="39"/>
    <tableColumn id="37" xr3:uid="{27C6D029-5697-4057-9D57-878AB19EFE48}" name="HetRec" dataDxfId="38"/>
    <tableColumn id="38" xr3:uid="{EB3DD589-DAC6-4FA1-B5C1-4CCC2C579F53}" name="Netflix" dataDxfId="37"/>
    <tableColumn id="40" xr3:uid="{9E6BFC81-6954-472E-893F-88B36A972503}" name="Proprietary dataset" dataDxfId="36"/>
    <tableColumn id="42" xr3:uid="{1A0AFAC3-262D-49AE-8514-7F091FABF6DB}" name="Synthetic" dataDxfId="35"/>
    <tableColumn id="44" xr3:uid="{20D49E44-8DDD-44ED-A9FF-76AF5AE7AB34}" name="LibraryThing" dataDxfId="34"/>
    <tableColumn id="45" xr3:uid="{9349FC89-EE33-4D75-A55D-55C03F105627}" name="BeerAdvocate" dataDxfId="33"/>
    <tableColumn id="46" xr3:uid="{495B9EB0-0ECC-4A79-AA83-05339DBED4A6}" name="Xing" dataDxfId="32"/>
    <tableColumn id="47" xr3:uid="{74FC3E62-CE16-4D4C-B720-637DAB4814F5}" name="DOTA2 match" dataDxfId="31"/>
    <tableColumn id="48" xr3:uid="{7C448A58-045C-4A08-9C70-908820D98EB9}" name="Tradesy" dataDxfId="30"/>
    <tableColumn id="49" xr3:uid="{3D0A9257-905F-4B4D-A934-1CDA8C69F871}" name="citeulike" dataDxfId="29"/>
    <tableColumn id="50" xr3:uid="{98AF41FA-6190-496D-A3FE-114B008506F5}" name="Flixter" dataDxfId="28"/>
    <tableColumn id="51" xr3:uid="{709D6F2C-8CD5-4B88-AC95-E04F8815970F}" name="Jester" dataDxfId="27"/>
    <tableColumn id="52" xr3:uid="{E7A52EDA-BAC8-4134-AB06-F1D30BCCE0BF}" name="Movie Tweeting" dataDxfId="26"/>
    <tableColumn id="53" xr3:uid="{55B83945-74DA-486B-9061-A284ACE27BEB}" name="Weeplaces" dataDxfId="25"/>
    <tableColumn id="56" xr3:uid="{955127A6-4CF2-47D3-A9E5-95959437959B}" name="RentTheRunWay" dataDxfId="24"/>
    <tableColumn id="57" xr3:uid="{7740D889-3897-408B-800B-DD45C06DACC2}" name="Avazu" dataDxfId="23"/>
    <tableColumn id="58" xr3:uid="{7603A18C-64B5-485E-8600-413A193069D0}" name="Criteo" dataDxfId="22"/>
    <tableColumn id="60" xr3:uid="{41E00D29-D423-4259-AAC2-8F18685B1A7D}" name="CiaoDVD" dataDxfId="21"/>
    <tableColumn id="61" xr3:uid="{A676A3BD-1E78-4CDD-BB93-BC8E8EFB7F73}" name="Pinterest" dataDxfId="20"/>
    <tableColumn id="62" xr3:uid="{E6E69D69-5C9E-43C2-9F37-67911B3F9ECE}" name="Reddit" dataDxfId="19"/>
    <tableColumn id="63" xr3:uid="{4F40CA97-731B-48BA-8421-C856803C6253}" name="pandor" dataDxfId="18"/>
    <tableColumn id="64" xr3:uid="{632EEA0A-C525-43A1-A1AA-F70D79453F7A}" name="Ciao" dataDxfId="17"/>
    <tableColumn id="65" xr3:uid="{83BE6170-E8B5-4C98-B346-554110F9E2EF}" name="Epinions" dataDxfId="16"/>
    <tableColumn id="74" xr3:uid="{857F3C81-A6D8-43F6-AF89-3DF550D2CA20}" name="JEWELRY" dataDxfId="15"/>
    <tableColumn id="75" xr3:uid="{0447C8E8-4308-472F-B07C-5602CB9D2D32}" name="ELECTRONICS" dataDxfId="14"/>
    <tableColumn id="76" xr3:uid="{DA64BB65-C985-4C87-B045-0F46332EB37B}" name="Douban" dataDxfId="13"/>
    <tableColumn id="77" xr3:uid="{D37975C7-8C9C-447C-8022-2D6FE300D2FD}" name="MoviePilot" dataDxfId="12"/>
    <tableColumn id="78" xr3:uid="{476A03BF-5E71-4912-AA4B-F10169AB887B}" name="Slashdot" dataDxfId="11"/>
    <tableColumn id="79" xr3:uid="{F6804AB0-0D61-4DDD-AACB-6F8598B14C7C}" name="WikiVote" dataDxfId="10"/>
    <tableColumn id="80" xr3:uid="{BD84A6E8-CC8A-43E8-AFAA-84FF438AEA6F}" name="Million song data set" dataDxfId="9"/>
    <tableColumn id="82" xr3:uid="{D74459B6-A10F-42AC-9538-63F6D65F582F}" name="Penn treebank" dataDxfId="8"/>
    <tableColumn id="83" xr3:uid="{3CD04AD8-103F-494B-8A14-B39DC3A2C89B}" name="CADE web directory" dataDxfId="7"/>
    <tableColumn id="84" xr3:uid="{CB2F51F3-901D-4121-B014-6CDC3866E319}" name="ConcertTweets" dataDxfId="6"/>
    <tableColumn id="87" xr3:uid="{A2B086C4-22AC-413E-824E-B15C3F486D76}" name="Eachmovie" dataDxfId="5"/>
    <tableColumn id="88" xr3:uid="{EBC90846-544D-4AB5-9FAA-5140F488C196}" name="FilmTrust2" dataDxfId="4"/>
    <tableColumn id="90" xr3:uid="{016E7453-C48A-4B27-B598-6E2ADC349206}" name="TREC-9" dataDxfId="3"/>
    <tableColumn id="91" xr3:uid="{789B88F6-8D3C-41AF-BED2-D36DFD40C0A2}" name="INFILE" dataDxfId="2"/>
    <tableColumn id="89" xr3:uid="{0B657690-BDA0-4A03-B8E3-C486921E2852}" name="Chicago Marathon" dataDxfId="1"/>
    <tableColumn id="94" xr3:uid="{0FF6E60B-D0E0-439D-9786-C15E513DA350}" name="ACM RecSys 2015"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A076A-3133-4A48-B225-9E4B426863E3}">
  <dimension ref="A1:CE235"/>
  <sheetViews>
    <sheetView tabSelected="1" zoomScale="85" zoomScaleNormal="85" workbookViewId="0">
      <pane xSplit="1" topLeftCell="B1" activePane="topRight" state="frozen"/>
      <selection pane="topRight"/>
    </sheetView>
  </sheetViews>
  <sheetFormatPr defaultColWidth="10.81640625" defaultRowHeight="14.5" x14ac:dyDescent="0.35"/>
  <cols>
    <col min="1" max="1" width="67.1796875" customWidth="1"/>
    <col min="2" max="2" width="6.54296875" bestFit="1" customWidth="1"/>
    <col min="3" max="6" width="8.7265625" customWidth="1"/>
    <col min="7" max="14" width="8.7265625" style="30" customWidth="1"/>
    <col min="15" max="18" width="8.7265625" style="2" customWidth="1"/>
    <col min="19" max="31" width="8.7265625" style="30" customWidth="1"/>
    <col min="32" max="32" width="9.453125" style="30" customWidth="1"/>
    <col min="33" max="34" width="8.7265625" style="30" customWidth="1"/>
    <col min="35" max="35" width="13.90625" style="30" customWidth="1"/>
    <col min="36" max="42" width="8.7265625" style="30" customWidth="1"/>
    <col min="43" max="61" width="8.7265625" style="2" customWidth="1"/>
    <col min="62" max="77" width="8.7265625" customWidth="1"/>
    <col min="78" max="78" width="5.54296875" customWidth="1"/>
    <col min="79" max="79" width="24.7265625" bestFit="1" customWidth="1"/>
    <col min="80" max="80" width="27" customWidth="1"/>
    <col min="81" max="81" width="21.1796875" customWidth="1"/>
    <col min="82" max="83" width="16.36328125" customWidth="1"/>
    <col min="84" max="84" width="5.54296875" customWidth="1"/>
    <col min="85" max="903" width="12.36328125" customWidth="1"/>
    <col min="904" max="9903" width="13.26953125" customWidth="1"/>
    <col min="9904" max="16384" width="14.1796875" customWidth="1"/>
  </cols>
  <sheetData>
    <row r="1" spans="1:83" s="37" customFormat="1" ht="58" x14ac:dyDescent="0.35">
      <c r="A1" s="36" t="s">
        <v>0</v>
      </c>
      <c r="B1" s="36" t="s">
        <v>191</v>
      </c>
      <c r="C1" s="16" t="s">
        <v>1</v>
      </c>
      <c r="D1" s="16" t="s">
        <v>109</v>
      </c>
      <c r="E1" s="16" t="s">
        <v>110</v>
      </c>
      <c r="F1" s="16" t="s">
        <v>111</v>
      </c>
      <c r="G1" s="16" t="s">
        <v>131</v>
      </c>
      <c r="H1" s="16" t="s">
        <v>8</v>
      </c>
      <c r="I1" s="16" t="s">
        <v>15</v>
      </c>
      <c r="J1" s="16" t="s">
        <v>16</v>
      </c>
      <c r="K1" s="16" t="s">
        <v>27</v>
      </c>
      <c r="L1" s="16" t="s">
        <v>105</v>
      </c>
      <c r="M1" s="16" t="s">
        <v>223</v>
      </c>
      <c r="N1" s="16" t="s">
        <v>4</v>
      </c>
      <c r="O1" s="16" t="s">
        <v>26</v>
      </c>
      <c r="P1" s="16" t="s">
        <v>5</v>
      </c>
      <c r="Q1" s="16" t="s">
        <v>32</v>
      </c>
      <c r="R1" s="16" t="s">
        <v>40</v>
      </c>
      <c r="S1" s="16" t="s">
        <v>38</v>
      </c>
      <c r="T1" s="16" t="s">
        <v>64</v>
      </c>
      <c r="U1" s="16" t="s">
        <v>76</v>
      </c>
      <c r="V1" s="16" t="s">
        <v>75</v>
      </c>
      <c r="W1" s="16" t="s">
        <v>39</v>
      </c>
      <c r="X1" s="16" t="s">
        <v>33</v>
      </c>
      <c r="Y1" s="16" t="s">
        <v>34</v>
      </c>
      <c r="Z1" s="16" t="s">
        <v>35</v>
      </c>
      <c r="AA1" s="16" t="s">
        <v>6</v>
      </c>
      <c r="AB1" s="16" t="s">
        <v>29</v>
      </c>
      <c r="AC1" s="16" t="s">
        <v>9</v>
      </c>
      <c r="AD1" s="16" t="s">
        <v>7</v>
      </c>
      <c r="AE1" s="16" t="s">
        <v>23</v>
      </c>
      <c r="AF1" s="16" t="s">
        <v>56</v>
      </c>
      <c r="AG1" s="16" t="s">
        <v>149</v>
      </c>
      <c r="AH1" s="16" t="s">
        <v>150</v>
      </c>
      <c r="AI1" s="16" t="s">
        <v>151</v>
      </c>
      <c r="AJ1" s="16" t="s">
        <v>184</v>
      </c>
      <c r="AK1" s="16" t="s">
        <v>185</v>
      </c>
      <c r="AL1" s="16" t="s">
        <v>45</v>
      </c>
      <c r="AM1" s="16" t="s">
        <v>57</v>
      </c>
      <c r="AN1" s="16" t="s">
        <v>14</v>
      </c>
      <c r="AO1" s="16" t="s">
        <v>222</v>
      </c>
      <c r="AP1" s="16" t="s">
        <v>37</v>
      </c>
      <c r="AQ1" s="16" t="s">
        <v>48</v>
      </c>
      <c r="AR1" s="16" t="s">
        <v>49</v>
      </c>
      <c r="AS1" s="16" t="s">
        <v>51</v>
      </c>
      <c r="AT1" s="16" t="s">
        <v>59</v>
      </c>
      <c r="AU1" s="16" t="s">
        <v>62</v>
      </c>
      <c r="AV1" s="16" t="s">
        <v>63</v>
      </c>
      <c r="AW1" s="16" t="s">
        <v>73</v>
      </c>
      <c r="AX1" s="16" t="s">
        <v>74</v>
      </c>
      <c r="AY1" s="16" t="s">
        <v>77</v>
      </c>
      <c r="AZ1" s="16" t="s">
        <v>79</v>
      </c>
      <c r="BA1" s="16" t="s">
        <v>80</v>
      </c>
      <c r="BB1" s="16" t="s">
        <v>86</v>
      </c>
      <c r="BC1" s="16" t="s">
        <v>87</v>
      </c>
      <c r="BD1" s="16" t="s">
        <v>92</v>
      </c>
      <c r="BE1" s="16" t="s">
        <v>95</v>
      </c>
      <c r="BF1" s="16" t="s">
        <v>96</v>
      </c>
      <c r="BG1" s="16" t="s">
        <v>98</v>
      </c>
      <c r="BH1" s="16" t="s">
        <v>102</v>
      </c>
      <c r="BI1" s="16" t="s">
        <v>103</v>
      </c>
      <c r="BJ1" s="16" t="s">
        <v>126</v>
      </c>
      <c r="BK1" s="16" t="s">
        <v>127</v>
      </c>
      <c r="BL1" s="16" t="s">
        <v>129</v>
      </c>
      <c r="BM1" s="16" t="s">
        <v>135</v>
      </c>
      <c r="BN1" s="16" t="s">
        <v>136</v>
      </c>
      <c r="BO1" s="16" t="s">
        <v>137</v>
      </c>
      <c r="BP1" s="16" t="s">
        <v>141</v>
      </c>
      <c r="BQ1" s="16" t="s">
        <v>142</v>
      </c>
      <c r="BR1" s="16" t="s">
        <v>143</v>
      </c>
      <c r="BS1" s="16" t="s">
        <v>147</v>
      </c>
      <c r="BT1" s="16" t="s">
        <v>153</v>
      </c>
      <c r="BU1" s="16" t="s">
        <v>158</v>
      </c>
      <c r="BV1" s="16" t="s">
        <v>171</v>
      </c>
      <c r="BW1" s="16" t="s">
        <v>170</v>
      </c>
      <c r="BX1" s="16" t="s">
        <v>167</v>
      </c>
      <c r="BY1" s="16" t="s">
        <v>190</v>
      </c>
      <c r="CB1" s="38" t="s">
        <v>199</v>
      </c>
      <c r="CC1" s="38" t="s">
        <v>201</v>
      </c>
      <c r="CD1" s="38" t="s">
        <v>205</v>
      </c>
      <c r="CE1" s="38" t="s">
        <v>207</v>
      </c>
    </row>
    <row r="2" spans="1:83" s="6" customFormat="1" x14ac:dyDescent="0.35">
      <c r="A2" s="6" t="s">
        <v>10</v>
      </c>
      <c r="B2" s="6">
        <v>2018</v>
      </c>
      <c r="C2" s="6" t="s">
        <v>2</v>
      </c>
      <c r="D2" s="8">
        <f t="shared" ref="D2:D33" si="0">IF(SUM(G2:N2)&gt;=1,1,)</f>
        <v>1</v>
      </c>
      <c r="E2" s="8">
        <f t="shared" ref="E2" si="1">IF(SUM(AE2:AL2)&gt;=1,1,)</f>
        <v>0</v>
      </c>
      <c r="F2" s="8">
        <f>IF(SUM(S2:V2)&gt;=1,1,)</f>
        <v>0</v>
      </c>
      <c r="G2" s="9"/>
      <c r="H2" s="9">
        <v>1</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v>1</v>
      </c>
      <c r="AP2" s="9"/>
      <c r="AQ2" s="9"/>
      <c r="AR2" s="9"/>
      <c r="AS2" s="9"/>
      <c r="AT2" s="9"/>
      <c r="AU2" s="9"/>
      <c r="AV2" s="9"/>
      <c r="AW2" s="9"/>
      <c r="AX2" s="9"/>
      <c r="AY2" s="9"/>
      <c r="AZ2" s="9"/>
      <c r="BA2" s="9"/>
      <c r="BB2" s="9"/>
      <c r="BC2" s="9"/>
      <c r="BD2" s="9"/>
      <c r="BE2" s="10"/>
      <c r="BF2" s="10"/>
      <c r="BG2" s="10"/>
      <c r="BH2" s="10"/>
      <c r="BI2" s="10"/>
      <c r="BJ2" s="11"/>
      <c r="BK2" s="11"/>
      <c r="BL2" s="11"/>
      <c r="BM2" s="11"/>
      <c r="BN2" s="11"/>
      <c r="BO2" s="11"/>
      <c r="BP2" s="11"/>
      <c r="BQ2" s="11"/>
      <c r="BR2" s="11"/>
      <c r="BS2" s="11"/>
      <c r="BT2" s="11"/>
      <c r="BU2" s="11"/>
      <c r="BV2" s="11"/>
      <c r="BW2" s="11"/>
      <c r="BX2" s="11"/>
      <c r="BY2" s="11"/>
      <c r="CB2" s="8">
        <f>COUNTIF(AM2:BY2,"&gt;=1")+COUNTIF(W2:AD2,"&gt;=1")+COUNTIF(O2:R2,"&gt;=1")+COUNTIF(D2:F2,"&gt;=1")</f>
        <v>2</v>
      </c>
      <c r="CC2" s="6">
        <f t="shared" ref="CC2:CC33" si="2">COUNTIF(G2:BZ2,2)</f>
        <v>0</v>
      </c>
      <c r="CD2" s="6">
        <f t="shared" ref="CD2:CD33" si="3">COUNTIFS(G2:BZ2,"&gt;=1",$G$116:$BZ$116,1)</f>
        <v>1</v>
      </c>
      <c r="CE2" s="6">
        <f>IF(SUM(CC2:CD2)&gt;=1,1,0)</f>
        <v>1</v>
      </c>
    </row>
    <row r="3" spans="1:83" s="6" customFormat="1" x14ac:dyDescent="0.35">
      <c r="A3" s="6" t="s">
        <v>11</v>
      </c>
      <c r="B3" s="6">
        <v>2018</v>
      </c>
      <c r="C3" s="6" t="s">
        <v>2</v>
      </c>
      <c r="D3" s="8">
        <f t="shared" si="0"/>
        <v>1</v>
      </c>
      <c r="E3" s="8">
        <f t="shared" ref="E3:E66" si="4">IF(SUM(AE3:AL3)&gt;=1,1,)</f>
        <v>0</v>
      </c>
      <c r="F3" s="8">
        <f t="shared" ref="F3:F66" si="5">IF(SUM(S3:V3)&gt;=1,1,)</f>
        <v>0</v>
      </c>
      <c r="G3" s="9"/>
      <c r="H3" s="9"/>
      <c r="I3" s="9">
        <v>2</v>
      </c>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10"/>
      <c r="BF3" s="10"/>
      <c r="BG3" s="10"/>
      <c r="BH3" s="10"/>
      <c r="BI3" s="10"/>
      <c r="BJ3" s="11"/>
      <c r="BK3" s="11"/>
      <c r="BL3" s="11"/>
      <c r="BM3" s="11"/>
      <c r="BN3" s="11"/>
      <c r="BO3" s="11"/>
      <c r="BP3" s="11"/>
      <c r="BQ3" s="11"/>
      <c r="BR3" s="11"/>
      <c r="BS3" s="11"/>
      <c r="BT3" s="11"/>
      <c r="BU3" s="11"/>
      <c r="BV3" s="11"/>
      <c r="BW3" s="11"/>
      <c r="BX3" s="11"/>
      <c r="BY3" s="11"/>
      <c r="CB3" s="8">
        <f t="shared" ref="CB3:CB66" si="6">COUNTIF(AM3:BY3,"&gt;=1")+COUNTIF(W3:AD3,"&gt;=1")+COUNTIF(O3:R3,"&gt;=1")+COUNTIF(D3:F3,"&gt;=1")</f>
        <v>1</v>
      </c>
      <c r="CC3" s="6">
        <f t="shared" si="2"/>
        <v>1</v>
      </c>
      <c r="CD3" s="6">
        <f t="shared" si="3"/>
        <v>1</v>
      </c>
      <c r="CE3" s="6">
        <f>IF(SUM(CC3:CD3)&gt;=1,1,0)</f>
        <v>1</v>
      </c>
    </row>
    <row r="4" spans="1:83" s="6" customFormat="1" x14ac:dyDescent="0.35">
      <c r="A4" s="6" t="s">
        <v>12</v>
      </c>
      <c r="B4" s="6">
        <v>2018</v>
      </c>
      <c r="C4" s="6" t="s">
        <v>2</v>
      </c>
      <c r="D4" s="8">
        <f t="shared" si="0"/>
        <v>0</v>
      </c>
      <c r="E4" s="8">
        <f t="shared" si="4"/>
        <v>0</v>
      </c>
      <c r="F4" s="8">
        <f t="shared" si="5"/>
        <v>0</v>
      </c>
      <c r="G4" s="9"/>
      <c r="H4" s="9"/>
      <c r="I4" s="9"/>
      <c r="J4" s="9"/>
      <c r="K4" s="9"/>
      <c r="L4" s="9"/>
      <c r="M4" s="9"/>
      <c r="N4" s="9"/>
      <c r="O4" s="9"/>
      <c r="P4" s="9"/>
      <c r="Q4" s="9"/>
      <c r="R4" s="9"/>
      <c r="S4" s="9"/>
      <c r="T4" s="9"/>
      <c r="U4" s="9"/>
      <c r="V4" s="9"/>
      <c r="W4" s="9"/>
      <c r="X4" s="9"/>
      <c r="Y4" s="9"/>
      <c r="Z4" s="9"/>
      <c r="AA4" s="9"/>
      <c r="AB4" s="9"/>
      <c r="AC4" s="9">
        <v>1</v>
      </c>
      <c r="AD4" s="9"/>
      <c r="AE4" s="9"/>
      <c r="AF4" s="9"/>
      <c r="AG4" s="9"/>
      <c r="AH4" s="9"/>
      <c r="AI4" s="9"/>
      <c r="AJ4" s="9"/>
      <c r="AK4" s="9"/>
      <c r="AL4" s="9"/>
      <c r="AM4" s="9"/>
      <c r="AN4" s="9"/>
      <c r="AO4" s="9"/>
      <c r="AP4" s="9"/>
      <c r="AQ4" s="9"/>
      <c r="AR4" s="9"/>
      <c r="AS4" s="9"/>
      <c r="AT4" s="9"/>
      <c r="AU4" s="9"/>
      <c r="AV4" s="9"/>
      <c r="AW4" s="9"/>
      <c r="AX4" s="9"/>
      <c r="AY4" s="9"/>
      <c r="AZ4" s="9"/>
      <c r="BA4" s="9"/>
      <c r="BB4" s="9"/>
      <c r="BC4" s="9"/>
      <c r="BD4" s="9"/>
      <c r="BE4" s="10"/>
      <c r="BF4" s="10"/>
      <c r="BG4" s="10"/>
      <c r="BH4" s="10"/>
      <c r="BI4" s="10"/>
      <c r="BJ4" s="11"/>
      <c r="BK4" s="11"/>
      <c r="BL4" s="11"/>
      <c r="BM4" s="11"/>
      <c r="BN4" s="11"/>
      <c r="BO4" s="11"/>
      <c r="BP4" s="11"/>
      <c r="BQ4" s="11"/>
      <c r="BR4" s="11"/>
      <c r="BS4" s="11"/>
      <c r="BT4" s="11"/>
      <c r="BU4" s="11"/>
      <c r="BV4" s="11"/>
      <c r="BW4" s="11"/>
      <c r="BX4" s="11"/>
      <c r="BY4" s="11"/>
      <c r="CB4" s="8">
        <f t="shared" si="6"/>
        <v>1</v>
      </c>
      <c r="CC4" s="6">
        <f t="shared" si="2"/>
        <v>0</v>
      </c>
      <c r="CD4" s="6">
        <f t="shared" si="3"/>
        <v>0</v>
      </c>
      <c r="CE4" s="6">
        <f t="shared" ref="CE4:CE67" si="7">IF(SUM(CC4:CD4)&gt;=1,1,0)</f>
        <v>0</v>
      </c>
    </row>
    <row r="5" spans="1:83" s="6" customFormat="1" x14ac:dyDescent="0.35">
      <c r="A5" s="6" t="s">
        <v>13</v>
      </c>
      <c r="B5" s="6">
        <v>2018</v>
      </c>
      <c r="C5" s="6" t="s">
        <v>2</v>
      </c>
      <c r="D5" s="8">
        <f t="shared" si="0"/>
        <v>1</v>
      </c>
      <c r="E5" s="8">
        <f t="shared" si="4"/>
        <v>1</v>
      </c>
      <c r="F5" s="8">
        <f t="shared" si="5"/>
        <v>0</v>
      </c>
      <c r="G5" s="9"/>
      <c r="H5" s="9"/>
      <c r="I5" s="9"/>
      <c r="J5" s="9">
        <v>1</v>
      </c>
      <c r="K5" s="9"/>
      <c r="L5" s="9"/>
      <c r="M5" s="9"/>
      <c r="N5" s="9"/>
      <c r="O5" s="9"/>
      <c r="P5" s="9"/>
      <c r="Q5" s="9"/>
      <c r="R5" s="9"/>
      <c r="S5" s="9"/>
      <c r="T5" s="9"/>
      <c r="U5" s="9"/>
      <c r="V5" s="9"/>
      <c r="W5" s="9"/>
      <c r="X5" s="9"/>
      <c r="Y5" s="9"/>
      <c r="Z5" s="9"/>
      <c r="AA5" s="9"/>
      <c r="AB5" s="9"/>
      <c r="AC5" s="9"/>
      <c r="AD5" s="9"/>
      <c r="AE5" s="9"/>
      <c r="AF5" s="9"/>
      <c r="AG5" s="9"/>
      <c r="AH5" s="9">
        <v>1</v>
      </c>
      <c r="AI5" s="9"/>
      <c r="AJ5" s="9"/>
      <c r="AK5" s="9"/>
      <c r="AL5" s="9"/>
      <c r="AM5" s="9"/>
      <c r="AN5" s="9"/>
      <c r="AO5" s="9"/>
      <c r="AP5" s="9"/>
      <c r="AQ5" s="9"/>
      <c r="AR5" s="9"/>
      <c r="AS5" s="9"/>
      <c r="AT5" s="9"/>
      <c r="AU5" s="9"/>
      <c r="AV5" s="9"/>
      <c r="AW5" s="9"/>
      <c r="AX5" s="9"/>
      <c r="AY5" s="9"/>
      <c r="AZ5" s="9"/>
      <c r="BA5" s="9"/>
      <c r="BB5" s="9"/>
      <c r="BC5" s="9"/>
      <c r="BD5" s="9"/>
      <c r="BE5" s="10"/>
      <c r="BF5" s="10"/>
      <c r="BG5" s="10"/>
      <c r="BH5" s="10"/>
      <c r="BI5" s="10"/>
      <c r="BJ5" s="11"/>
      <c r="BK5" s="11"/>
      <c r="BL5" s="11"/>
      <c r="BM5" s="11"/>
      <c r="BN5" s="11"/>
      <c r="BO5" s="11"/>
      <c r="BP5" s="11"/>
      <c r="BQ5" s="11"/>
      <c r="BR5" s="11"/>
      <c r="BS5" s="11"/>
      <c r="BT5" s="11"/>
      <c r="BU5" s="11"/>
      <c r="BV5" s="11"/>
      <c r="BW5" s="11"/>
      <c r="BX5" s="11"/>
      <c r="BY5" s="11"/>
      <c r="CB5" s="8">
        <f t="shared" si="6"/>
        <v>2</v>
      </c>
      <c r="CC5" s="6">
        <f t="shared" si="2"/>
        <v>0</v>
      </c>
      <c r="CD5" s="6">
        <f t="shared" si="3"/>
        <v>1</v>
      </c>
      <c r="CE5" s="6">
        <f t="shared" si="7"/>
        <v>1</v>
      </c>
    </row>
    <row r="6" spans="1:83" s="6" customFormat="1" x14ac:dyDescent="0.35">
      <c r="A6" s="6" t="s">
        <v>17</v>
      </c>
      <c r="B6" s="6">
        <v>2018</v>
      </c>
      <c r="C6" s="6" t="s">
        <v>2</v>
      </c>
      <c r="D6" s="8">
        <f t="shared" si="0"/>
        <v>0</v>
      </c>
      <c r="E6" s="8">
        <f t="shared" si="4"/>
        <v>1</v>
      </c>
      <c r="F6" s="8">
        <f t="shared" si="5"/>
        <v>0</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v>1</v>
      </c>
      <c r="AK6" s="9"/>
      <c r="AL6" s="9"/>
      <c r="AM6" s="9"/>
      <c r="AN6" s="9"/>
      <c r="AO6" s="9"/>
      <c r="AP6" s="9"/>
      <c r="AQ6" s="9"/>
      <c r="AR6" s="9"/>
      <c r="AS6" s="9"/>
      <c r="AT6" s="9"/>
      <c r="AU6" s="9"/>
      <c r="AV6" s="9"/>
      <c r="AW6" s="9"/>
      <c r="AX6" s="9"/>
      <c r="AY6" s="9"/>
      <c r="AZ6" s="9"/>
      <c r="BA6" s="9"/>
      <c r="BB6" s="9"/>
      <c r="BC6" s="9"/>
      <c r="BD6" s="9"/>
      <c r="BE6" s="10"/>
      <c r="BF6" s="10"/>
      <c r="BG6" s="10"/>
      <c r="BH6" s="10"/>
      <c r="BI6" s="10"/>
      <c r="BJ6" s="11"/>
      <c r="BK6" s="11"/>
      <c r="BL6" s="11"/>
      <c r="BM6" s="11"/>
      <c r="BN6" s="11"/>
      <c r="BO6" s="11"/>
      <c r="BP6" s="11"/>
      <c r="BQ6" s="11"/>
      <c r="BR6" s="11"/>
      <c r="BS6" s="11"/>
      <c r="BT6" s="11"/>
      <c r="BU6" s="11"/>
      <c r="BV6" s="11"/>
      <c r="BW6" s="11"/>
      <c r="BX6" s="11"/>
      <c r="BY6" s="11"/>
      <c r="CB6" s="8">
        <f t="shared" si="6"/>
        <v>1</v>
      </c>
      <c r="CC6" s="6">
        <f t="shared" si="2"/>
        <v>0</v>
      </c>
      <c r="CD6" s="6">
        <f t="shared" si="3"/>
        <v>0</v>
      </c>
      <c r="CE6" s="6">
        <f t="shared" si="7"/>
        <v>0</v>
      </c>
    </row>
    <row r="7" spans="1:83" s="6" customFormat="1" x14ac:dyDescent="0.35">
      <c r="A7" s="6" t="s">
        <v>18</v>
      </c>
      <c r="B7" s="6">
        <v>2018</v>
      </c>
      <c r="C7" s="6" t="s">
        <v>2</v>
      </c>
      <c r="D7" s="8">
        <f t="shared" si="0"/>
        <v>0</v>
      </c>
      <c r="E7" s="8">
        <f t="shared" si="4"/>
        <v>1</v>
      </c>
      <c r="F7" s="8">
        <f t="shared" si="5"/>
        <v>0</v>
      </c>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v>1</v>
      </c>
      <c r="AK7" s="9"/>
      <c r="AL7" s="9"/>
      <c r="AM7" s="9"/>
      <c r="AN7" s="9"/>
      <c r="AO7" s="9"/>
      <c r="AP7" s="9"/>
      <c r="AQ7" s="9"/>
      <c r="AR7" s="9"/>
      <c r="AS7" s="9"/>
      <c r="AT7" s="9"/>
      <c r="AU7" s="9"/>
      <c r="AV7" s="9"/>
      <c r="AW7" s="9"/>
      <c r="AX7" s="9"/>
      <c r="AY7" s="9"/>
      <c r="AZ7" s="9"/>
      <c r="BA7" s="9"/>
      <c r="BB7" s="9"/>
      <c r="BC7" s="9"/>
      <c r="BD7" s="9"/>
      <c r="BE7" s="10"/>
      <c r="BF7" s="10"/>
      <c r="BG7" s="10"/>
      <c r="BH7" s="10"/>
      <c r="BI7" s="10"/>
      <c r="BJ7" s="11"/>
      <c r="BK7" s="11"/>
      <c r="BL7" s="11"/>
      <c r="BM7" s="11"/>
      <c r="BN7" s="11"/>
      <c r="BO7" s="11"/>
      <c r="BP7" s="11"/>
      <c r="BQ7" s="11"/>
      <c r="BR7" s="11"/>
      <c r="BS7" s="11"/>
      <c r="BT7" s="11"/>
      <c r="BU7" s="11"/>
      <c r="BV7" s="11"/>
      <c r="BW7" s="11"/>
      <c r="BX7" s="11"/>
      <c r="BY7" s="11"/>
      <c r="CB7" s="8">
        <f t="shared" si="6"/>
        <v>1</v>
      </c>
      <c r="CC7" s="6">
        <f t="shared" si="2"/>
        <v>0</v>
      </c>
      <c r="CD7" s="6">
        <f t="shared" si="3"/>
        <v>0</v>
      </c>
      <c r="CE7" s="6">
        <f t="shared" si="7"/>
        <v>0</v>
      </c>
    </row>
    <row r="8" spans="1:83" s="6" customFormat="1" x14ac:dyDescent="0.35">
      <c r="A8" s="6" t="s">
        <v>19</v>
      </c>
      <c r="B8" s="6">
        <v>2018</v>
      </c>
      <c r="C8" s="6" t="s">
        <v>2</v>
      </c>
      <c r="D8" s="8">
        <f t="shared" si="0"/>
        <v>0</v>
      </c>
      <c r="E8" s="8">
        <f t="shared" si="4"/>
        <v>1</v>
      </c>
      <c r="F8" s="8">
        <f t="shared" si="5"/>
        <v>0</v>
      </c>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v>1</v>
      </c>
      <c r="AK8" s="9"/>
      <c r="AL8" s="9"/>
      <c r="AM8" s="9"/>
      <c r="AN8" s="9"/>
      <c r="AO8" s="9"/>
      <c r="AP8" s="9"/>
      <c r="AQ8" s="9"/>
      <c r="AR8" s="9"/>
      <c r="AS8" s="9"/>
      <c r="AT8" s="9"/>
      <c r="AU8" s="9"/>
      <c r="AV8" s="9"/>
      <c r="AW8" s="9"/>
      <c r="AX8" s="9"/>
      <c r="AY8" s="9"/>
      <c r="AZ8" s="9"/>
      <c r="BA8" s="9"/>
      <c r="BB8" s="9"/>
      <c r="BC8" s="9"/>
      <c r="BD8" s="9"/>
      <c r="BE8" s="10"/>
      <c r="BF8" s="10"/>
      <c r="BG8" s="10"/>
      <c r="BH8" s="10"/>
      <c r="BI8" s="10"/>
      <c r="BJ8" s="11"/>
      <c r="BK8" s="11"/>
      <c r="BL8" s="11"/>
      <c r="BM8" s="11"/>
      <c r="BN8" s="11"/>
      <c r="BO8" s="11"/>
      <c r="BP8" s="11"/>
      <c r="BQ8" s="11"/>
      <c r="BR8" s="11"/>
      <c r="BS8" s="11"/>
      <c r="BT8" s="11"/>
      <c r="BU8" s="11"/>
      <c r="BV8" s="11"/>
      <c r="BW8" s="11"/>
      <c r="BX8" s="11"/>
      <c r="BY8" s="11"/>
      <c r="CB8" s="8">
        <f t="shared" si="6"/>
        <v>1</v>
      </c>
      <c r="CC8" s="6">
        <f t="shared" si="2"/>
        <v>0</v>
      </c>
      <c r="CD8" s="6">
        <f t="shared" si="3"/>
        <v>0</v>
      </c>
      <c r="CE8" s="6">
        <f t="shared" si="7"/>
        <v>0</v>
      </c>
    </row>
    <row r="9" spans="1:83" s="6" customFormat="1" x14ac:dyDescent="0.35">
      <c r="A9" s="6" t="s">
        <v>20</v>
      </c>
      <c r="B9" s="6">
        <v>2018</v>
      </c>
      <c r="C9" s="6" t="s">
        <v>2</v>
      </c>
      <c r="D9" s="8">
        <f t="shared" si="0"/>
        <v>0</v>
      </c>
      <c r="E9" s="8">
        <f t="shared" si="4"/>
        <v>1</v>
      </c>
      <c r="F9" s="8">
        <f t="shared" si="5"/>
        <v>0</v>
      </c>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v>1</v>
      </c>
      <c r="AK9" s="9"/>
      <c r="AL9" s="9"/>
      <c r="AM9" s="9"/>
      <c r="AN9" s="9"/>
      <c r="AO9" s="9"/>
      <c r="AP9" s="9"/>
      <c r="AQ9" s="9"/>
      <c r="AR9" s="9"/>
      <c r="AS9" s="9"/>
      <c r="AT9" s="9"/>
      <c r="AU9" s="9"/>
      <c r="AV9" s="9"/>
      <c r="AW9" s="9"/>
      <c r="AX9" s="9"/>
      <c r="AY9" s="9"/>
      <c r="AZ9" s="9"/>
      <c r="BA9" s="9"/>
      <c r="BB9" s="9"/>
      <c r="BC9" s="9"/>
      <c r="BD9" s="9"/>
      <c r="BE9" s="10"/>
      <c r="BF9" s="10"/>
      <c r="BG9" s="10"/>
      <c r="BH9" s="10"/>
      <c r="BI9" s="10"/>
      <c r="BJ9" s="11"/>
      <c r="BK9" s="11"/>
      <c r="BL9" s="11"/>
      <c r="BM9" s="11"/>
      <c r="BN9" s="11"/>
      <c r="BO9" s="11"/>
      <c r="BP9" s="11"/>
      <c r="BQ9" s="11"/>
      <c r="BR9" s="11"/>
      <c r="BS9" s="11"/>
      <c r="BT9" s="11"/>
      <c r="BU9" s="11"/>
      <c r="BV9" s="11"/>
      <c r="BW9" s="11"/>
      <c r="BX9" s="11"/>
      <c r="BY9" s="11"/>
      <c r="CB9" s="8">
        <f t="shared" si="6"/>
        <v>1</v>
      </c>
      <c r="CC9" s="6">
        <f t="shared" si="2"/>
        <v>0</v>
      </c>
      <c r="CD9" s="6">
        <f t="shared" si="3"/>
        <v>0</v>
      </c>
      <c r="CE9" s="6">
        <f t="shared" si="7"/>
        <v>0</v>
      </c>
    </row>
    <row r="10" spans="1:83" s="6" customFormat="1" x14ac:dyDescent="0.35">
      <c r="A10" s="6" t="s">
        <v>21</v>
      </c>
      <c r="B10" s="6">
        <v>2018</v>
      </c>
      <c r="C10" s="6" t="s">
        <v>2</v>
      </c>
      <c r="D10" s="8">
        <f t="shared" si="0"/>
        <v>0</v>
      </c>
      <c r="E10" s="8">
        <f t="shared" si="4"/>
        <v>0</v>
      </c>
      <c r="F10" s="8">
        <f t="shared" si="5"/>
        <v>0</v>
      </c>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10"/>
      <c r="BF10" s="10"/>
      <c r="BG10" s="10"/>
      <c r="BH10" s="10"/>
      <c r="BI10" s="10"/>
      <c r="BJ10" s="11"/>
      <c r="BK10" s="11"/>
      <c r="BL10" s="11"/>
      <c r="BM10" s="11"/>
      <c r="BN10" s="11"/>
      <c r="BO10" s="11"/>
      <c r="BP10" s="11"/>
      <c r="BQ10" s="11"/>
      <c r="BR10" s="11"/>
      <c r="BS10" s="11"/>
      <c r="BT10" s="11"/>
      <c r="BU10" s="11"/>
      <c r="BV10" s="11"/>
      <c r="BW10" s="11"/>
      <c r="BX10" s="11"/>
      <c r="BY10" s="11"/>
      <c r="CB10" s="8">
        <f t="shared" si="6"/>
        <v>0</v>
      </c>
      <c r="CC10" s="6">
        <f t="shared" si="2"/>
        <v>0</v>
      </c>
      <c r="CD10" s="6">
        <f t="shared" si="3"/>
        <v>0</v>
      </c>
      <c r="CE10" s="6">
        <f t="shared" si="7"/>
        <v>0</v>
      </c>
    </row>
    <row r="11" spans="1:83" s="6" customFormat="1" x14ac:dyDescent="0.35">
      <c r="A11" s="6" t="s">
        <v>22</v>
      </c>
      <c r="B11" s="6">
        <v>2018</v>
      </c>
      <c r="C11" s="6" t="s">
        <v>2</v>
      </c>
      <c r="D11" s="8">
        <f t="shared" si="0"/>
        <v>0</v>
      </c>
      <c r="E11" s="8">
        <f t="shared" si="4"/>
        <v>0</v>
      </c>
      <c r="F11" s="8">
        <f t="shared" si="5"/>
        <v>0</v>
      </c>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10"/>
      <c r="BF11" s="10"/>
      <c r="BG11" s="10"/>
      <c r="BH11" s="10"/>
      <c r="BI11" s="10"/>
      <c r="BJ11" s="11"/>
      <c r="BK11" s="11"/>
      <c r="BL11" s="11"/>
      <c r="BM11" s="11"/>
      <c r="BN11" s="11"/>
      <c r="BO11" s="11"/>
      <c r="BP11" s="11"/>
      <c r="BQ11" s="11"/>
      <c r="BR11" s="11"/>
      <c r="BS11" s="11"/>
      <c r="BT11" s="11"/>
      <c r="BU11" s="11"/>
      <c r="BV11" s="11"/>
      <c r="BW11" s="11"/>
      <c r="BX11" s="11"/>
      <c r="BY11" s="11"/>
      <c r="CB11" s="8">
        <f t="shared" si="6"/>
        <v>0</v>
      </c>
      <c r="CC11" s="6">
        <f t="shared" si="2"/>
        <v>0</v>
      </c>
      <c r="CD11" s="6">
        <f t="shared" si="3"/>
        <v>0</v>
      </c>
      <c r="CE11" s="6">
        <f t="shared" si="7"/>
        <v>0</v>
      </c>
    </row>
    <row r="12" spans="1:83" s="6" customFormat="1" x14ac:dyDescent="0.35">
      <c r="A12" s="6" t="s">
        <v>24</v>
      </c>
      <c r="B12" s="6">
        <v>2018</v>
      </c>
      <c r="C12" s="6" t="s">
        <v>2</v>
      </c>
      <c r="D12" s="8">
        <f t="shared" si="0"/>
        <v>0</v>
      </c>
      <c r="E12" s="8">
        <f t="shared" si="4"/>
        <v>0</v>
      </c>
      <c r="F12" s="8">
        <f t="shared" si="5"/>
        <v>0</v>
      </c>
      <c r="G12" s="9"/>
      <c r="H12" s="9"/>
      <c r="I12" s="9"/>
      <c r="J12" s="9"/>
      <c r="K12" s="9"/>
      <c r="L12" s="9"/>
      <c r="M12" s="9"/>
      <c r="N12" s="9"/>
      <c r="O12" s="9"/>
      <c r="P12" s="9"/>
      <c r="Q12" s="9"/>
      <c r="R12" s="9"/>
      <c r="S12" s="9"/>
      <c r="T12" s="9"/>
      <c r="U12" s="9"/>
      <c r="V12" s="9"/>
      <c r="W12" s="9"/>
      <c r="X12" s="9"/>
      <c r="Y12" s="9"/>
      <c r="Z12" s="9"/>
      <c r="AA12" s="9">
        <v>1</v>
      </c>
      <c r="AB12" s="9"/>
      <c r="AC12" s="9"/>
      <c r="AD12" s="9">
        <v>1</v>
      </c>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10"/>
      <c r="BF12" s="10"/>
      <c r="BG12" s="10"/>
      <c r="BH12" s="10"/>
      <c r="BI12" s="10"/>
      <c r="BJ12" s="11"/>
      <c r="BK12" s="11"/>
      <c r="BL12" s="11"/>
      <c r="BM12" s="11"/>
      <c r="BN12" s="11"/>
      <c r="BO12" s="11"/>
      <c r="BP12" s="11"/>
      <c r="BQ12" s="11"/>
      <c r="BR12" s="11"/>
      <c r="BS12" s="11"/>
      <c r="BT12" s="11"/>
      <c r="BU12" s="11"/>
      <c r="BV12" s="11"/>
      <c r="BW12" s="11"/>
      <c r="BX12" s="11"/>
      <c r="BY12" s="11"/>
      <c r="CB12" s="8">
        <f t="shared" si="6"/>
        <v>2</v>
      </c>
      <c r="CC12" s="6">
        <f t="shared" si="2"/>
        <v>0</v>
      </c>
      <c r="CD12" s="6">
        <f t="shared" si="3"/>
        <v>0</v>
      </c>
      <c r="CE12" s="6">
        <f t="shared" si="7"/>
        <v>0</v>
      </c>
    </row>
    <row r="13" spans="1:83" s="6" customFormat="1" x14ac:dyDescent="0.35">
      <c r="A13" s="6" t="s">
        <v>25</v>
      </c>
      <c r="B13" s="6">
        <v>2018</v>
      </c>
      <c r="C13" s="6" t="s">
        <v>2</v>
      </c>
      <c r="D13" s="8">
        <f t="shared" si="0"/>
        <v>1</v>
      </c>
      <c r="E13" s="8">
        <f t="shared" si="4"/>
        <v>1</v>
      </c>
      <c r="F13" s="8">
        <f t="shared" si="5"/>
        <v>0</v>
      </c>
      <c r="G13" s="9"/>
      <c r="H13" s="9"/>
      <c r="I13" s="9"/>
      <c r="J13" s="9"/>
      <c r="K13" s="9">
        <v>1</v>
      </c>
      <c r="L13" s="9"/>
      <c r="M13" s="9">
        <v>1</v>
      </c>
      <c r="N13" s="9"/>
      <c r="O13" s="9">
        <v>1</v>
      </c>
      <c r="P13" s="9"/>
      <c r="Q13" s="9"/>
      <c r="R13" s="9"/>
      <c r="S13" s="9"/>
      <c r="T13" s="9"/>
      <c r="U13" s="9"/>
      <c r="V13" s="9"/>
      <c r="W13" s="9"/>
      <c r="X13" s="9"/>
      <c r="Y13" s="9"/>
      <c r="Z13" s="9"/>
      <c r="AA13" s="9"/>
      <c r="AB13" s="9"/>
      <c r="AC13" s="9"/>
      <c r="AD13" s="9"/>
      <c r="AE13" s="9"/>
      <c r="AF13" s="9"/>
      <c r="AG13" s="9"/>
      <c r="AH13" s="9"/>
      <c r="AI13" s="9">
        <v>1</v>
      </c>
      <c r="AJ13" s="9"/>
      <c r="AK13" s="9"/>
      <c r="AL13" s="9"/>
      <c r="AM13" s="9"/>
      <c r="AN13" s="9"/>
      <c r="AO13" s="9"/>
      <c r="AP13" s="9"/>
      <c r="AQ13" s="9"/>
      <c r="AR13" s="9"/>
      <c r="AS13" s="9"/>
      <c r="AT13" s="9"/>
      <c r="AU13" s="9"/>
      <c r="AV13" s="9"/>
      <c r="AW13" s="9"/>
      <c r="AX13" s="9"/>
      <c r="AY13" s="9"/>
      <c r="AZ13" s="9"/>
      <c r="BA13" s="9"/>
      <c r="BB13" s="9"/>
      <c r="BC13" s="9"/>
      <c r="BD13" s="9"/>
      <c r="BE13" s="10"/>
      <c r="BF13" s="10"/>
      <c r="BG13" s="10"/>
      <c r="BH13" s="10"/>
      <c r="BI13" s="10"/>
      <c r="BJ13" s="11"/>
      <c r="BK13" s="11"/>
      <c r="BL13" s="11"/>
      <c r="BM13" s="11"/>
      <c r="BN13" s="11"/>
      <c r="BO13" s="11"/>
      <c r="BP13" s="11"/>
      <c r="BQ13" s="11"/>
      <c r="BR13" s="11"/>
      <c r="BS13" s="11"/>
      <c r="BT13" s="11"/>
      <c r="BU13" s="11"/>
      <c r="BV13" s="11"/>
      <c r="BW13" s="11"/>
      <c r="BX13" s="11"/>
      <c r="BY13" s="11"/>
      <c r="CB13" s="8">
        <f t="shared" si="6"/>
        <v>3</v>
      </c>
      <c r="CC13" s="6">
        <f t="shared" si="2"/>
        <v>0</v>
      </c>
      <c r="CD13" s="6">
        <f t="shared" si="3"/>
        <v>1</v>
      </c>
      <c r="CE13" s="6">
        <f t="shared" si="7"/>
        <v>1</v>
      </c>
    </row>
    <row r="14" spans="1:83" s="6" customFormat="1" x14ac:dyDescent="0.35">
      <c r="A14" s="6" t="s">
        <v>28</v>
      </c>
      <c r="B14" s="6">
        <v>2018</v>
      </c>
      <c r="C14" s="6" t="s">
        <v>2</v>
      </c>
      <c r="D14" s="8">
        <f t="shared" si="0"/>
        <v>0</v>
      </c>
      <c r="E14" s="8">
        <f t="shared" si="4"/>
        <v>0</v>
      </c>
      <c r="F14" s="8">
        <f t="shared" si="5"/>
        <v>0</v>
      </c>
      <c r="G14" s="9"/>
      <c r="H14" s="9"/>
      <c r="I14" s="9"/>
      <c r="J14" s="9"/>
      <c r="K14" s="9"/>
      <c r="L14" s="9"/>
      <c r="M14" s="9"/>
      <c r="N14" s="9"/>
      <c r="O14" s="9"/>
      <c r="P14" s="9"/>
      <c r="Q14" s="9"/>
      <c r="R14" s="9"/>
      <c r="S14" s="9"/>
      <c r="T14" s="9"/>
      <c r="U14" s="9"/>
      <c r="V14" s="9"/>
      <c r="W14" s="9"/>
      <c r="X14" s="9"/>
      <c r="Y14" s="9"/>
      <c r="Z14" s="9"/>
      <c r="AA14" s="9"/>
      <c r="AB14" s="9">
        <v>1</v>
      </c>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10"/>
      <c r="BF14" s="10"/>
      <c r="BG14" s="10"/>
      <c r="BH14" s="10"/>
      <c r="BI14" s="10"/>
      <c r="BJ14" s="11"/>
      <c r="BK14" s="11"/>
      <c r="BL14" s="11"/>
      <c r="BM14" s="11"/>
      <c r="BN14" s="11"/>
      <c r="BO14" s="11"/>
      <c r="BP14" s="11"/>
      <c r="BQ14" s="11"/>
      <c r="BR14" s="11"/>
      <c r="BS14" s="11"/>
      <c r="BT14" s="11"/>
      <c r="BU14" s="11"/>
      <c r="BV14" s="11"/>
      <c r="BW14" s="11"/>
      <c r="BX14" s="11"/>
      <c r="BY14" s="11"/>
      <c r="CB14" s="8">
        <f t="shared" si="6"/>
        <v>1</v>
      </c>
      <c r="CC14" s="6">
        <f t="shared" si="2"/>
        <v>0</v>
      </c>
      <c r="CD14" s="6">
        <f t="shared" si="3"/>
        <v>0</v>
      </c>
      <c r="CE14" s="6">
        <f t="shared" si="7"/>
        <v>0</v>
      </c>
    </row>
    <row r="15" spans="1:83" s="6" customFormat="1" x14ac:dyDescent="0.35">
      <c r="A15" s="6" t="s">
        <v>30</v>
      </c>
      <c r="B15" s="6">
        <v>2018</v>
      </c>
      <c r="C15" s="6" t="s">
        <v>2</v>
      </c>
      <c r="D15" s="8">
        <f t="shared" si="0"/>
        <v>0</v>
      </c>
      <c r="E15" s="8">
        <f t="shared" si="4"/>
        <v>0</v>
      </c>
      <c r="F15" s="8">
        <f t="shared" si="5"/>
        <v>0</v>
      </c>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10"/>
      <c r="BF15" s="10"/>
      <c r="BG15" s="10"/>
      <c r="BH15" s="10"/>
      <c r="BI15" s="10"/>
      <c r="BJ15" s="11"/>
      <c r="BK15" s="11"/>
      <c r="BL15" s="11"/>
      <c r="BM15" s="11"/>
      <c r="BN15" s="11"/>
      <c r="BO15" s="11"/>
      <c r="BP15" s="11"/>
      <c r="BQ15" s="11"/>
      <c r="BR15" s="11"/>
      <c r="BS15" s="11"/>
      <c r="BT15" s="11"/>
      <c r="BU15" s="11"/>
      <c r="BV15" s="11"/>
      <c r="BW15" s="11"/>
      <c r="BX15" s="11"/>
      <c r="BY15" s="11"/>
      <c r="CB15" s="8">
        <f t="shared" si="6"/>
        <v>0</v>
      </c>
      <c r="CC15" s="6">
        <f t="shared" si="2"/>
        <v>0</v>
      </c>
      <c r="CD15" s="6">
        <f t="shared" si="3"/>
        <v>0</v>
      </c>
      <c r="CE15" s="6">
        <f t="shared" si="7"/>
        <v>0</v>
      </c>
    </row>
    <row r="16" spans="1:83" s="6" customFormat="1" x14ac:dyDescent="0.35">
      <c r="A16" s="6" t="s">
        <v>31</v>
      </c>
      <c r="B16" s="6">
        <v>2018</v>
      </c>
      <c r="C16" s="6" t="s">
        <v>2</v>
      </c>
      <c r="D16" s="8">
        <f t="shared" si="0"/>
        <v>0</v>
      </c>
      <c r="E16" s="8">
        <f t="shared" si="4"/>
        <v>0</v>
      </c>
      <c r="F16" s="8">
        <f t="shared" si="5"/>
        <v>0</v>
      </c>
      <c r="G16" s="9"/>
      <c r="H16" s="9"/>
      <c r="I16" s="9"/>
      <c r="J16" s="9"/>
      <c r="K16" s="9"/>
      <c r="L16" s="9"/>
      <c r="M16" s="9"/>
      <c r="N16" s="9"/>
      <c r="O16" s="9"/>
      <c r="P16" s="9">
        <v>1</v>
      </c>
      <c r="Q16" s="9">
        <v>1</v>
      </c>
      <c r="R16" s="9"/>
      <c r="S16" s="9"/>
      <c r="T16" s="9"/>
      <c r="U16" s="9"/>
      <c r="V16" s="9"/>
      <c r="W16" s="9"/>
      <c r="X16" s="9">
        <v>1</v>
      </c>
      <c r="Y16" s="9">
        <v>1</v>
      </c>
      <c r="Z16" s="9">
        <v>1</v>
      </c>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10"/>
      <c r="BF16" s="10"/>
      <c r="BG16" s="10"/>
      <c r="BH16" s="10"/>
      <c r="BI16" s="10"/>
      <c r="BJ16" s="11"/>
      <c r="BK16" s="11"/>
      <c r="BL16" s="11"/>
      <c r="BM16" s="11"/>
      <c r="BN16" s="11"/>
      <c r="BO16" s="11"/>
      <c r="BP16" s="11"/>
      <c r="BQ16" s="11"/>
      <c r="BR16" s="11"/>
      <c r="BS16" s="11"/>
      <c r="BT16" s="11"/>
      <c r="BU16" s="11"/>
      <c r="BV16" s="11"/>
      <c r="BW16" s="11"/>
      <c r="BX16" s="11"/>
      <c r="BY16" s="11"/>
      <c r="CB16" s="8">
        <f t="shared" si="6"/>
        <v>5</v>
      </c>
      <c r="CC16" s="6">
        <f t="shared" si="2"/>
        <v>0</v>
      </c>
      <c r="CD16" s="6">
        <f t="shared" si="3"/>
        <v>0</v>
      </c>
      <c r="CE16" s="6">
        <f t="shared" si="7"/>
        <v>0</v>
      </c>
    </row>
    <row r="17" spans="1:83" s="6" customFormat="1" x14ac:dyDescent="0.35">
      <c r="A17" s="6" t="s">
        <v>36</v>
      </c>
      <c r="B17" s="6">
        <v>2018</v>
      </c>
      <c r="C17" s="6" t="s">
        <v>2</v>
      </c>
      <c r="D17" s="8">
        <f t="shared" si="0"/>
        <v>0</v>
      </c>
      <c r="E17" s="8">
        <f t="shared" si="4"/>
        <v>1</v>
      </c>
      <c r="F17" s="8">
        <f t="shared" si="5"/>
        <v>1</v>
      </c>
      <c r="G17" s="9"/>
      <c r="H17" s="9"/>
      <c r="I17" s="9"/>
      <c r="J17" s="9"/>
      <c r="K17" s="9"/>
      <c r="L17" s="9"/>
      <c r="M17" s="9"/>
      <c r="N17" s="9"/>
      <c r="O17" s="9"/>
      <c r="P17" s="9"/>
      <c r="Q17" s="9"/>
      <c r="R17" s="9">
        <v>1</v>
      </c>
      <c r="S17" s="9">
        <v>1</v>
      </c>
      <c r="T17" s="9"/>
      <c r="U17" s="9"/>
      <c r="V17" s="9"/>
      <c r="W17" s="9"/>
      <c r="X17" s="9"/>
      <c r="Y17" s="9"/>
      <c r="Z17" s="9"/>
      <c r="AA17" s="9"/>
      <c r="AB17" s="9"/>
      <c r="AC17" s="9"/>
      <c r="AD17" s="9"/>
      <c r="AE17" s="9"/>
      <c r="AF17" s="9"/>
      <c r="AG17" s="9"/>
      <c r="AH17" s="9"/>
      <c r="AI17" s="9"/>
      <c r="AJ17" s="9">
        <v>1</v>
      </c>
      <c r="AK17" s="9">
        <v>1</v>
      </c>
      <c r="AL17" s="9"/>
      <c r="AM17" s="9"/>
      <c r="AN17" s="9"/>
      <c r="AO17" s="9"/>
      <c r="AP17" s="9"/>
      <c r="AQ17" s="9"/>
      <c r="AR17" s="9"/>
      <c r="AS17" s="9"/>
      <c r="AT17" s="9"/>
      <c r="AU17" s="9"/>
      <c r="AV17" s="9"/>
      <c r="AW17" s="9"/>
      <c r="AX17" s="9"/>
      <c r="AY17" s="9"/>
      <c r="AZ17" s="9"/>
      <c r="BA17" s="9"/>
      <c r="BB17" s="9"/>
      <c r="BC17" s="9"/>
      <c r="BD17" s="9"/>
      <c r="BE17" s="10"/>
      <c r="BF17" s="10"/>
      <c r="BG17" s="10"/>
      <c r="BH17" s="10"/>
      <c r="BI17" s="10"/>
      <c r="BJ17" s="11"/>
      <c r="BK17" s="11"/>
      <c r="BL17" s="11"/>
      <c r="BM17" s="11"/>
      <c r="BN17" s="11"/>
      <c r="BO17" s="11"/>
      <c r="BP17" s="11"/>
      <c r="BQ17" s="11"/>
      <c r="BR17" s="11"/>
      <c r="BS17" s="11"/>
      <c r="BT17" s="11"/>
      <c r="BU17" s="11"/>
      <c r="BV17" s="11"/>
      <c r="BW17" s="11"/>
      <c r="BX17" s="11"/>
      <c r="BY17" s="11"/>
      <c r="CB17" s="8">
        <f t="shared" si="6"/>
        <v>3</v>
      </c>
      <c r="CC17" s="6">
        <f t="shared" si="2"/>
        <v>0</v>
      </c>
      <c r="CD17" s="6">
        <f t="shared" si="3"/>
        <v>0</v>
      </c>
      <c r="CE17" s="6">
        <f t="shared" si="7"/>
        <v>0</v>
      </c>
    </row>
    <row r="18" spans="1:83" s="6" customFormat="1" x14ac:dyDescent="0.35">
      <c r="A18" s="6" t="s">
        <v>41</v>
      </c>
      <c r="B18" s="6">
        <v>2018</v>
      </c>
      <c r="C18" s="6" t="s">
        <v>2</v>
      </c>
      <c r="D18" s="8">
        <f t="shared" si="0"/>
        <v>0</v>
      </c>
      <c r="E18" s="8">
        <f t="shared" si="4"/>
        <v>0</v>
      </c>
      <c r="F18" s="8">
        <f t="shared" si="5"/>
        <v>0</v>
      </c>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10"/>
      <c r="BF18" s="10"/>
      <c r="BG18" s="10"/>
      <c r="BH18" s="10"/>
      <c r="BI18" s="10"/>
      <c r="BJ18" s="11"/>
      <c r="BK18" s="11"/>
      <c r="BL18" s="11"/>
      <c r="BM18" s="11"/>
      <c r="BN18" s="11"/>
      <c r="BO18" s="11"/>
      <c r="BP18" s="11"/>
      <c r="BQ18" s="11"/>
      <c r="BR18" s="11"/>
      <c r="BS18" s="11"/>
      <c r="BT18" s="11"/>
      <c r="BU18" s="11"/>
      <c r="BV18" s="11"/>
      <c r="BW18" s="11"/>
      <c r="BX18" s="11"/>
      <c r="BY18" s="11"/>
      <c r="CB18" s="8">
        <f t="shared" si="6"/>
        <v>0</v>
      </c>
      <c r="CC18" s="6">
        <f t="shared" si="2"/>
        <v>0</v>
      </c>
      <c r="CD18" s="6">
        <f t="shared" si="3"/>
        <v>0</v>
      </c>
      <c r="CE18" s="6">
        <f t="shared" si="7"/>
        <v>0</v>
      </c>
    </row>
    <row r="19" spans="1:83" s="6" customFormat="1" x14ac:dyDescent="0.35">
      <c r="A19" s="6" t="s">
        <v>42</v>
      </c>
      <c r="B19" s="6">
        <v>2018</v>
      </c>
      <c r="C19" s="6" t="s">
        <v>2</v>
      </c>
      <c r="D19" s="8">
        <f t="shared" si="0"/>
        <v>0</v>
      </c>
      <c r="E19" s="8">
        <f t="shared" si="4"/>
        <v>1</v>
      </c>
      <c r="F19" s="8">
        <f t="shared" si="5"/>
        <v>0</v>
      </c>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v>1</v>
      </c>
      <c r="AK19" s="9"/>
      <c r="AL19" s="9"/>
      <c r="AM19" s="9"/>
      <c r="AN19" s="9"/>
      <c r="AO19" s="9"/>
      <c r="AP19" s="9"/>
      <c r="AQ19" s="9"/>
      <c r="AR19" s="9"/>
      <c r="AS19" s="9"/>
      <c r="AT19" s="9"/>
      <c r="AU19" s="9"/>
      <c r="AV19" s="9"/>
      <c r="AW19" s="9"/>
      <c r="AX19" s="9"/>
      <c r="AY19" s="9"/>
      <c r="AZ19" s="9"/>
      <c r="BA19" s="9"/>
      <c r="BB19" s="9"/>
      <c r="BC19" s="9"/>
      <c r="BD19" s="9"/>
      <c r="BE19" s="10"/>
      <c r="BF19" s="10"/>
      <c r="BG19" s="10"/>
      <c r="BH19" s="10"/>
      <c r="BI19" s="10"/>
      <c r="BJ19" s="11"/>
      <c r="BK19" s="11"/>
      <c r="BL19" s="11"/>
      <c r="BM19" s="11"/>
      <c r="BN19" s="11"/>
      <c r="BO19" s="11"/>
      <c r="BP19" s="11"/>
      <c r="BQ19" s="11"/>
      <c r="BR19" s="11"/>
      <c r="BS19" s="11"/>
      <c r="BT19" s="11"/>
      <c r="BU19" s="11"/>
      <c r="BV19" s="11"/>
      <c r="BW19" s="11"/>
      <c r="BX19" s="11"/>
      <c r="BY19" s="11"/>
      <c r="CB19" s="8">
        <f t="shared" si="6"/>
        <v>1</v>
      </c>
      <c r="CC19" s="6">
        <f t="shared" si="2"/>
        <v>0</v>
      </c>
      <c r="CD19" s="6">
        <f t="shared" si="3"/>
        <v>0</v>
      </c>
      <c r="CE19" s="6">
        <f t="shared" si="7"/>
        <v>0</v>
      </c>
    </row>
    <row r="20" spans="1:83" s="6" customFormat="1" x14ac:dyDescent="0.35">
      <c r="A20" s="6" t="s">
        <v>43</v>
      </c>
      <c r="B20" s="6">
        <v>2018</v>
      </c>
      <c r="C20" s="6" t="s">
        <v>2</v>
      </c>
      <c r="D20" s="8">
        <f t="shared" si="0"/>
        <v>1</v>
      </c>
      <c r="E20" s="8">
        <f t="shared" si="4"/>
        <v>0</v>
      </c>
      <c r="F20" s="8">
        <f t="shared" si="5"/>
        <v>0</v>
      </c>
      <c r="G20" s="9"/>
      <c r="H20" s="9">
        <v>1</v>
      </c>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10"/>
      <c r="BF20" s="10"/>
      <c r="BG20" s="10"/>
      <c r="BH20" s="10"/>
      <c r="BI20" s="10"/>
      <c r="BJ20" s="11"/>
      <c r="BK20" s="11"/>
      <c r="BL20" s="11"/>
      <c r="BM20" s="11"/>
      <c r="BN20" s="11"/>
      <c r="BO20" s="11"/>
      <c r="BP20" s="11"/>
      <c r="BQ20" s="11"/>
      <c r="BR20" s="11"/>
      <c r="BS20" s="11"/>
      <c r="BT20" s="11"/>
      <c r="BU20" s="11"/>
      <c r="BV20" s="11"/>
      <c r="BW20" s="11"/>
      <c r="BX20" s="11"/>
      <c r="BY20" s="11"/>
      <c r="CB20" s="8">
        <f t="shared" si="6"/>
        <v>1</v>
      </c>
      <c r="CC20" s="6">
        <f t="shared" si="2"/>
        <v>0</v>
      </c>
      <c r="CD20" s="6">
        <f t="shared" si="3"/>
        <v>1</v>
      </c>
      <c r="CE20" s="6">
        <f t="shared" si="7"/>
        <v>1</v>
      </c>
    </row>
    <row r="21" spans="1:83" s="6" customFormat="1" x14ac:dyDescent="0.35">
      <c r="A21" s="6" t="s">
        <v>44</v>
      </c>
      <c r="B21" s="6">
        <v>2018</v>
      </c>
      <c r="C21" s="6" t="s">
        <v>2</v>
      </c>
      <c r="D21" s="8">
        <f t="shared" si="0"/>
        <v>0</v>
      </c>
      <c r="E21" s="8">
        <f t="shared" si="4"/>
        <v>1</v>
      </c>
      <c r="F21" s="8">
        <f t="shared" si="5"/>
        <v>0</v>
      </c>
      <c r="G21" s="9"/>
      <c r="H21" s="9"/>
      <c r="I21" s="9"/>
      <c r="J21" s="9"/>
      <c r="K21" s="9"/>
      <c r="L21" s="9"/>
      <c r="M21" s="9"/>
      <c r="N21" s="9"/>
      <c r="O21" s="9"/>
      <c r="P21" s="9"/>
      <c r="Q21" s="9"/>
      <c r="R21" s="9"/>
      <c r="S21" s="9"/>
      <c r="T21" s="9"/>
      <c r="U21" s="9"/>
      <c r="V21" s="9"/>
      <c r="W21" s="9"/>
      <c r="X21" s="9"/>
      <c r="Y21" s="9"/>
      <c r="Z21" s="9"/>
      <c r="AA21" s="9"/>
      <c r="AB21" s="9"/>
      <c r="AC21" s="9"/>
      <c r="AD21" s="9"/>
      <c r="AE21" s="9"/>
      <c r="AF21" s="9">
        <v>1</v>
      </c>
      <c r="AG21" s="9"/>
      <c r="AH21" s="9"/>
      <c r="AI21" s="9"/>
      <c r="AJ21" s="9"/>
      <c r="AK21" s="9"/>
      <c r="AL21" s="9"/>
      <c r="AM21" s="9"/>
      <c r="AN21" s="9"/>
      <c r="AO21" s="9"/>
      <c r="AP21" s="9"/>
      <c r="AQ21" s="9"/>
      <c r="AR21" s="9"/>
      <c r="AS21" s="9"/>
      <c r="AT21" s="9"/>
      <c r="AU21" s="9"/>
      <c r="AV21" s="9"/>
      <c r="AW21" s="9"/>
      <c r="AX21" s="9"/>
      <c r="AY21" s="9"/>
      <c r="AZ21" s="9"/>
      <c r="BA21" s="9"/>
      <c r="BB21" s="9"/>
      <c r="BC21" s="9"/>
      <c r="BD21" s="9"/>
      <c r="BE21" s="10"/>
      <c r="BF21" s="10"/>
      <c r="BG21" s="10"/>
      <c r="BH21" s="10"/>
      <c r="BI21" s="10"/>
      <c r="BJ21" s="11"/>
      <c r="BK21" s="11"/>
      <c r="BL21" s="11"/>
      <c r="BM21" s="11"/>
      <c r="BN21" s="11"/>
      <c r="BO21" s="11"/>
      <c r="BP21" s="11"/>
      <c r="BQ21" s="11"/>
      <c r="BR21" s="11"/>
      <c r="BS21" s="11"/>
      <c r="BT21" s="11"/>
      <c r="BU21" s="11"/>
      <c r="BV21" s="11"/>
      <c r="BW21" s="11"/>
      <c r="BX21" s="11"/>
      <c r="BY21" s="11"/>
      <c r="CB21" s="8">
        <f t="shared" si="6"/>
        <v>1</v>
      </c>
      <c r="CC21" s="6">
        <f t="shared" si="2"/>
        <v>0</v>
      </c>
      <c r="CD21" s="6">
        <f t="shared" si="3"/>
        <v>0</v>
      </c>
      <c r="CE21" s="6">
        <f t="shared" si="7"/>
        <v>0</v>
      </c>
    </row>
    <row r="22" spans="1:83" s="6" customFormat="1" x14ac:dyDescent="0.35">
      <c r="A22" s="6" t="s">
        <v>46</v>
      </c>
      <c r="B22" s="6">
        <v>2018</v>
      </c>
      <c r="C22" s="6" t="s">
        <v>2</v>
      </c>
      <c r="D22" s="8">
        <f t="shared" si="0"/>
        <v>0</v>
      </c>
      <c r="E22" s="8">
        <f t="shared" si="4"/>
        <v>0</v>
      </c>
      <c r="F22" s="8">
        <f t="shared" si="5"/>
        <v>0</v>
      </c>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10"/>
      <c r="BF22" s="10"/>
      <c r="BG22" s="10"/>
      <c r="BH22" s="10"/>
      <c r="BI22" s="10"/>
      <c r="BJ22" s="11"/>
      <c r="BK22" s="11"/>
      <c r="BL22" s="11"/>
      <c r="BM22" s="11"/>
      <c r="BN22" s="11"/>
      <c r="BO22" s="11"/>
      <c r="BP22" s="11"/>
      <c r="BQ22" s="11"/>
      <c r="BR22" s="11"/>
      <c r="BS22" s="11"/>
      <c r="BT22" s="11"/>
      <c r="BU22" s="11"/>
      <c r="BV22" s="11"/>
      <c r="BW22" s="11"/>
      <c r="BX22" s="11"/>
      <c r="BY22" s="11"/>
      <c r="CB22" s="8">
        <f t="shared" si="6"/>
        <v>0</v>
      </c>
      <c r="CC22" s="6">
        <f t="shared" si="2"/>
        <v>0</v>
      </c>
      <c r="CD22" s="6">
        <f t="shared" si="3"/>
        <v>0</v>
      </c>
      <c r="CE22" s="6">
        <f t="shared" si="7"/>
        <v>0</v>
      </c>
    </row>
    <row r="23" spans="1:83" s="6" customFormat="1" x14ac:dyDescent="0.35">
      <c r="A23" s="6" t="s">
        <v>47</v>
      </c>
      <c r="B23" s="6">
        <v>2018</v>
      </c>
      <c r="C23" s="6" t="s">
        <v>2</v>
      </c>
      <c r="D23" s="8">
        <f t="shared" si="0"/>
        <v>1</v>
      </c>
      <c r="E23" s="8">
        <f t="shared" si="4"/>
        <v>1</v>
      </c>
      <c r="F23" s="8">
        <f t="shared" si="5"/>
        <v>0</v>
      </c>
      <c r="G23" s="9"/>
      <c r="H23" s="9"/>
      <c r="I23" s="9"/>
      <c r="J23" s="9"/>
      <c r="K23" s="9">
        <v>1</v>
      </c>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v>1</v>
      </c>
      <c r="AM23" s="9">
        <v>1</v>
      </c>
      <c r="AN23" s="9"/>
      <c r="AO23" s="9"/>
      <c r="AP23" s="9"/>
      <c r="AQ23" s="9"/>
      <c r="AR23" s="9"/>
      <c r="AS23" s="9"/>
      <c r="AT23" s="9"/>
      <c r="AU23" s="9"/>
      <c r="AV23" s="9"/>
      <c r="AW23" s="9"/>
      <c r="AX23" s="9"/>
      <c r="AY23" s="9"/>
      <c r="AZ23" s="9"/>
      <c r="BA23" s="9"/>
      <c r="BB23" s="9"/>
      <c r="BC23" s="9"/>
      <c r="BD23" s="9"/>
      <c r="BE23" s="10"/>
      <c r="BF23" s="10"/>
      <c r="BG23" s="10"/>
      <c r="BH23" s="10"/>
      <c r="BI23" s="10"/>
      <c r="BJ23" s="11"/>
      <c r="BK23" s="11"/>
      <c r="BL23" s="11"/>
      <c r="BM23" s="11"/>
      <c r="BN23" s="11"/>
      <c r="BO23" s="11"/>
      <c r="BP23" s="11"/>
      <c r="BQ23" s="11"/>
      <c r="BR23" s="11"/>
      <c r="BS23" s="11"/>
      <c r="BT23" s="11"/>
      <c r="BU23" s="11"/>
      <c r="BV23" s="11"/>
      <c r="BW23" s="11"/>
      <c r="BX23" s="11"/>
      <c r="BY23" s="11"/>
      <c r="CB23" s="8">
        <f t="shared" si="6"/>
        <v>3</v>
      </c>
      <c r="CC23" s="6">
        <f t="shared" si="2"/>
        <v>0</v>
      </c>
      <c r="CD23" s="6">
        <f t="shared" si="3"/>
        <v>1</v>
      </c>
      <c r="CE23" s="6">
        <f t="shared" si="7"/>
        <v>1</v>
      </c>
    </row>
    <row r="24" spans="1:83" s="6" customFormat="1" x14ac:dyDescent="0.35">
      <c r="A24" s="6" t="s">
        <v>50</v>
      </c>
      <c r="B24" s="6">
        <v>2018</v>
      </c>
      <c r="C24" s="6" t="s">
        <v>2</v>
      </c>
      <c r="D24" s="8">
        <f t="shared" si="0"/>
        <v>0</v>
      </c>
      <c r="E24" s="8">
        <f t="shared" si="4"/>
        <v>1</v>
      </c>
      <c r="F24" s="8">
        <f t="shared" si="5"/>
        <v>0</v>
      </c>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v>1</v>
      </c>
      <c r="AK24" s="9"/>
      <c r="AL24" s="9"/>
      <c r="AM24" s="9"/>
      <c r="AN24" s="9">
        <v>1</v>
      </c>
      <c r="AO24" s="9"/>
      <c r="AP24" s="9"/>
      <c r="AQ24" s="9"/>
      <c r="AR24" s="9"/>
      <c r="AS24" s="9"/>
      <c r="AT24" s="9"/>
      <c r="AU24" s="9"/>
      <c r="AV24" s="9"/>
      <c r="AW24" s="9"/>
      <c r="AX24" s="9"/>
      <c r="AY24" s="9"/>
      <c r="AZ24" s="9"/>
      <c r="BA24" s="9"/>
      <c r="BB24" s="9"/>
      <c r="BC24" s="9"/>
      <c r="BD24" s="9"/>
      <c r="BE24" s="10"/>
      <c r="BF24" s="10"/>
      <c r="BG24" s="10"/>
      <c r="BH24" s="10"/>
      <c r="BI24" s="10"/>
      <c r="BJ24" s="11"/>
      <c r="BK24" s="11"/>
      <c r="BL24" s="11"/>
      <c r="BM24" s="11"/>
      <c r="BN24" s="11"/>
      <c r="BO24" s="11"/>
      <c r="BP24" s="11"/>
      <c r="BQ24" s="11"/>
      <c r="BR24" s="11"/>
      <c r="BS24" s="11"/>
      <c r="BT24" s="11"/>
      <c r="BU24" s="11"/>
      <c r="BV24" s="11"/>
      <c r="BW24" s="11"/>
      <c r="BX24" s="11"/>
      <c r="BY24" s="11"/>
      <c r="CB24" s="8">
        <f t="shared" si="6"/>
        <v>2</v>
      </c>
      <c r="CC24" s="6">
        <f t="shared" si="2"/>
        <v>0</v>
      </c>
      <c r="CD24" s="6">
        <f t="shared" si="3"/>
        <v>0</v>
      </c>
      <c r="CE24" s="6">
        <f t="shared" si="7"/>
        <v>0</v>
      </c>
    </row>
    <row r="25" spans="1:83" s="6" customFormat="1" x14ac:dyDescent="0.35">
      <c r="A25" s="6" t="s">
        <v>52</v>
      </c>
      <c r="B25" s="6">
        <v>2018</v>
      </c>
      <c r="C25" s="6" t="s">
        <v>2</v>
      </c>
      <c r="D25" s="8">
        <f t="shared" si="0"/>
        <v>1</v>
      </c>
      <c r="E25" s="8">
        <f t="shared" si="4"/>
        <v>0</v>
      </c>
      <c r="F25" s="8">
        <f t="shared" si="5"/>
        <v>0</v>
      </c>
      <c r="G25" s="9"/>
      <c r="H25" s="9"/>
      <c r="I25" s="9">
        <v>1</v>
      </c>
      <c r="J25" s="9"/>
      <c r="K25" s="9"/>
      <c r="L25" s="9"/>
      <c r="M25" s="9">
        <v>1</v>
      </c>
      <c r="N25" s="9"/>
      <c r="O25" s="9"/>
      <c r="P25" s="9"/>
      <c r="Q25" s="9"/>
      <c r="R25" s="9"/>
      <c r="S25" s="9"/>
      <c r="T25" s="9"/>
      <c r="U25" s="9"/>
      <c r="V25" s="9"/>
      <c r="W25" s="9"/>
      <c r="X25" s="9"/>
      <c r="Y25" s="9"/>
      <c r="Z25" s="9"/>
      <c r="AA25" s="9"/>
      <c r="AB25" s="9"/>
      <c r="AC25" s="9"/>
      <c r="AD25" s="9">
        <v>1</v>
      </c>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10"/>
      <c r="BF25" s="10"/>
      <c r="BG25" s="10"/>
      <c r="BH25" s="10"/>
      <c r="BI25" s="10"/>
      <c r="BJ25" s="11"/>
      <c r="BK25" s="11"/>
      <c r="BL25" s="11"/>
      <c r="BM25" s="11"/>
      <c r="BN25" s="11"/>
      <c r="BO25" s="11"/>
      <c r="BP25" s="11"/>
      <c r="BQ25" s="11"/>
      <c r="BR25" s="11"/>
      <c r="BS25" s="11"/>
      <c r="BT25" s="11"/>
      <c r="BU25" s="11"/>
      <c r="BV25" s="11"/>
      <c r="BW25" s="11"/>
      <c r="BX25" s="11"/>
      <c r="BY25" s="11"/>
      <c r="CB25" s="8">
        <f t="shared" si="6"/>
        <v>2</v>
      </c>
      <c r="CC25" s="6">
        <f t="shared" si="2"/>
        <v>0</v>
      </c>
      <c r="CD25" s="6">
        <f t="shared" si="3"/>
        <v>1</v>
      </c>
      <c r="CE25" s="6">
        <f t="shared" si="7"/>
        <v>1</v>
      </c>
    </row>
    <row r="26" spans="1:83" s="6" customFormat="1" x14ac:dyDescent="0.35">
      <c r="A26" s="6" t="s">
        <v>53</v>
      </c>
      <c r="B26" s="6">
        <v>2018</v>
      </c>
      <c r="C26" s="6" t="s">
        <v>2</v>
      </c>
      <c r="D26" s="8">
        <f t="shared" si="0"/>
        <v>0</v>
      </c>
      <c r="E26" s="8">
        <f t="shared" si="4"/>
        <v>1</v>
      </c>
      <c r="F26" s="8">
        <f t="shared" si="5"/>
        <v>0</v>
      </c>
      <c r="G26" s="9"/>
      <c r="H26" s="9"/>
      <c r="I26" s="9"/>
      <c r="J26" s="9"/>
      <c r="K26" s="9"/>
      <c r="L26" s="9"/>
      <c r="M26" s="9"/>
      <c r="N26" s="9"/>
      <c r="O26" s="9"/>
      <c r="P26" s="9"/>
      <c r="Q26" s="9"/>
      <c r="R26" s="9"/>
      <c r="S26" s="9"/>
      <c r="T26" s="9"/>
      <c r="U26" s="9"/>
      <c r="V26" s="9"/>
      <c r="W26" s="9"/>
      <c r="X26" s="9"/>
      <c r="Y26" s="9"/>
      <c r="Z26" s="9"/>
      <c r="AA26" s="9"/>
      <c r="AB26" s="9"/>
      <c r="AC26" s="9"/>
      <c r="AD26" s="9"/>
      <c r="AE26" s="9"/>
      <c r="AF26" s="9">
        <v>1</v>
      </c>
      <c r="AG26" s="9"/>
      <c r="AH26" s="9"/>
      <c r="AI26" s="9"/>
      <c r="AJ26" s="9"/>
      <c r="AK26" s="9"/>
      <c r="AL26" s="9"/>
      <c r="AM26" s="9"/>
      <c r="AN26" s="9"/>
      <c r="AO26" s="9"/>
      <c r="AP26" s="9"/>
      <c r="AQ26" s="9"/>
      <c r="AR26" s="9"/>
      <c r="AS26" s="9"/>
      <c r="AT26" s="9"/>
      <c r="AU26" s="9"/>
      <c r="AV26" s="9"/>
      <c r="AW26" s="9"/>
      <c r="AX26" s="9"/>
      <c r="AY26" s="9"/>
      <c r="AZ26" s="9"/>
      <c r="BA26" s="9"/>
      <c r="BB26" s="9"/>
      <c r="BC26" s="9"/>
      <c r="BD26" s="9"/>
      <c r="BE26" s="10"/>
      <c r="BF26" s="10"/>
      <c r="BG26" s="10"/>
      <c r="BH26" s="10"/>
      <c r="BI26" s="10"/>
      <c r="BJ26" s="11"/>
      <c r="BK26" s="11"/>
      <c r="BL26" s="11"/>
      <c r="BM26" s="11"/>
      <c r="BN26" s="11"/>
      <c r="BO26" s="11"/>
      <c r="BP26" s="11"/>
      <c r="BQ26" s="11"/>
      <c r="BR26" s="11"/>
      <c r="BS26" s="11"/>
      <c r="BT26" s="11"/>
      <c r="BU26" s="11"/>
      <c r="BV26" s="11"/>
      <c r="BW26" s="11"/>
      <c r="BX26" s="11"/>
      <c r="BY26" s="11"/>
      <c r="CB26" s="8">
        <f t="shared" si="6"/>
        <v>1</v>
      </c>
      <c r="CC26" s="6">
        <f t="shared" si="2"/>
        <v>0</v>
      </c>
      <c r="CD26" s="6">
        <f t="shared" si="3"/>
        <v>0</v>
      </c>
      <c r="CE26" s="6">
        <f t="shared" si="7"/>
        <v>0</v>
      </c>
    </row>
    <row r="27" spans="1:83" s="6" customFormat="1" x14ac:dyDescent="0.35">
      <c r="A27" s="6" t="s">
        <v>54</v>
      </c>
      <c r="B27" s="6">
        <v>2018</v>
      </c>
      <c r="C27" s="6" t="s">
        <v>2</v>
      </c>
      <c r="D27" s="8">
        <f t="shared" si="0"/>
        <v>1</v>
      </c>
      <c r="E27" s="8">
        <f t="shared" si="4"/>
        <v>0</v>
      </c>
      <c r="F27" s="8">
        <f t="shared" si="5"/>
        <v>0</v>
      </c>
      <c r="G27" s="9"/>
      <c r="H27" s="9"/>
      <c r="I27" s="9"/>
      <c r="J27" s="9"/>
      <c r="K27" s="9">
        <v>1</v>
      </c>
      <c r="L27" s="9"/>
      <c r="M27" s="9"/>
      <c r="N27" s="9"/>
      <c r="O27" s="9"/>
      <c r="P27" s="9">
        <v>1</v>
      </c>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10"/>
      <c r="BF27" s="10"/>
      <c r="BG27" s="10"/>
      <c r="BH27" s="10"/>
      <c r="BI27" s="10"/>
      <c r="BJ27" s="11"/>
      <c r="BK27" s="11"/>
      <c r="BL27" s="11"/>
      <c r="BM27" s="11"/>
      <c r="BN27" s="11"/>
      <c r="BO27" s="11"/>
      <c r="BP27" s="11"/>
      <c r="BQ27" s="11"/>
      <c r="BR27" s="11"/>
      <c r="BS27" s="11"/>
      <c r="BT27" s="11"/>
      <c r="BU27" s="11"/>
      <c r="BV27" s="11"/>
      <c r="BW27" s="11"/>
      <c r="BX27" s="11"/>
      <c r="BY27" s="11"/>
      <c r="CB27" s="8">
        <f t="shared" si="6"/>
        <v>2</v>
      </c>
      <c r="CC27" s="6">
        <f t="shared" si="2"/>
        <v>0</v>
      </c>
      <c r="CD27" s="6">
        <f t="shared" si="3"/>
        <v>1</v>
      </c>
      <c r="CE27" s="6">
        <f t="shared" si="7"/>
        <v>1</v>
      </c>
    </row>
    <row r="28" spans="1:83" s="6" customFormat="1" x14ac:dyDescent="0.35">
      <c r="A28" s="6" t="s">
        <v>55</v>
      </c>
      <c r="B28" s="6">
        <v>2018</v>
      </c>
      <c r="C28" s="6" t="s">
        <v>2</v>
      </c>
      <c r="D28" s="8">
        <f t="shared" si="0"/>
        <v>1</v>
      </c>
      <c r="E28" s="8">
        <f t="shared" si="4"/>
        <v>1</v>
      </c>
      <c r="F28" s="8">
        <f t="shared" si="5"/>
        <v>0</v>
      </c>
      <c r="G28" s="9"/>
      <c r="H28" s="9"/>
      <c r="I28" s="9"/>
      <c r="J28" s="9"/>
      <c r="K28" s="9">
        <v>1</v>
      </c>
      <c r="L28" s="9"/>
      <c r="M28" s="9"/>
      <c r="N28" s="9"/>
      <c r="O28" s="9"/>
      <c r="P28" s="9"/>
      <c r="Q28" s="9"/>
      <c r="R28" s="9"/>
      <c r="S28" s="9"/>
      <c r="T28" s="9"/>
      <c r="U28" s="9"/>
      <c r="V28" s="9"/>
      <c r="W28" s="9"/>
      <c r="X28" s="9"/>
      <c r="Y28" s="9"/>
      <c r="Z28" s="9"/>
      <c r="AA28" s="9"/>
      <c r="AB28" s="9"/>
      <c r="AC28" s="9"/>
      <c r="AD28" s="9"/>
      <c r="AE28" s="9">
        <v>1</v>
      </c>
      <c r="AF28" s="9">
        <v>1</v>
      </c>
      <c r="AG28" s="9"/>
      <c r="AH28" s="9"/>
      <c r="AI28" s="9"/>
      <c r="AJ28" s="9"/>
      <c r="AK28" s="9"/>
      <c r="AL28" s="9"/>
      <c r="AM28" s="9"/>
      <c r="AN28" s="9"/>
      <c r="AO28" s="9"/>
      <c r="AP28" s="9"/>
      <c r="AQ28" s="9"/>
      <c r="AR28" s="9"/>
      <c r="AS28" s="9"/>
      <c r="AT28" s="9"/>
      <c r="AU28" s="9"/>
      <c r="AV28" s="9"/>
      <c r="AW28" s="9"/>
      <c r="AX28" s="9"/>
      <c r="AY28" s="9"/>
      <c r="AZ28" s="9"/>
      <c r="BA28" s="9"/>
      <c r="BB28" s="9"/>
      <c r="BC28" s="9"/>
      <c r="BD28" s="9"/>
      <c r="BE28" s="10"/>
      <c r="BF28" s="10"/>
      <c r="BG28" s="10"/>
      <c r="BH28" s="10"/>
      <c r="BI28" s="10"/>
      <c r="BJ28" s="11"/>
      <c r="BK28" s="11"/>
      <c r="BL28" s="11"/>
      <c r="BM28" s="11"/>
      <c r="BN28" s="11"/>
      <c r="BO28" s="11"/>
      <c r="BP28" s="11"/>
      <c r="BQ28" s="11"/>
      <c r="BR28" s="11"/>
      <c r="BS28" s="11"/>
      <c r="BT28" s="11"/>
      <c r="BU28" s="11"/>
      <c r="BV28" s="11"/>
      <c r="BW28" s="11"/>
      <c r="BX28" s="11"/>
      <c r="BY28" s="11"/>
      <c r="CB28" s="8">
        <f t="shared" si="6"/>
        <v>2</v>
      </c>
      <c r="CC28" s="6">
        <f t="shared" si="2"/>
        <v>0</v>
      </c>
      <c r="CD28" s="6">
        <f t="shared" si="3"/>
        <v>1</v>
      </c>
      <c r="CE28" s="6">
        <f t="shared" si="7"/>
        <v>1</v>
      </c>
    </row>
    <row r="29" spans="1:83" s="6" customFormat="1" x14ac:dyDescent="0.35">
      <c r="A29" s="6" t="s">
        <v>58</v>
      </c>
      <c r="B29" s="6">
        <v>2018</v>
      </c>
      <c r="C29" s="6" t="s">
        <v>2</v>
      </c>
      <c r="D29" s="8">
        <f t="shared" si="0"/>
        <v>0</v>
      </c>
      <c r="E29" s="8">
        <f t="shared" si="4"/>
        <v>0</v>
      </c>
      <c r="F29" s="8">
        <f t="shared" si="5"/>
        <v>0</v>
      </c>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v>2</v>
      </c>
      <c r="AP29" s="9"/>
      <c r="AQ29" s="9"/>
      <c r="AR29" s="9"/>
      <c r="AS29" s="9"/>
      <c r="AT29" s="9"/>
      <c r="AU29" s="9"/>
      <c r="AV29" s="9"/>
      <c r="AW29" s="9"/>
      <c r="AX29" s="9"/>
      <c r="AY29" s="9"/>
      <c r="AZ29" s="9"/>
      <c r="BA29" s="9"/>
      <c r="BB29" s="9"/>
      <c r="BC29" s="9"/>
      <c r="BD29" s="9"/>
      <c r="BE29" s="10"/>
      <c r="BF29" s="10"/>
      <c r="BG29" s="10"/>
      <c r="BH29" s="10"/>
      <c r="BI29" s="10"/>
      <c r="BJ29" s="11"/>
      <c r="BK29" s="11"/>
      <c r="BL29" s="11"/>
      <c r="BM29" s="11"/>
      <c r="BN29" s="11"/>
      <c r="BO29" s="11"/>
      <c r="BP29" s="11"/>
      <c r="BQ29" s="11"/>
      <c r="BR29" s="11"/>
      <c r="BS29" s="11"/>
      <c r="BT29" s="11"/>
      <c r="BU29" s="11"/>
      <c r="BV29" s="11"/>
      <c r="BW29" s="11"/>
      <c r="BX29" s="11"/>
      <c r="BY29" s="11"/>
      <c r="CB29" s="8">
        <f t="shared" si="6"/>
        <v>1</v>
      </c>
      <c r="CC29" s="6">
        <f t="shared" si="2"/>
        <v>1</v>
      </c>
      <c r="CD29" s="6">
        <f t="shared" si="3"/>
        <v>0</v>
      </c>
      <c r="CE29" s="6">
        <f t="shared" si="7"/>
        <v>1</v>
      </c>
    </row>
    <row r="30" spans="1:83" s="6" customFormat="1" x14ac:dyDescent="0.35">
      <c r="A30" s="6" t="s">
        <v>60</v>
      </c>
      <c r="B30" s="6">
        <v>2018</v>
      </c>
      <c r="C30" s="6" t="s">
        <v>2</v>
      </c>
      <c r="D30" s="8">
        <f t="shared" si="0"/>
        <v>1</v>
      </c>
      <c r="E30" s="8">
        <f t="shared" si="4"/>
        <v>1</v>
      </c>
      <c r="F30" s="8">
        <f t="shared" si="5"/>
        <v>0</v>
      </c>
      <c r="G30" s="9"/>
      <c r="H30" s="9"/>
      <c r="I30" s="9"/>
      <c r="J30" s="9"/>
      <c r="K30" s="9"/>
      <c r="L30" s="9"/>
      <c r="M30" s="9">
        <v>1</v>
      </c>
      <c r="N30" s="9"/>
      <c r="O30" s="9"/>
      <c r="P30" s="9"/>
      <c r="Q30" s="9"/>
      <c r="R30" s="9"/>
      <c r="S30" s="9"/>
      <c r="T30" s="9"/>
      <c r="U30" s="9"/>
      <c r="V30" s="9"/>
      <c r="W30" s="9"/>
      <c r="X30" s="9"/>
      <c r="Y30" s="9">
        <v>1</v>
      </c>
      <c r="Z30" s="9"/>
      <c r="AA30" s="9"/>
      <c r="AB30" s="9"/>
      <c r="AC30" s="9"/>
      <c r="AD30" s="9"/>
      <c r="AE30" s="9"/>
      <c r="AF30" s="9">
        <v>1</v>
      </c>
      <c r="AG30" s="9"/>
      <c r="AH30" s="9"/>
      <c r="AI30" s="9"/>
      <c r="AJ30" s="9"/>
      <c r="AK30" s="9"/>
      <c r="AL30" s="9"/>
      <c r="AM30" s="9"/>
      <c r="AN30" s="9"/>
      <c r="AO30" s="9"/>
      <c r="AP30" s="9"/>
      <c r="AQ30" s="9"/>
      <c r="AR30" s="9"/>
      <c r="AS30" s="9"/>
      <c r="AT30" s="9"/>
      <c r="AU30" s="9"/>
      <c r="AV30" s="9"/>
      <c r="AW30" s="9"/>
      <c r="AX30" s="9"/>
      <c r="AY30" s="9"/>
      <c r="AZ30" s="9"/>
      <c r="BA30" s="9"/>
      <c r="BB30" s="9"/>
      <c r="BC30" s="9"/>
      <c r="BD30" s="9"/>
      <c r="BE30" s="10"/>
      <c r="BF30" s="10"/>
      <c r="BG30" s="10"/>
      <c r="BH30" s="10"/>
      <c r="BI30" s="10"/>
      <c r="BJ30" s="11"/>
      <c r="BK30" s="11"/>
      <c r="BL30" s="11"/>
      <c r="BM30" s="11"/>
      <c r="BN30" s="11"/>
      <c r="BO30" s="11"/>
      <c r="BP30" s="11"/>
      <c r="BQ30" s="11"/>
      <c r="BR30" s="11"/>
      <c r="BS30" s="11"/>
      <c r="BT30" s="11"/>
      <c r="BU30" s="11"/>
      <c r="BV30" s="11"/>
      <c r="BW30" s="11"/>
      <c r="BX30" s="11"/>
      <c r="BY30" s="11"/>
      <c r="CB30" s="8">
        <f t="shared" si="6"/>
        <v>3</v>
      </c>
      <c r="CC30" s="6">
        <f t="shared" si="2"/>
        <v>0</v>
      </c>
      <c r="CD30" s="6">
        <f t="shared" si="3"/>
        <v>0</v>
      </c>
      <c r="CE30" s="6">
        <f t="shared" si="7"/>
        <v>0</v>
      </c>
    </row>
    <row r="31" spans="1:83" s="6" customFormat="1" x14ac:dyDescent="0.35">
      <c r="A31" s="6" t="s">
        <v>61</v>
      </c>
      <c r="B31" s="6">
        <v>2018</v>
      </c>
      <c r="C31" s="6" t="s">
        <v>2</v>
      </c>
      <c r="D31" s="8">
        <f t="shared" si="0"/>
        <v>0</v>
      </c>
      <c r="E31" s="8">
        <f t="shared" si="4"/>
        <v>0</v>
      </c>
      <c r="F31" s="8">
        <f t="shared" si="5"/>
        <v>1</v>
      </c>
      <c r="G31" s="9"/>
      <c r="H31" s="9"/>
      <c r="I31" s="9"/>
      <c r="J31" s="9"/>
      <c r="K31" s="9"/>
      <c r="L31" s="9"/>
      <c r="M31" s="9"/>
      <c r="N31" s="9"/>
      <c r="O31" s="9"/>
      <c r="P31" s="9"/>
      <c r="Q31" s="9"/>
      <c r="R31" s="9"/>
      <c r="S31" s="9"/>
      <c r="T31" s="9">
        <v>1</v>
      </c>
      <c r="U31" s="9"/>
      <c r="V31" s="9"/>
      <c r="W31" s="9"/>
      <c r="X31" s="9"/>
      <c r="Y31" s="9"/>
      <c r="Z31" s="9"/>
      <c r="AA31" s="9"/>
      <c r="AB31" s="9"/>
      <c r="AC31" s="9"/>
      <c r="AD31" s="9">
        <v>1</v>
      </c>
      <c r="AE31" s="9"/>
      <c r="AF31" s="9"/>
      <c r="AG31" s="9"/>
      <c r="AH31" s="9"/>
      <c r="AI31" s="9"/>
      <c r="AJ31" s="9"/>
      <c r="AK31" s="9"/>
      <c r="AL31" s="9"/>
      <c r="AM31" s="9"/>
      <c r="AN31" s="9"/>
      <c r="AO31" s="9">
        <v>1</v>
      </c>
      <c r="AP31" s="9">
        <v>1</v>
      </c>
      <c r="AQ31" s="9"/>
      <c r="AR31" s="9"/>
      <c r="AS31" s="9"/>
      <c r="AT31" s="9"/>
      <c r="AU31" s="9"/>
      <c r="AV31" s="9"/>
      <c r="AW31" s="9"/>
      <c r="AX31" s="9"/>
      <c r="AY31" s="9"/>
      <c r="AZ31" s="9"/>
      <c r="BA31" s="9"/>
      <c r="BB31" s="9"/>
      <c r="BC31" s="9"/>
      <c r="BD31" s="9"/>
      <c r="BE31" s="10"/>
      <c r="BF31" s="10"/>
      <c r="BG31" s="10"/>
      <c r="BH31" s="10"/>
      <c r="BI31" s="10"/>
      <c r="BJ31" s="11"/>
      <c r="BK31" s="11"/>
      <c r="BL31" s="11"/>
      <c r="BM31" s="11"/>
      <c r="BN31" s="11"/>
      <c r="BO31" s="11"/>
      <c r="BP31" s="11"/>
      <c r="BQ31" s="11"/>
      <c r="BR31" s="11"/>
      <c r="BS31" s="11"/>
      <c r="BT31" s="11"/>
      <c r="BU31" s="11"/>
      <c r="BV31" s="11"/>
      <c r="BW31" s="11"/>
      <c r="BX31" s="11"/>
      <c r="BY31" s="11"/>
      <c r="CB31" s="8">
        <f t="shared" si="6"/>
        <v>4</v>
      </c>
      <c r="CC31" s="6">
        <f t="shared" si="2"/>
        <v>0</v>
      </c>
      <c r="CD31" s="6">
        <f t="shared" si="3"/>
        <v>0</v>
      </c>
      <c r="CE31" s="6">
        <f t="shared" si="7"/>
        <v>0</v>
      </c>
    </row>
    <row r="32" spans="1:83" s="6" customFormat="1" x14ac:dyDescent="0.35">
      <c r="A32" s="6" t="s">
        <v>65</v>
      </c>
      <c r="B32" s="6">
        <v>2018</v>
      </c>
      <c r="C32" s="6" t="s">
        <v>2</v>
      </c>
      <c r="D32" s="8">
        <f t="shared" si="0"/>
        <v>0</v>
      </c>
      <c r="E32" s="8">
        <f t="shared" si="4"/>
        <v>1</v>
      </c>
      <c r="F32" s="8">
        <f t="shared" si="5"/>
        <v>0</v>
      </c>
      <c r="G32" s="9"/>
      <c r="H32" s="9"/>
      <c r="I32" s="9"/>
      <c r="J32" s="9"/>
      <c r="K32" s="9"/>
      <c r="L32" s="9"/>
      <c r="M32" s="9"/>
      <c r="N32" s="9"/>
      <c r="O32" s="9"/>
      <c r="P32" s="9">
        <v>1</v>
      </c>
      <c r="Q32" s="9"/>
      <c r="R32" s="9"/>
      <c r="S32" s="9"/>
      <c r="T32" s="9"/>
      <c r="U32" s="9"/>
      <c r="V32" s="9"/>
      <c r="W32" s="9"/>
      <c r="X32" s="9"/>
      <c r="Y32" s="9"/>
      <c r="Z32" s="9"/>
      <c r="AA32" s="9"/>
      <c r="AB32" s="9"/>
      <c r="AC32" s="9"/>
      <c r="AD32" s="9"/>
      <c r="AE32" s="9"/>
      <c r="AF32" s="9">
        <v>1</v>
      </c>
      <c r="AG32" s="9"/>
      <c r="AH32" s="9"/>
      <c r="AI32" s="9"/>
      <c r="AJ32" s="9"/>
      <c r="AK32" s="9"/>
      <c r="AL32" s="9"/>
      <c r="AM32" s="9"/>
      <c r="AN32" s="9"/>
      <c r="AO32" s="9"/>
      <c r="AP32" s="9"/>
      <c r="AQ32" s="9"/>
      <c r="AR32" s="9"/>
      <c r="AS32" s="9"/>
      <c r="AT32" s="9"/>
      <c r="AU32" s="9"/>
      <c r="AV32" s="9"/>
      <c r="AW32" s="9"/>
      <c r="AX32" s="9"/>
      <c r="AY32" s="9"/>
      <c r="AZ32" s="9"/>
      <c r="BA32" s="9"/>
      <c r="BB32" s="9"/>
      <c r="BC32" s="9"/>
      <c r="BD32" s="9"/>
      <c r="BE32" s="10"/>
      <c r="BF32" s="10"/>
      <c r="BG32" s="10"/>
      <c r="BH32" s="10"/>
      <c r="BI32" s="10"/>
      <c r="BJ32" s="11"/>
      <c r="BK32" s="11"/>
      <c r="BL32" s="11"/>
      <c r="BM32" s="11"/>
      <c r="BN32" s="11"/>
      <c r="BO32" s="11"/>
      <c r="BP32" s="11"/>
      <c r="BQ32" s="11"/>
      <c r="BR32" s="11"/>
      <c r="BS32" s="11"/>
      <c r="BT32" s="11"/>
      <c r="BU32" s="11"/>
      <c r="BV32" s="11"/>
      <c r="BW32" s="11"/>
      <c r="BX32" s="11"/>
      <c r="BY32" s="11"/>
      <c r="CB32" s="8">
        <f t="shared" si="6"/>
        <v>2</v>
      </c>
      <c r="CC32" s="6">
        <f t="shared" si="2"/>
        <v>0</v>
      </c>
      <c r="CD32" s="6">
        <f t="shared" si="3"/>
        <v>0</v>
      </c>
      <c r="CE32" s="6">
        <f t="shared" si="7"/>
        <v>0</v>
      </c>
    </row>
    <row r="33" spans="1:83" s="6" customFormat="1" x14ac:dyDescent="0.35">
      <c r="A33" s="6" t="s">
        <v>66</v>
      </c>
      <c r="B33" s="6">
        <v>2018</v>
      </c>
      <c r="C33" s="6" t="s">
        <v>3</v>
      </c>
      <c r="D33" s="8">
        <f t="shared" si="0"/>
        <v>0</v>
      </c>
      <c r="E33" s="8">
        <f t="shared" si="4"/>
        <v>1</v>
      </c>
      <c r="F33" s="8">
        <f t="shared" si="5"/>
        <v>0</v>
      </c>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v>1</v>
      </c>
      <c r="AL33" s="9"/>
      <c r="AM33" s="9"/>
      <c r="AN33" s="9"/>
      <c r="AO33" s="9"/>
      <c r="AP33" s="9"/>
      <c r="AQ33" s="9"/>
      <c r="AR33" s="9"/>
      <c r="AS33" s="9"/>
      <c r="AT33" s="9"/>
      <c r="AU33" s="9"/>
      <c r="AV33" s="9"/>
      <c r="AW33" s="9"/>
      <c r="AX33" s="9"/>
      <c r="AY33" s="9"/>
      <c r="AZ33" s="9"/>
      <c r="BA33" s="9"/>
      <c r="BB33" s="9"/>
      <c r="BC33" s="9"/>
      <c r="BD33" s="9"/>
      <c r="BE33" s="10"/>
      <c r="BF33" s="10"/>
      <c r="BG33" s="10"/>
      <c r="BH33" s="10"/>
      <c r="BI33" s="10"/>
      <c r="BJ33" s="11"/>
      <c r="BK33" s="11"/>
      <c r="BL33" s="11"/>
      <c r="BM33" s="11"/>
      <c r="BN33" s="11"/>
      <c r="BO33" s="11"/>
      <c r="BP33" s="11"/>
      <c r="BQ33" s="11"/>
      <c r="BR33" s="11"/>
      <c r="BS33" s="11"/>
      <c r="BT33" s="11"/>
      <c r="BU33" s="11"/>
      <c r="BV33" s="11"/>
      <c r="BW33" s="11"/>
      <c r="BX33" s="11"/>
      <c r="BY33" s="11"/>
      <c r="CB33" s="8">
        <f t="shared" si="6"/>
        <v>1</v>
      </c>
      <c r="CC33" s="6">
        <f t="shared" si="2"/>
        <v>0</v>
      </c>
      <c r="CD33" s="6">
        <f t="shared" si="3"/>
        <v>0</v>
      </c>
      <c r="CE33" s="6">
        <f t="shared" si="7"/>
        <v>0</v>
      </c>
    </row>
    <row r="34" spans="1:83" s="6" customFormat="1" x14ac:dyDescent="0.35">
      <c r="A34" s="6" t="s">
        <v>67</v>
      </c>
      <c r="B34" s="6">
        <v>2018</v>
      </c>
      <c r="C34" s="6" t="s">
        <v>3</v>
      </c>
      <c r="D34" s="8">
        <f t="shared" ref="D34:D65" si="8">IF(SUM(G34:N34)&gt;=1,1,)</f>
        <v>0</v>
      </c>
      <c r="E34" s="8">
        <f t="shared" si="4"/>
        <v>0</v>
      </c>
      <c r="F34" s="8">
        <f t="shared" si="5"/>
        <v>0</v>
      </c>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10"/>
      <c r="BF34" s="10"/>
      <c r="BG34" s="10"/>
      <c r="BH34" s="10"/>
      <c r="BI34" s="10"/>
      <c r="BJ34" s="11"/>
      <c r="BK34" s="11"/>
      <c r="BL34" s="11"/>
      <c r="BM34" s="11"/>
      <c r="BN34" s="11"/>
      <c r="BO34" s="11"/>
      <c r="BP34" s="11"/>
      <c r="BQ34" s="11"/>
      <c r="BR34" s="11"/>
      <c r="BS34" s="11"/>
      <c r="BT34" s="11"/>
      <c r="BU34" s="11"/>
      <c r="BV34" s="11"/>
      <c r="BW34" s="11"/>
      <c r="BX34" s="11"/>
      <c r="BY34" s="11"/>
      <c r="CB34" s="8">
        <f t="shared" si="6"/>
        <v>0</v>
      </c>
      <c r="CC34" s="6">
        <f t="shared" ref="CC34:CC65" si="9">COUNTIF(G34:BZ34,2)</f>
        <v>0</v>
      </c>
      <c r="CD34" s="6">
        <f t="shared" ref="CD34:CD65" si="10">COUNTIFS(G34:BZ34,"&gt;=1",$G$116:$BZ$116,1)</f>
        <v>0</v>
      </c>
      <c r="CE34" s="6">
        <f t="shared" si="7"/>
        <v>0</v>
      </c>
    </row>
    <row r="35" spans="1:83" s="6" customFormat="1" x14ac:dyDescent="0.35">
      <c r="A35" s="6" t="s">
        <v>68</v>
      </c>
      <c r="B35" s="6">
        <v>2018</v>
      </c>
      <c r="C35" s="6" t="s">
        <v>3</v>
      </c>
      <c r="D35" s="8">
        <f t="shared" si="8"/>
        <v>0</v>
      </c>
      <c r="E35" s="8">
        <f t="shared" si="4"/>
        <v>0</v>
      </c>
      <c r="F35" s="8">
        <f t="shared" si="5"/>
        <v>0</v>
      </c>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10"/>
      <c r="BF35" s="10"/>
      <c r="BG35" s="10"/>
      <c r="BH35" s="10"/>
      <c r="BI35" s="10"/>
      <c r="BJ35" s="11"/>
      <c r="BK35" s="11"/>
      <c r="BL35" s="11"/>
      <c r="BM35" s="11"/>
      <c r="BN35" s="11"/>
      <c r="BO35" s="11"/>
      <c r="BP35" s="11"/>
      <c r="BQ35" s="11"/>
      <c r="BR35" s="11"/>
      <c r="BS35" s="11"/>
      <c r="BT35" s="11"/>
      <c r="BU35" s="11"/>
      <c r="BV35" s="11"/>
      <c r="BW35" s="11"/>
      <c r="BX35" s="11"/>
      <c r="BY35" s="11"/>
      <c r="CB35" s="8">
        <f t="shared" si="6"/>
        <v>0</v>
      </c>
      <c r="CC35" s="6">
        <f t="shared" si="9"/>
        <v>0</v>
      </c>
      <c r="CD35" s="6">
        <f t="shared" si="10"/>
        <v>0</v>
      </c>
      <c r="CE35" s="6">
        <f t="shared" si="7"/>
        <v>0</v>
      </c>
    </row>
    <row r="36" spans="1:83" s="6" customFormat="1" x14ac:dyDescent="0.35">
      <c r="A36" s="6" t="s">
        <v>69</v>
      </c>
      <c r="B36" s="6">
        <v>2018</v>
      </c>
      <c r="C36" s="6" t="s">
        <v>3</v>
      </c>
      <c r="D36" s="8">
        <f t="shared" si="8"/>
        <v>0</v>
      </c>
      <c r="E36" s="8">
        <f t="shared" si="4"/>
        <v>0</v>
      </c>
      <c r="F36" s="8">
        <f t="shared" si="5"/>
        <v>0</v>
      </c>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10"/>
      <c r="BF36" s="10"/>
      <c r="BG36" s="10"/>
      <c r="BH36" s="10"/>
      <c r="BI36" s="10"/>
      <c r="BJ36" s="11"/>
      <c r="BK36" s="11"/>
      <c r="BL36" s="11"/>
      <c r="BM36" s="11"/>
      <c r="BN36" s="11"/>
      <c r="BO36" s="11"/>
      <c r="BP36" s="11"/>
      <c r="BQ36" s="11"/>
      <c r="BR36" s="11"/>
      <c r="BS36" s="11"/>
      <c r="BT36" s="11"/>
      <c r="BU36" s="11"/>
      <c r="BV36" s="11"/>
      <c r="BW36" s="11"/>
      <c r="BX36" s="11"/>
      <c r="BY36" s="11"/>
      <c r="CB36" s="8">
        <f t="shared" si="6"/>
        <v>0</v>
      </c>
      <c r="CC36" s="6">
        <f t="shared" si="9"/>
        <v>0</v>
      </c>
      <c r="CD36" s="6">
        <f t="shared" si="10"/>
        <v>0</v>
      </c>
      <c r="CE36" s="6">
        <f t="shared" si="7"/>
        <v>0</v>
      </c>
    </row>
    <row r="37" spans="1:83" s="6" customFormat="1" x14ac:dyDescent="0.35">
      <c r="A37" s="6" t="s">
        <v>70</v>
      </c>
      <c r="B37" s="6">
        <v>2018</v>
      </c>
      <c r="C37" s="6" t="s">
        <v>3</v>
      </c>
      <c r="D37" s="8">
        <f t="shared" si="8"/>
        <v>0</v>
      </c>
      <c r="E37" s="8">
        <f t="shared" si="4"/>
        <v>0</v>
      </c>
      <c r="F37" s="8">
        <f t="shared" si="5"/>
        <v>0</v>
      </c>
      <c r="G37" s="9"/>
      <c r="H37" s="9"/>
      <c r="I37" s="9"/>
      <c r="J37" s="9"/>
      <c r="K37" s="9"/>
      <c r="L37" s="9"/>
      <c r="M37" s="9"/>
      <c r="N37" s="9"/>
      <c r="O37" s="9"/>
      <c r="P37" s="9"/>
      <c r="Q37" s="9"/>
      <c r="R37" s="9"/>
      <c r="S37" s="9"/>
      <c r="T37" s="9"/>
      <c r="U37" s="9"/>
      <c r="V37" s="9"/>
      <c r="W37" s="9">
        <v>1</v>
      </c>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10"/>
      <c r="BF37" s="10"/>
      <c r="BG37" s="10"/>
      <c r="BH37" s="10"/>
      <c r="BI37" s="10"/>
      <c r="BJ37" s="11"/>
      <c r="BK37" s="11"/>
      <c r="BL37" s="11"/>
      <c r="BM37" s="11"/>
      <c r="BN37" s="11"/>
      <c r="BO37" s="11"/>
      <c r="BP37" s="11"/>
      <c r="BQ37" s="11"/>
      <c r="BR37" s="11"/>
      <c r="BS37" s="11"/>
      <c r="BT37" s="11"/>
      <c r="BU37" s="11"/>
      <c r="BV37" s="11"/>
      <c r="BW37" s="11"/>
      <c r="BX37" s="11"/>
      <c r="BY37" s="11"/>
      <c r="CB37" s="8">
        <f t="shared" si="6"/>
        <v>1</v>
      </c>
      <c r="CC37" s="6">
        <f t="shared" si="9"/>
        <v>0</v>
      </c>
      <c r="CD37" s="6">
        <f t="shared" si="10"/>
        <v>0</v>
      </c>
      <c r="CE37" s="6">
        <f t="shared" si="7"/>
        <v>0</v>
      </c>
    </row>
    <row r="38" spans="1:83" s="6" customFormat="1" x14ac:dyDescent="0.35">
      <c r="A38" s="6" t="s">
        <v>71</v>
      </c>
      <c r="B38" s="6">
        <v>2018</v>
      </c>
      <c r="C38" s="6" t="s">
        <v>3</v>
      </c>
      <c r="D38" s="8">
        <f t="shared" si="8"/>
        <v>1</v>
      </c>
      <c r="E38" s="8">
        <f t="shared" si="4"/>
        <v>0</v>
      </c>
      <c r="F38" s="8">
        <f t="shared" si="5"/>
        <v>0</v>
      </c>
      <c r="G38" s="9"/>
      <c r="H38" s="9"/>
      <c r="I38" s="9">
        <v>1</v>
      </c>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10"/>
      <c r="BF38" s="10"/>
      <c r="BG38" s="10"/>
      <c r="BH38" s="10"/>
      <c r="BI38" s="10"/>
      <c r="BJ38" s="11"/>
      <c r="BK38" s="11"/>
      <c r="BL38" s="11"/>
      <c r="BM38" s="11"/>
      <c r="BN38" s="11"/>
      <c r="BO38" s="11"/>
      <c r="BP38" s="11"/>
      <c r="BQ38" s="11"/>
      <c r="BR38" s="11"/>
      <c r="BS38" s="11"/>
      <c r="BT38" s="11"/>
      <c r="BU38" s="11"/>
      <c r="BV38" s="11"/>
      <c r="BW38" s="11"/>
      <c r="BX38" s="11"/>
      <c r="BY38" s="11"/>
      <c r="CB38" s="8">
        <f t="shared" si="6"/>
        <v>1</v>
      </c>
      <c r="CC38" s="6">
        <f t="shared" si="9"/>
        <v>0</v>
      </c>
      <c r="CD38" s="6">
        <f t="shared" si="10"/>
        <v>1</v>
      </c>
      <c r="CE38" s="6">
        <f t="shared" si="7"/>
        <v>1</v>
      </c>
    </row>
    <row r="39" spans="1:83" s="6" customFormat="1" x14ac:dyDescent="0.35">
      <c r="A39" s="6" t="s">
        <v>72</v>
      </c>
      <c r="B39" s="6">
        <v>2018</v>
      </c>
      <c r="C39" s="6" t="s">
        <v>3</v>
      </c>
      <c r="D39" s="8">
        <f t="shared" si="8"/>
        <v>1</v>
      </c>
      <c r="E39" s="8">
        <f t="shared" si="4"/>
        <v>0</v>
      </c>
      <c r="F39" s="8">
        <f t="shared" si="5"/>
        <v>1</v>
      </c>
      <c r="G39" s="9"/>
      <c r="H39" s="9">
        <v>1</v>
      </c>
      <c r="I39" s="9">
        <v>1</v>
      </c>
      <c r="J39" s="9">
        <v>1</v>
      </c>
      <c r="K39" s="9">
        <v>1</v>
      </c>
      <c r="L39" s="9">
        <v>1</v>
      </c>
      <c r="M39" s="9"/>
      <c r="N39" s="9"/>
      <c r="O39" s="9"/>
      <c r="P39" s="9">
        <v>1</v>
      </c>
      <c r="Q39" s="9"/>
      <c r="R39" s="9"/>
      <c r="S39" s="9"/>
      <c r="T39" s="9">
        <v>1</v>
      </c>
      <c r="U39" s="9">
        <v>1</v>
      </c>
      <c r="V39" s="9">
        <v>1</v>
      </c>
      <c r="W39" s="9"/>
      <c r="X39" s="9"/>
      <c r="Y39" s="9"/>
      <c r="Z39" s="9"/>
      <c r="AA39" s="9">
        <v>1</v>
      </c>
      <c r="AB39" s="9"/>
      <c r="AC39" s="9"/>
      <c r="AD39" s="9"/>
      <c r="AE39" s="9"/>
      <c r="AF39" s="9"/>
      <c r="AG39" s="9"/>
      <c r="AH39" s="9"/>
      <c r="AI39" s="9"/>
      <c r="AJ39" s="9"/>
      <c r="AK39" s="9"/>
      <c r="AL39" s="9"/>
      <c r="AM39" s="9"/>
      <c r="AN39" s="9"/>
      <c r="AO39" s="9">
        <v>1</v>
      </c>
      <c r="AP39" s="9"/>
      <c r="AQ39" s="9">
        <v>1</v>
      </c>
      <c r="AR39" s="9">
        <v>1</v>
      </c>
      <c r="AS39" s="9"/>
      <c r="AT39" s="9"/>
      <c r="AU39" s="9"/>
      <c r="AV39" s="9"/>
      <c r="AW39" s="9"/>
      <c r="AX39" s="9"/>
      <c r="AY39" s="9"/>
      <c r="AZ39" s="9"/>
      <c r="BA39" s="9"/>
      <c r="BB39" s="9"/>
      <c r="BC39" s="9"/>
      <c r="BD39" s="9"/>
      <c r="BE39" s="10"/>
      <c r="BF39" s="10"/>
      <c r="BG39" s="10"/>
      <c r="BH39" s="10"/>
      <c r="BI39" s="10"/>
      <c r="BJ39" s="11"/>
      <c r="BK39" s="11"/>
      <c r="BL39" s="11"/>
      <c r="BM39" s="11"/>
      <c r="BN39" s="11"/>
      <c r="BO39" s="11"/>
      <c r="BP39" s="11"/>
      <c r="BQ39" s="11"/>
      <c r="BR39" s="11"/>
      <c r="BS39" s="11"/>
      <c r="BT39" s="11"/>
      <c r="BU39" s="11"/>
      <c r="BV39" s="11"/>
      <c r="BW39" s="11"/>
      <c r="BX39" s="11"/>
      <c r="BY39" s="11"/>
      <c r="CB39" s="8">
        <f t="shared" si="6"/>
        <v>7</v>
      </c>
      <c r="CC39" s="6">
        <f t="shared" si="9"/>
        <v>0</v>
      </c>
      <c r="CD39" s="6">
        <f t="shared" si="10"/>
        <v>4</v>
      </c>
      <c r="CE39" s="6">
        <f t="shared" si="7"/>
        <v>1</v>
      </c>
    </row>
    <row r="40" spans="1:83" s="6" customFormat="1" x14ac:dyDescent="0.35">
      <c r="A40" s="6" t="s">
        <v>78</v>
      </c>
      <c r="B40" s="6">
        <v>2018</v>
      </c>
      <c r="C40" s="6" t="s">
        <v>3</v>
      </c>
      <c r="D40" s="8">
        <f t="shared" si="8"/>
        <v>0</v>
      </c>
      <c r="E40" s="8">
        <f t="shared" si="4"/>
        <v>0</v>
      </c>
      <c r="F40" s="8">
        <f t="shared" si="5"/>
        <v>0</v>
      </c>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v>1</v>
      </c>
      <c r="AT40" s="9">
        <v>1</v>
      </c>
      <c r="AU40" s="9"/>
      <c r="AV40" s="9"/>
      <c r="AW40" s="9"/>
      <c r="AX40" s="9"/>
      <c r="AY40" s="9"/>
      <c r="AZ40" s="9"/>
      <c r="BA40" s="9"/>
      <c r="BB40" s="9"/>
      <c r="BC40" s="9"/>
      <c r="BD40" s="9"/>
      <c r="BE40" s="10"/>
      <c r="BF40" s="10"/>
      <c r="BG40" s="10"/>
      <c r="BH40" s="10"/>
      <c r="BI40" s="10"/>
      <c r="BJ40" s="11"/>
      <c r="BK40" s="11"/>
      <c r="BL40" s="11"/>
      <c r="BM40" s="11"/>
      <c r="BN40" s="11"/>
      <c r="BO40" s="11"/>
      <c r="BP40" s="11"/>
      <c r="BQ40" s="11"/>
      <c r="BR40" s="11"/>
      <c r="BS40" s="11"/>
      <c r="BT40" s="11"/>
      <c r="BU40" s="11"/>
      <c r="BV40" s="11"/>
      <c r="BW40" s="11"/>
      <c r="BX40" s="11"/>
      <c r="BY40" s="11"/>
      <c r="CB40" s="8">
        <f t="shared" si="6"/>
        <v>2</v>
      </c>
      <c r="CC40" s="6">
        <f t="shared" si="9"/>
        <v>0</v>
      </c>
      <c r="CD40" s="6">
        <f t="shared" si="10"/>
        <v>0</v>
      </c>
      <c r="CE40" s="6">
        <f t="shared" si="7"/>
        <v>0</v>
      </c>
    </row>
    <row r="41" spans="1:83" s="6" customFormat="1" x14ac:dyDescent="0.35">
      <c r="A41" s="6" t="s">
        <v>81</v>
      </c>
      <c r="B41" s="6">
        <v>2018</v>
      </c>
      <c r="C41" s="6" t="s">
        <v>3</v>
      </c>
      <c r="D41" s="8">
        <f t="shared" si="8"/>
        <v>0</v>
      </c>
      <c r="E41" s="8">
        <f t="shared" si="4"/>
        <v>0</v>
      </c>
      <c r="F41" s="8">
        <f t="shared" si="5"/>
        <v>0</v>
      </c>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v>1</v>
      </c>
      <c r="AV41" s="9">
        <v>1</v>
      </c>
      <c r="AW41" s="9"/>
      <c r="AX41" s="9"/>
      <c r="AY41" s="9"/>
      <c r="AZ41" s="9"/>
      <c r="BA41" s="9"/>
      <c r="BB41" s="9"/>
      <c r="BC41" s="9"/>
      <c r="BD41" s="9"/>
      <c r="BE41" s="10"/>
      <c r="BF41" s="10"/>
      <c r="BG41" s="10"/>
      <c r="BH41" s="10"/>
      <c r="BI41" s="10"/>
      <c r="BJ41" s="11"/>
      <c r="BK41" s="11"/>
      <c r="BL41" s="11"/>
      <c r="BM41" s="11"/>
      <c r="BN41" s="11"/>
      <c r="BO41" s="11"/>
      <c r="BP41" s="11"/>
      <c r="BQ41" s="11"/>
      <c r="BR41" s="11"/>
      <c r="BS41" s="11"/>
      <c r="BT41" s="11"/>
      <c r="BU41" s="11"/>
      <c r="BV41" s="11"/>
      <c r="BW41" s="11"/>
      <c r="BX41" s="11"/>
      <c r="BY41" s="11"/>
      <c r="CB41" s="8">
        <f t="shared" si="6"/>
        <v>2</v>
      </c>
      <c r="CC41" s="6">
        <f t="shared" si="9"/>
        <v>0</v>
      </c>
      <c r="CD41" s="6">
        <f t="shared" si="10"/>
        <v>0</v>
      </c>
      <c r="CE41" s="6">
        <f t="shared" si="7"/>
        <v>0</v>
      </c>
    </row>
    <row r="42" spans="1:83" s="7" customFormat="1" x14ac:dyDescent="0.35">
      <c r="A42" s="7" t="s">
        <v>82</v>
      </c>
      <c r="B42" s="6">
        <v>2018</v>
      </c>
      <c r="C42" s="7" t="s">
        <v>3</v>
      </c>
      <c r="D42" s="8">
        <f t="shared" si="8"/>
        <v>0</v>
      </c>
      <c r="E42" s="8">
        <f t="shared" si="4"/>
        <v>1</v>
      </c>
      <c r="F42" s="8">
        <f t="shared" si="5"/>
        <v>0</v>
      </c>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v>1</v>
      </c>
      <c r="AJ42" s="9"/>
      <c r="AK42" s="9"/>
      <c r="AL42" s="9"/>
      <c r="AM42" s="9"/>
      <c r="AN42" s="9"/>
      <c r="AO42" s="9"/>
      <c r="AP42" s="9"/>
      <c r="AQ42" s="9"/>
      <c r="AR42" s="9"/>
      <c r="AS42" s="9"/>
      <c r="AT42" s="9"/>
      <c r="AU42" s="9"/>
      <c r="AV42" s="9"/>
      <c r="AW42" s="9"/>
      <c r="AX42" s="9"/>
      <c r="AY42" s="9"/>
      <c r="AZ42" s="9"/>
      <c r="BA42" s="9"/>
      <c r="BB42" s="9"/>
      <c r="BC42" s="9"/>
      <c r="BD42" s="9"/>
      <c r="BE42" s="10"/>
      <c r="BF42" s="10"/>
      <c r="BG42" s="10"/>
      <c r="BH42" s="10"/>
      <c r="BI42" s="10"/>
      <c r="BJ42" s="11"/>
      <c r="BK42" s="11"/>
      <c r="BL42" s="11"/>
      <c r="BM42" s="11"/>
      <c r="BN42" s="11"/>
      <c r="BO42" s="11"/>
      <c r="BP42" s="11"/>
      <c r="BQ42" s="11"/>
      <c r="BR42" s="11"/>
      <c r="BS42" s="11"/>
      <c r="BT42" s="11"/>
      <c r="BU42" s="11"/>
      <c r="BV42" s="11"/>
      <c r="BW42" s="11"/>
      <c r="BX42" s="11"/>
      <c r="BY42" s="11"/>
      <c r="CB42" s="8">
        <f t="shared" si="6"/>
        <v>1</v>
      </c>
      <c r="CC42" s="6">
        <f t="shared" si="9"/>
        <v>0</v>
      </c>
      <c r="CD42" s="6">
        <f t="shared" si="10"/>
        <v>0</v>
      </c>
      <c r="CE42" s="6">
        <f t="shared" si="7"/>
        <v>0</v>
      </c>
    </row>
    <row r="43" spans="1:83" s="6" customFormat="1" x14ac:dyDescent="0.35">
      <c r="A43" s="6" t="s">
        <v>83</v>
      </c>
      <c r="B43" s="6">
        <v>2018</v>
      </c>
      <c r="C43" s="6" t="s">
        <v>3</v>
      </c>
      <c r="D43" s="8">
        <f t="shared" si="8"/>
        <v>0</v>
      </c>
      <c r="E43" s="8">
        <f t="shared" si="4"/>
        <v>0</v>
      </c>
      <c r="F43" s="8">
        <f t="shared" si="5"/>
        <v>0</v>
      </c>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10"/>
      <c r="BF43" s="10"/>
      <c r="BG43" s="10"/>
      <c r="BH43" s="10"/>
      <c r="BI43" s="10"/>
      <c r="BJ43" s="11"/>
      <c r="BK43" s="11"/>
      <c r="BL43" s="11"/>
      <c r="BM43" s="11"/>
      <c r="BN43" s="11"/>
      <c r="BO43" s="11"/>
      <c r="BP43" s="11"/>
      <c r="BQ43" s="11"/>
      <c r="BR43" s="11"/>
      <c r="BS43" s="11"/>
      <c r="BT43" s="11"/>
      <c r="BU43" s="11"/>
      <c r="BV43" s="11"/>
      <c r="BW43" s="11"/>
      <c r="BX43" s="11"/>
      <c r="BY43" s="11"/>
      <c r="CB43" s="8">
        <f t="shared" si="6"/>
        <v>0</v>
      </c>
      <c r="CC43" s="6">
        <f t="shared" si="9"/>
        <v>0</v>
      </c>
      <c r="CD43" s="6">
        <f t="shared" si="10"/>
        <v>0</v>
      </c>
      <c r="CE43" s="6">
        <f t="shared" si="7"/>
        <v>0</v>
      </c>
    </row>
    <row r="44" spans="1:83" s="6" customFormat="1" x14ac:dyDescent="0.35">
      <c r="A44" s="6" t="s">
        <v>84</v>
      </c>
      <c r="B44" s="6">
        <v>2018</v>
      </c>
      <c r="C44" s="6" t="s">
        <v>3</v>
      </c>
      <c r="D44" s="8">
        <f t="shared" si="8"/>
        <v>1</v>
      </c>
      <c r="E44" s="8">
        <f t="shared" si="4"/>
        <v>0</v>
      </c>
      <c r="F44" s="8">
        <f t="shared" si="5"/>
        <v>0</v>
      </c>
      <c r="G44" s="9"/>
      <c r="H44" s="9"/>
      <c r="I44" s="9"/>
      <c r="J44" s="9"/>
      <c r="K44" s="9"/>
      <c r="L44" s="9"/>
      <c r="M44" s="9"/>
      <c r="N44" s="9">
        <v>2</v>
      </c>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10"/>
      <c r="BF44" s="10"/>
      <c r="BG44" s="10"/>
      <c r="BH44" s="10"/>
      <c r="BI44" s="10"/>
      <c r="BJ44" s="11"/>
      <c r="BK44" s="11"/>
      <c r="BL44" s="11"/>
      <c r="BM44" s="11"/>
      <c r="BN44" s="11"/>
      <c r="BO44" s="11"/>
      <c r="BP44" s="11"/>
      <c r="BQ44" s="11"/>
      <c r="BR44" s="11"/>
      <c r="BS44" s="11"/>
      <c r="BT44" s="11"/>
      <c r="BU44" s="11"/>
      <c r="BV44" s="11"/>
      <c r="BW44" s="11"/>
      <c r="BX44" s="11"/>
      <c r="BY44" s="11"/>
      <c r="CB44" s="8">
        <f t="shared" si="6"/>
        <v>1</v>
      </c>
      <c r="CC44" s="6">
        <f t="shared" si="9"/>
        <v>1</v>
      </c>
      <c r="CD44" s="6">
        <f t="shared" si="10"/>
        <v>0</v>
      </c>
      <c r="CE44" s="6">
        <f t="shared" si="7"/>
        <v>1</v>
      </c>
    </row>
    <row r="45" spans="1:83" s="6" customFormat="1" x14ac:dyDescent="0.35">
      <c r="A45" s="6" t="s">
        <v>85</v>
      </c>
      <c r="B45" s="6">
        <v>2018</v>
      </c>
      <c r="C45" s="6" t="s">
        <v>3</v>
      </c>
      <c r="D45" s="8">
        <f t="shared" si="8"/>
        <v>1</v>
      </c>
      <c r="E45" s="8">
        <f t="shared" si="4"/>
        <v>1</v>
      </c>
      <c r="F45" s="8">
        <f t="shared" si="5"/>
        <v>0</v>
      </c>
      <c r="G45" s="9"/>
      <c r="H45" s="9"/>
      <c r="I45" s="9">
        <v>1</v>
      </c>
      <c r="J45" s="9"/>
      <c r="K45" s="9"/>
      <c r="L45" s="9"/>
      <c r="M45" s="9"/>
      <c r="N45" s="9"/>
      <c r="O45" s="9"/>
      <c r="P45" s="9"/>
      <c r="Q45" s="9"/>
      <c r="R45" s="9"/>
      <c r="S45" s="9"/>
      <c r="T45" s="9"/>
      <c r="U45" s="9"/>
      <c r="V45" s="9"/>
      <c r="W45" s="9"/>
      <c r="X45" s="9"/>
      <c r="Y45" s="9"/>
      <c r="Z45" s="9"/>
      <c r="AA45" s="9"/>
      <c r="AB45" s="9"/>
      <c r="AC45" s="9"/>
      <c r="AD45" s="9"/>
      <c r="AE45" s="9"/>
      <c r="AF45" s="9"/>
      <c r="AG45" s="9"/>
      <c r="AH45" s="9"/>
      <c r="AI45" s="9">
        <v>1</v>
      </c>
      <c r="AJ45" s="9"/>
      <c r="AK45" s="9">
        <v>1</v>
      </c>
      <c r="AL45" s="9"/>
      <c r="AM45" s="9"/>
      <c r="AN45" s="9"/>
      <c r="AO45" s="9"/>
      <c r="AP45" s="9"/>
      <c r="AQ45" s="9"/>
      <c r="AR45" s="9"/>
      <c r="AS45" s="9"/>
      <c r="AT45" s="9"/>
      <c r="AU45" s="9"/>
      <c r="AV45" s="9"/>
      <c r="AW45" s="9"/>
      <c r="AX45" s="9"/>
      <c r="AY45" s="9"/>
      <c r="AZ45" s="9"/>
      <c r="BA45" s="9"/>
      <c r="BB45" s="9"/>
      <c r="BC45" s="9"/>
      <c r="BD45" s="9"/>
      <c r="BE45" s="10"/>
      <c r="BF45" s="10"/>
      <c r="BG45" s="10"/>
      <c r="BH45" s="10"/>
      <c r="BI45" s="10"/>
      <c r="BJ45" s="11"/>
      <c r="BK45" s="11"/>
      <c r="BL45" s="11"/>
      <c r="BM45" s="11"/>
      <c r="BN45" s="11"/>
      <c r="BO45" s="11"/>
      <c r="BP45" s="11"/>
      <c r="BQ45" s="11"/>
      <c r="BR45" s="11"/>
      <c r="BS45" s="11"/>
      <c r="BT45" s="11"/>
      <c r="BU45" s="11"/>
      <c r="BV45" s="11"/>
      <c r="BW45" s="11"/>
      <c r="BX45" s="11"/>
      <c r="BY45" s="11"/>
      <c r="CB45" s="8">
        <f t="shared" si="6"/>
        <v>2</v>
      </c>
      <c r="CC45" s="6">
        <f t="shared" si="9"/>
        <v>0</v>
      </c>
      <c r="CD45" s="6">
        <f t="shared" si="10"/>
        <v>1</v>
      </c>
      <c r="CE45" s="6">
        <f t="shared" si="7"/>
        <v>1</v>
      </c>
    </row>
    <row r="46" spans="1:83" s="6" customFormat="1" x14ac:dyDescent="0.35">
      <c r="A46" s="6" t="s">
        <v>88</v>
      </c>
      <c r="B46" s="6">
        <v>2018</v>
      </c>
      <c r="C46" s="6" t="s">
        <v>3</v>
      </c>
      <c r="D46" s="8">
        <f t="shared" si="8"/>
        <v>0</v>
      </c>
      <c r="E46" s="8">
        <f t="shared" si="4"/>
        <v>0</v>
      </c>
      <c r="F46" s="8">
        <f t="shared" si="5"/>
        <v>0</v>
      </c>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v>1</v>
      </c>
      <c r="AX46" s="9">
        <v>1</v>
      </c>
      <c r="AY46" s="9"/>
      <c r="AZ46" s="9"/>
      <c r="BA46" s="9"/>
      <c r="BB46" s="9"/>
      <c r="BC46" s="9"/>
      <c r="BD46" s="9"/>
      <c r="BE46" s="10"/>
      <c r="BF46" s="10"/>
      <c r="BG46" s="10"/>
      <c r="BH46" s="10"/>
      <c r="BI46" s="10"/>
      <c r="BJ46" s="11"/>
      <c r="BK46" s="11"/>
      <c r="BL46" s="11"/>
      <c r="BM46" s="11"/>
      <c r="BN46" s="11"/>
      <c r="BO46" s="11"/>
      <c r="BP46" s="11"/>
      <c r="BQ46" s="11"/>
      <c r="BR46" s="11"/>
      <c r="BS46" s="11"/>
      <c r="BT46" s="11"/>
      <c r="BU46" s="11"/>
      <c r="BV46" s="11"/>
      <c r="BW46" s="11"/>
      <c r="BX46" s="11"/>
      <c r="BY46" s="11"/>
      <c r="CB46" s="8">
        <f t="shared" si="6"/>
        <v>2</v>
      </c>
      <c r="CC46" s="6">
        <f t="shared" si="9"/>
        <v>0</v>
      </c>
      <c r="CD46" s="6">
        <f t="shared" si="10"/>
        <v>0</v>
      </c>
      <c r="CE46" s="6">
        <f t="shared" si="7"/>
        <v>0</v>
      </c>
    </row>
    <row r="47" spans="1:83" s="6" customFormat="1" x14ac:dyDescent="0.35">
      <c r="A47" s="6" t="s">
        <v>89</v>
      </c>
      <c r="B47" s="6">
        <v>2018</v>
      </c>
      <c r="C47" s="6" t="s">
        <v>3</v>
      </c>
      <c r="D47" s="8">
        <f t="shared" si="8"/>
        <v>0</v>
      </c>
      <c r="E47" s="8">
        <f t="shared" si="4"/>
        <v>1</v>
      </c>
      <c r="F47" s="8">
        <f t="shared" si="5"/>
        <v>0</v>
      </c>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v>1</v>
      </c>
      <c r="AK47" s="9"/>
      <c r="AL47" s="9"/>
      <c r="AM47" s="9"/>
      <c r="AN47" s="9"/>
      <c r="AO47" s="9"/>
      <c r="AP47" s="9"/>
      <c r="AQ47" s="9"/>
      <c r="AR47" s="9"/>
      <c r="AS47" s="9"/>
      <c r="AT47" s="9"/>
      <c r="AU47" s="9"/>
      <c r="AV47" s="9"/>
      <c r="AW47" s="9"/>
      <c r="AX47" s="9"/>
      <c r="AY47" s="9"/>
      <c r="AZ47" s="9"/>
      <c r="BA47" s="9"/>
      <c r="BB47" s="9"/>
      <c r="BC47" s="9"/>
      <c r="BD47" s="9"/>
      <c r="BE47" s="10"/>
      <c r="BF47" s="10"/>
      <c r="BG47" s="10"/>
      <c r="BH47" s="10"/>
      <c r="BI47" s="10"/>
      <c r="BJ47" s="11"/>
      <c r="BK47" s="11"/>
      <c r="BL47" s="11"/>
      <c r="BM47" s="11"/>
      <c r="BN47" s="11"/>
      <c r="BO47" s="11"/>
      <c r="BP47" s="11"/>
      <c r="BQ47" s="11"/>
      <c r="BR47" s="11"/>
      <c r="BS47" s="11"/>
      <c r="BT47" s="11"/>
      <c r="BU47" s="11"/>
      <c r="BV47" s="11"/>
      <c r="BW47" s="11"/>
      <c r="BX47" s="11"/>
      <c r="BY47" s="11"/>
      <c r="CB47" s="8">
        <f t="shared" si="6"/>
        <v>1</v>
      </c>
      <c r="CC47" s="6">
        <f t="shared" si="9"/>
        <v>0</v>
      </c>
      <c r="CD47" s="6">
        <f t="shared" si="10"/>
        <v>0</v>
      </c>
      <c r="CE47" s="6">
        <f t="shared" si="7"/>
        <v>0</v>
      </c>
    </row>
    <row r="48" spans="1:83" s="6" customFormat="1" x14ac:dyDescent="0.35">
      <c r="A48" s="6" t="s">
        <v>90</v>
      </c>
      <c r="B48" s="6">
        <v>2018</v>
      </c>
      <c r="C48" s="6" t="s">
        <v>3</v>
      </c>
      <c r="D48" s="8">
        <f t="shared" si="8"/>
        <v>1</v>
      </c>
      <c r="E48" s="8">
        <f t="shared" si="4"/>
        <v>0</v>
      </c>
      <c r="F48" s="8">
        <f t="shared" si="5"/>
        <v>0</v>
      </c>
      <c r="G48" s="9"/>
      <c r="H48" s="9"/>
      <c r="I48" s="9">
        <v>1</v>
      </c>
      <c r="J48" s="9"/>
      <c r="K48" s="9">
        <v>1</v>
      </c>
      <c r="L48" s="9"/>
      <c r="M48" s="9"/>
      <c r="N48" s="9"/>
      <c r="O48" s="9"/>
      <c r="P48" s="9"/>
      <c r="Q48" s="9"/>
      <c r="R48" s="9"/>
      <c r="S48" s="9"/>
      <c r="T48" s="9"/>
      <c r="U48" s="9"/>
      <c r="V48" s="9"/>
      <c r="W48" s="9"/>
      <c r="X48" s="9"/>
      <c r="Y48" s="9"/>
      <c r="Z48" s="9"/>
      <c r="AA48" s="9"/>
      <c r="AB48" s="9"/>
      <c r="AC48" s="9"/>
      <c r="AD48" s="9">
        <v>1</v>
      </c>
      <c r="AE48" s="9"/>
      <c r="AF48" s="9"/>
      <c r="AG48" s="9"/>
      <c r="AH48" s="9"/>
      <c r="AI48" s="9"/>
      <c r="AJ48" s="9"/>
      <c r="AK48" s="9"/>
      <c r="AL48" s="9"/>
      <c r="AM48" s="9"/>
      <c r="AN48" s="9"/>
      <c r="AO48" s="9"/>
      <c r="AP48" s="9">
        <v>1</v>
      </c>
      <c r="AQ48" s="9"/>
      <c r="AR48" s="9"/>
      <c r="AS48" s="9"/>
      <c r="AT48" s="9"/>
      <c r="AU48" s="9"/>
      <c r="AV48" s="9"/>
      <c r="AW48" s="9"/>
      <c r="AX48" s="9"/>
      <c r="AY48" s="9"/>
      <c r="AZ48" s="9"/>
      <c r="BA48" s="9"/>
      <c r="BB48" s="9"/>
      <c r="BC48" s="9"/>
      <c r="BD48" s="9"/>
      <c r="BE48" s="10"/>
      <c r="BF48" s="10"/>
      <c r="BG48" s="10"/>
      <c r="BH48" s="10"/>
      <c r="BI48" s="10"/>
      <c r="BJ48" s="11"/>
      <c r="BK48" s="11"/>
      <c r="BL48" s="11"/>
      <c r="BM48" s="11"/>
      <c r="BN48" s="11"/>
      <c r="BO48" s="11"/>
      <c r="BP48" s="11"/>
      <c r="BQ48" s="11"/>
      <c r="BR48" s="11"/>
      <c r="BS48" s="11"/>
      <c r="BT48" s="11"/>
      <c r="BU48" s="11"/>
      <c r="BV48" s="11"/>
      <c r="BW48" s="11"/>
      <c r="BX48" s="11"/>
      <c r="BY48" s="11"/>
      <c r="CB48" s="8">
        <f t="shared" si="6"/>
        <v>3</v>
      </c>
      <c r="CC48" s="6">
        <f t="shared" si="9"/>
        <v>0</v>
      </c>
      <c r="CD48" s="6">
        <f t="shared" si="10"/>
        <v>2</v>
      </c>
      <c r="CE48" s="6">
        <f t="shared" si="7"/>
        <v>1</v>
      </c>
    </row>
    <row r="49" spans="1:83" s="6" customFormat="1" x14ac:dyDescent="0.35">
      <c r="A49" s="6" t="s">
        <v>91</v>
      </c>
      <c r="B49" s="6">
        <v>2018</v>
      </c>
      <c r="C49" s="6" t="s">
        <v>3</v>
      </c>
      <c r="D49" s="8">
        <f t="shared" si="8"/>
        <v>1</v>
      </c>
      <c r="E49" s="8">
        <f t="shared" si="4"/>
        <v>0</v>
      </c>
      <c r="F49" s="8">
        <f t="shared" si="5"/>
        <v>0</v>
      </c>
      <c r="G49" s="9"/>
      <c r="H49" s="9">
        <v>1</v>
      </c>
      <c r="I49" s="9"/>
      <c r="J49" s="9"/>
      <c r="K49" s="9">
        <v>1</v>
      </c>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v>1</v>
      </c>
      <c r="AZ49" s="9">
        <v>1</v>
      </c>
      <c r="BA49" s="9"/>
      <c r="BB49" s="9"/>
      <c r="BC49" s="9"/>
      <c r="BD49" s="9"/>
      <c r="BE49" s="10"/>
      <c r="BF49" s="10"/>
      <c r="BG49" s="10"/>
      <c r="BH49" s="10"/>
      <c r="BI49" s="10"/>
      <c r="BJ49" s="11"/>
      <c r="BK49" s="11"/>
      <c r="BL49" s="11"/>
      <c r="BM49" s="11"/>
      <c r="BN49" s="11"/>
      <c r="BO49" s="11"/>
      <c r="BP49" s="11"/>
      <c r="BQ49" s="11"/>
      <c r="BR49" s="11"/>
      <c r="BS49" s="11"/>
      <c r="BT49" s="11"/>
      <c r="BU49" s="11"/>
      <c r="BV49" s="11"/>
      <c r="BW49" s="11"/>
      <c r="BX49" s="11"/>
      <c r="BY49" s="11"/>
      <c r="CB49" s="8">
        <f t="shared" si="6"/>
        <v>3</v>
      </c>
      <c r="CC49" s="6">
        <f t="shared" si="9"/>
        <v>0</v>
      </c>
      <c r="CD49" s="6">
        <f t="shared" si="10"/>
        <v>2</v>
      </c>
      <c r="CE49" s="6">
        <f t="shared" si="7"/>
        <v>1</v>
      </c>
    </row>
    <row r="50" spans="1:83" s="6" customFormat="1" x14ac:dyDescent="0.35">
      <c r="A50" s="6" t="s">
        <v>93</v>
      </c>
      <c r="B50" s="6">
        <v>2018</v>
      </c>
      <c r="C50" s="6" t="s">
        <v>3</v>
      </c>
      <c r="D50" s="8">
        <f t="shared" si="8"/>
        <v>0</v>
      </c>
      <c r="E50" s="8">
        <f t="shared" si="4"/>
        <v>0</v>
      </c>
      <c r="F50" s="8">
        <f t="shared" si="5"/>
        <v>0</v>
      </c>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10"/>
      <c r="BF50" s="10"/>
      <c r="BG50" s="10"/>
      <c r="BH50" s="10"/>
      <c r="BI50" s="10"/>
      <c r="BJ50" s="11"/>
      <c r="BK50" s="11"/>
      <c r="BL50" s="11"/>
      <c r="BM50" s="11"/>
      <c r="BN50" s="11"/>
      <c r="BO50" s="11"/>
      <c r="BP50" s="11"/>
      <c r="BQ50" s="11"/>
      <c r="BR50" s="11"/>
      <c r="BS50" s="11"/>
      <c r="BT50" s="11"/>
      <c r="BU50" s="11"/>
      <c r="BV50" s="11"/>
      <c r="BW50" s="11"/>
      <c r="BX50" s="11"/>
      <c r="BY50" s="11"/>
      <c r="CB50" s="8">
        <f t="shared" si="6"/>
        <v>0</v>
      </c>
      <c r="CC50" s="6">
        <f t="shared" si="9"/>
        <v>0</v>
      </c>
      <c r="CD50" s="6">
        <f t="shared" si="10"/>
        <v>0</v>
      </c>
      <c r="CE50" s="6">
        <f t="shared" si="7"/>
        <v>0</v>
      </c>
    </row>
    <row r="51" spans="1:83" s="6" customFormat="1" x14ac:dyDescent="0.35">
      <c r="A51" s="6" t="s">
        <v>94</v>
      </c>
      <c r="B51" s="6">
        <v>2018</v>
      </c>
      <c r="C51" s="6" t="s">
        <v>3</v>
      </c>
      <c r="D51" s="8">
        <f t="shared" si="8"/>
        <v>0</v>
      </c>
      <c r="E51" s="8">
        <f t="shared" si="4"/>
        <v>0</v>
      </c>
      <c r="F51" s="8">
        <f t="shared" si="5"/>
        <v>0</v>
      </c>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10"/>
      <c r="BF51" s="10"/>
      <c r="BG51" s="10"/>
      <c r="BH51" s="10"/>
      <c r="BI51" s="10"/>
      <c r="BJ51" s="11"/>
      <c r="BK51" s="11"/>
      <c r="BL51" s="11"/>
      <c r="BM51" s="11"/>
      <c r="BN51" s="11"/>
      <c r="BO51" s="11"/>
      <c r="BP51" s="11"/>
      <c r="BQ51" s="11"/>
      <c r="BR51" s="11"/>
      <c r="BS51" s="11"/>
      <c r="BT51" s="11"/>
      <c r="BU51" s="11"/>
      <c r="BV51" s="11"/>
      <c r="BW51" s="11"/>
      <c r="BX51" s="11"/>
      <c r="BY51" s="11"/>
      <c r="CB51" s="8">
        <f t="shared" si="6"/>
        <v>0</v>
      </c>
      <c r="CC51" s="6">
        <f t="shared" si="9"/>
        <v>0</v>
      </c>
      <c r="CD51" s="6">
        <f t="shared" si="10"/>
        <v>0</v>
      </c>
      <c r="CE51" s="6">
        <f t="shared" si="7"/>
        <v>0</v>
      </c>
    </row>
    <row r="52" spans="1:83" s="6" customFormat="1" x14ac:dyDescent="0.35">
      <c r="A52" s="6" t="s">
        <v>97</v>
      </c>
      <c r="B52" s="6">
        <v>2018</v>
      </c>
      <c r="C52" s="6" t="s">
        <v>3</v>
      </c>
      <c r="D52" s="8">
        <f t="shared" si="8"/>
        <v>0</v>
      </c>
      <c r="E52" s="8">
        <f t="shared" si="4"/>
        <v>0</v>
      </c>
      <c r="F52" s="8">
        <f t="shared" si="5"/>
        <v>0</v>
      </c>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v>1</v>
      </c>
      <c r="BB52" s="9"/>
      <c r="BC52" s="9"/>
      <c r="BD52" s="9"/>
      <c r="BE52" s="10"/>
      <c r="BF52" s="10"/>
      <c r="BG52" s="10"/>
      <c r="BH52" s="10"/>
      <c r="BI52" s="10"/>
      <c r="BJ52" s="11"/>
      <c r="BK52" s="11"/>
      <c r="BL52" s="11"/>
      <c r="BM52" s="11"/>
      <c r="BN52" s="11"/>
      <c r="BO52" s="11"/>
      <c r="BP52" s="11"/>
      <c r="BQ52" s="11"/>
      <c r="BR52" s="11"/>
      <c r="BS52" s="11"/>
      <c r="BT52" s="11"/>
      <c r="BU52" s="11"/>
      <c r="BV52" s="11"/>
      <c r="BW52" s="11"/>
      <c r="BX52" s="11"/>
      <c r="BY52" s="11"/>
      <c r="CB52" s="8">
        <f t="shared" si="6"/>
        <v>1</v>
      </c>
      <c r="CC52" s="6">
        <f t="shared" si="9"/>
        <v>0</v>
      </c>
      <c r="CD52" s="6">
        <f t="shared" si="10"/>
        <v>0</v>
      </c>
      <c r="CE52" s="6">
        <f t="shared" si="7"/>
        <v>0</v>
      </c>
    </row>
    <row r="53" spans="1:83" s="6" customFormat="1" x14ac:dyDescent="0.35">
      <c r="A53" s="6" t="s">
        <v>99</v>
      </c>
      <c r="B53" s="6">
        <v>2018</v>
      </c>
      <c r="C53" s="6" t="s">
        <v>3</v>
      </c>
      <c r="D53" s="8">
        <f t="shared" si="8"/>
        <v>0</v>
      </c>
      <c r="E53" s="8">
        <f t="shared" si="4"/>
        <v>1</v>
      </c>
      <c r="F53" s="8">
        <f t="shared" si="5"/>
        <v>0</v>
      </c>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v>2</v>
      </c>
      <c r="AJ53" s="9"/>
      <c r="AK53" s="9"/>
      <c r="AL53" s="9"/>
      <c r="AM53" s="9"/>
      <c r="AN53" s="9"/>
      <c r="AO53" s="9"/>
      <c r="AP53" s="9"/>
      <c r="AQ53" s="9"/>
      <c r="AR53" s="9"/>
      <c r="AS53" s="9"/>
      <c r="AT53" s="9"/>
      <c r="AU53" s="9"/>
      <c r="AV53" s="9"/>
      <c r="AW53" s="9"/>
      <c r="AX53" s="9"/>
      <c r="AY53" s="9"/>
      <c r="AZ53" s="9"/>
      <c r="BA53" s="9"/>
      <c r="BB53" s="9"/>
      <c r="BC53" s="9"/>
      <c r="BD53" s="9"/>
      <c r="BE53" s="10"/>
      <c r="BF53" s="10"/>
      <c r="BG53" s="10"/>
      <c r="BH53" s="10"/>
      <c r="BI53" s="10"/>
      <c r="BJ53" s="11"/>
      <c r="BK53" s="11"/>
      <c r="BL53" s="11"/>
      <c r="BM53" s="11"/>
      <c r="BN53" s="11"/>
      <c r="BO53" s="11"/>
      <c r="BP53" s="11"/>
      <c r="BQ53" s="11"/>
      <c r="BR53" s="11"/>
      <c r="BS53" s="11"/>
      <c r="BT53" s="11"/>
      <c r="BU53" s="11"/>
      <c r="BV53" s="11"/>
      <c r="BW53" s="11"/>
      <c r="BX53" s="11"/>
      <c r="BY53" s="11"/>
      <c r="CB53" s="8">
        <f t="shared" si="6"/>
        <v>1</v>
      </c>
      <c r="CC53" s="6">
        <f t="shared" si="9"/>
        <v>1</v>
      </c>
      <c r="CD53" s="6">
        <f t="shared" si="10"/>
        <v>0</v>
      </c>
      <c r="CE53" s="6">
        <f t="shared" si="7"/>
        <v>1</v>
      </c>
    </row>
    <row r="54" spans="1:83" s="6" customFormat="1" x14ac:dyDescent="0.35">
      <c r="A54" s="6" t="s">
        <v>100</v>
      </c>
      <c r="B54" s="6">
        <v>2018</v>
      </c>
      <c r="C54" s="6" t="s">
        <v>3</v>
      </c>
      <c r="D54" s="8">
        <f t="shared" si="8"/>
        <v>1</v>
      </c>
      <c r="E54" s="8">
        <f t="shared" si="4"/>
        <v>0</v>
      </c>
      <c r="F54" s="8">
        <f t="shared" si="5"/>
        <v>0</v>
      </c>
      <c r="G54" s="9"/>
      <c r="H54" s="9"/>
      <c r="I54" s="9"/>
      <c r="J54" s="9"/>
      <c r="K54" s="9">
        <v>1</v>
      </c>
      <c r="L54" s="9"/>
      <c r="M54" s="9"/>
      <c r="N54" s="9"/>
      <c r="O54" s="9"/>
      <c r="P54" s="9"/>
      <c r="Q54" s="9"/>
      <c r="R54" s="9"/>
      <c r="S54" s="9"/>
      <c r="T54" s="9"/>
      <c r="U54" s="9"/>
      <c r="V54" s="9"/>
      <c r="W54" s="9">
        <v>2</v>
      </c>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10"/>
      <c r="BF54" s="10"/>
      <c r="BG54" s="10"/>
      <c r="BH54" s="10"/>
      <c r="BI54" s="10"/>
      <c r="BJ54" s="11"/>
      <c r="BK54" s="11"/>
      <c r="BL54" s="11"/>
      <c r="BM54" s="11"/>
      <c r="BN54" s="11"/>
      <c r="BO54" s="11"/>
      <c r="BP54" s="11"/>
      <c r="BQ54" s="11"/>
      <c r="BR54" s="11"/>
      <c r="BS54" s="11"/>
      <c r="BT54" s="11"/>
      <c r="BU54" s="11"/>
      <c r="BV54" s="11"/>
      <c r="BW54" s="11"/>
      <c r="BX54" s="11"/>
      <c r="BY54" s="11"/>
      <c r="CB54" s="8">
        <f t="shared" si="6"/>
        <v>2</v>
      </c>
      <c r="CC54" s="6">
        <f t="shared" si="9"/>
        <v>1</v>
      </c>
      <c r="CD54" s="6">
        <f t="shared" si="10"/>
        <v>1</v>
      </c>
      <c r="CE54" s="6">
        <f t="shared" si="7"/>
        <v>1</v>
      </c>
    </row>
    <row r="55" spans="1:83" s="6" customFormat="1" x14ac:dyDescent="0.35">
      <c r="A55" s="6" t="s">
        <v>101</v>
      </c>
      <c r="B55" s="6">
        <v>2018</v>
      </c>
      <c r="C55" s="6" t="s">
        <v>3</v>
      </c>
      <c r="D55" s="8">
        <f t="shared" si="8"/>
        <v>0</v>
      </c>
      <c r="E55" s="8">
        <f t="shared" si="4"/>
        <v>0</v>
      </c>
      <c r="F55" s="8">
        <f t="shared" si="5"/>
        <v>0</v>
      </c>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v>1</v>
      </c>
      <c r="BC55" s="9">
        <v>1</v>
      </c>
      <c r="BD55" s="9"/>
      <c r="BE55" s="10"/>
      <c r="BF55" s="10"/>
      <c r="BG55" s="10"/>
      <c r="BH55" s="10"/>
      <c r="BI55" s="10"/>
      <c r="BJ55" s="11"/>
      <c r="BK55" s="11"/>
      <c r="BL55" s="11"/>
      <c r="BM55" s="11"/>
      <c r="BN55" s="11"/>
      <c r="BO55" s="11"/>
      <c r="BP55" s="11"/>
      <c r="BQ55" s="11"/>
      <c r="BR55" s="11"/>
      <c r="BS55" s="11"/>
      <c r="BT55" s="11"/>
      <c r="BU55" s="11"/>
      <c r="BV55" s="11"/>
      <c r="BW55" s="11"/>
      <c r="BX55" s="11"/>
      <c r="BY55" s="11"/>
      <c r="CB55" s="8">
        <f t="shared" si="6"/>
        <v>2</v>
      </c>
      <c r="CC55" s="6">
        <f t="shared" si="9"/>
        <v>0</v>
      </c>
      <c r="CD55" s="6">
        <f t="shared" si="10"/>
        <v>0</v>
      </c>
      <c r="CE55" s="6">
        <f t="shared" si="7"/>
        <v>0</v>
      </c>
    </row>
    <row r="56" spans="1:83" s="6" customFormat="1" x14ac:dyDescent="0.35">
      <c r="A56" s="6" t="s">
        <v>104</v>
      </c>
      <c r="B56" s="6">
        <v>2018</v>
      </c>
      <c r="C56" s="6" t="s">
        <v>3</v>
      </c>
      <c r="D56" s="8">
        <f t="shared" si="8"/>
        <v>0</v>
      </c>
      <c r="E56" s="8">
        <f t="shared" si="4"/>
        <v>1</v>
      </c>
      <c r="F56" s="8">
        <f t="shared" si="5"/>
        <v>0</v>
      </c>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v>1</v>
      </c>
      <c r="AI56" s="9"/>
      <c r="AJ56" s="9"/>
      <c r="AK56" s="9"/>
      <c r="AL56" s="9"/>
      <c r="AM56" s="9"/>
      <c r="AN56" s="9"/>
      <c r="AO56" s="9"/>
      <c r="AP56" s="9"/>
      <c r="AQ56" s="9"/>
      <c r="AR56" s="9"/>
      <c r="AS56" s="9"/>
      <c r="AT56" s="9"/>
      <c r="AU56" s="9"/>
      <c r="AV56" s="9"/>
      <c r="AW56" s="9"/>
      <c r="AX56" s="9"/>
      <c r="AY56" s="9"/>
      <c r="AZ56" s="9"/>
      <c r="BA56" s="9"/>
      <c r="BB56" s="9"/>
      <c r="BC56" s="9"/>
      <c r="BD56" s="9"/>
      <c r="BE56" s="10"/>
      <c r="BF56" s="10"/>
      <c r="BG56" s="10"/>
      <c r="BH56" s="10"/>
      <c r="BI56" s="10"/>
      <c r="BJ56" s="11"/>
      <c r="BK56" s="11"/>
      <c r="BL56" s="11"/>
      <c r="BM56" s="11"/>
      <c r="BN56" s="11"/>
      <c r="BO56" s="11"/>
      <c r="BP56" s="11"/>
      <c r="BQ56" s="11"/>
      <c r="BR56" s="11"/>
      <c r="BS56" s="11"/>
      <c r="BT56" s="11"/>
      <c r="BU56" s="11"/>
      <c r="BV56" s="11"/>
      <c r="BW56" s="11"/>
      <c r="BX56" s="11"/>
      <c r="BY56" s="11"/>
      <c r="CB56" s="8">
        <f t="shared" si="6"/>
        <v>1</v>
      </c>
      <c r="CC56" s="6">
        <f t="shared" si="9"/>
        <v>0</v>
      </c>
      <c r="CD56" s="6">
        <f t="shared" si="10"/>
        <v>0</v>
      </c>
      <c r="CE56" s="6">
        <f t="shared" si="7"/>
        <v>0</v>
      </c>
    </row>
    <row r="57" spans="1:83" s="6" customFormat="1" x14ac:dyDescent="0.35">
      <c r="A57" s="6" t="s">
        <v>112</v>
      </c>
      <c r="B57" s="6">
        <v>2018</v>
      </c>
      <c r="C57" s="6" t="s">
        <v>3</v>
      </c>
      <c r="D57" s="8">
        <f t="shared" si="8"/>
        <v>0</v>
      </c>
      <c r="E57" s="8">
        <f t="shared" si="4"/>
        <v>0</v>
      </c>
      <c r="F57" s="8">
        <f t="shared" si="5"/>
        <v>0</v>
      </c>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10"/>
      <c r="BF57" s="10"/>
      <c r="BG57" s="10"/>
      <c r="BH57" s="10"/>
      <c r="BI57" s="10"/>
      <c r="BJ57" s="11"/>
      <c r="BK57" s="11"/>
      <c r="BL57" s="11"/>
      <c r="BM57" s="11"/>
      <c r="BN57" s="11"/>
      <c r="BO57" s="11"/>
      <c r="BP57" s="11"/>
      <c r="BQ57" s="11"/>
      <c r="BR57" s="11"/>
      <c r="BS57" s="11"/>
      <c r="BT57" s="11"/>
      <c r="BU57" s="11"/>
      <c r="BV57" s="11"/>
      <c r="BW57" s="11"/>
      <c r="BX57" s="11"/>
      <c r="BY57" s="11"/>
      <c r="CB57" s="8">
        <f t="shared" si="6"/>
        <v>0</v>
      </c>
      <c r="CC57" s="6">
        <f t="shared" si="9"/>
        <v>0</v>
      </c>
      <c r="CD57" s="6">
        <f t="shared" si="10"/>
        <v>0</v>
      </c>
      <c r="CE57" s="6">
        <f t="shared" si="7"/>
        <v>0</v>
      </c>
    </row>
    <row r="58" spans="1:83" s="6" customFormat="1" x14ac:dyDescent="0.35">
      <c r="A58" s="6" t="s">
        <v>113</v>
      </c>
      <c r="B58" s="6">
        <v>2018</v>
      </c>
      <c r="C58" s="6" t="s">
        <v>3</v>
      </c>
      <c r="D58" s="8">
        <f t="shared" si="8"/>
        <v>0</v>
      </c>
      <c r="E58" s="8">
        <f t="shared" si="4"/>
        <v>0</v>
      </c>
      <c r="F58" s="8">
        <f t="shared" si="5"/>
        <v>0</v>
      </c>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10"/>
      <c r="BF58" s="10"/>
      <c r="BG58" s="10"/>
      <c r="BH58" s="10"/>
      <c r="BI58" s="10"/>
      <c r="BJ58" s="11"/>
      <c r="BK58" s="11"/>
      <c r="BL58" s="11"/>
      <c r="BM58" s="11"/>
      <c r="BN58" s="11"/>
      <c r="BO58" s="11"/>
      <c r="BP58" s="11"/>
      <c r="BQ58" s="11"/>
      <c r="BR58" s="11"/>
      <c r="BS58" s="11"/>
      <c r="BT58" s="11"/>
      <c r="BU58" s="11"/>
      <c r="BV58" s="11"/>
      <c r="BW58" s="11"/>
      <c r="BX58" s="11"/>
      <c r="BY58" s="11"/>
      <c r="CB58" s="8">
        <f t="shared" si="6"/>
        <v>0</v>
      </c>
      <c r="CC58" s="6">
        <f t="shared" si="9"/>
        <v>0</v>
      </c>
      <c r="CD58" s="6">
        <f t="shared" si="10"/>
        <v>0</v>
      </c>
      <c r="CE58" s="6">
        <f t="shared" si="7"/>
        <v>0</v>
      </c>
    </row>
    <row r="59" spans="1:83" s="6" customFormat="1" x14ac:dyDescent="0.35">
      <c r="A59" s="6" t="s">
        <v>114</v>
      </c>
      <c r="B59" s="6">
        <v>2018</v>
      </c>
      <c r="C59" s="6" t="s">
        <v>3</v>
      </c>
      <c r="D59" s="8">
        <f t="shared" si="8"/>
        <v>1</v>
      </c>
      <c r="E59" s="8">
        <f t="shared" si="4"/>
        <v>0</v>
      </c>
      <c r="F59" s="8">
        <f t="shared" si="5"/>
        <v>0</v>
      </c>
      <c r="G59" s="9"/>
      <c r="H59" s="9"/>
      <c r="I59" s="9"/>
      <c r="J59" s="9"/>
      <c r="K59" s="9">
        <v>1</v>
      </c>
      <c r="L59" s="9"/>
      <c r="M59" s="9"/>
      <c r="N59" s="9"/>
      <c r="O59" s="9"/>
      <c r="P59" s="9">
        <v>1</v>
      </c>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10"/>
      <c r="BF59" s="10"/>
      <c r="BG59" s="10"/>
      <c r="BH59" s="10"/>
      <c r="BI59" s="10"/>
      <c r="BJ59" s="11"/>
      <c r="BK59" s="11"/>
      <c r="BL59" s="11"/>
      <c r="BM59" s="11"/>
      <c r="BN59" s="11"/>
      <c r="BO59" s="11"/>
      <c r="BP59" s="11"/>
      <c r="BQ59" s="11"/>
      <c r="BR59" s="11"/>
      <c r="BS59" s="11"/>
      <c r="BT59" s="11"/>
      <c r="BU59" s="11"/>
      <c r="BV59" s="11"/>
      <c r="BW59" s="11"/>
      <c r="BX59" s="11"/>
      <c r="BY59" s="11"/>
      <c r="CB59" s="8">
        <f t="shared" si="6"/>
        <v>2</v>
      </c>
      <c r="CC59" s="6">
        <f t="shared" si="9"/>
        <v>0</v>
      </c>
      <c r="CD59" s="6">
        <f t="shared" si="10"/>
        <v>1</v>
      </c>
      <c r="CE59" s="6">
        <f t="shared" si="7"/>
        <v>1</v>
      </c>
    </row>
    <row r="60" spans="1:83" s="6" customFormat="1" x14ac:dyDescent="0.35">
      <c r="A60" s="6" t="s">
        <v>115</v>
      </c>
      <c r="B60" s="6">
        <v>2018</v>
      </c>
      <c r="C60" s="6" t="s">
        <v>3</v>
      </c>
      <c r="D60" s="8">
        <f t="shared" si="8"/>
        <v>0</v>
      </c>
      <c r="E60" s="8">
        <f t="shared" si="4"/>
        <v>0</v>
      </c>
      <c r="F60" s="8">
        <f t="shared" si="5"/>
        <v>0</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v>1</v>
      </c>
      <c r="BE60" s="10"/>
      <c r="BF60" s="10"/>
      <c r="BG60" s="10"/>
      <c r="BH60" s="10"/>
      <c r="BI60" s="10"/>
      <c r="BJ60" s="11"/>
      <c r="BK60" s="11"/>
      <c r="BL60" s="11"/>
      <c r="BM60" s="11"/>
      <c r="BN60" s="11"/>
      <c r="BO60" s="11"/>
      <c r="BP60" s="11"/>
      <c r="BQ60" s="11"/>
      <c r="BR60" s="11"/>
      <c r="BS60" s="11"/>
      <c r="BT60" s="11"/>
      <c r="BU60" s="11"/>
      <c r="BV60" s="11"/>
      <c r="BW60" s="11"/>
      <c r="BX60" s="11"/>
      <c r="BY60" s="11"/>
      <c r="CB60" s="8">
        <f t="shared" si="6"/>
        <v>1</v>
      </c>
      <c r="CC60" s="6">
        <f t="shared" si="9"/>
        <v>0</v>
      </c>
      <c r="CD60" s="6">
        <f t="shared" si="10"/>
        <v>1</v>
      </c>
      <c r="CE60" s="6">
        <f t="shared" si="7"/>
        <v>1</v>
      </c>
    </row>
    <row r="61" spans="1:83" s="6" customFormat="1" x14ac:dyDescent="0.35">
      <c r="A61" s="6" t="s">
        <v>116</v>
      </c>
      <c r="B61" s="6">
        <v>2018</v>
      </c>
      <c r="C61" s="6" t="s">
        <v>3</v>
      </c>
      <c r="D61" s="8">
        <f t="shared" si="8"/>
        <v>0</v>
      </c>
      <c r="E61" s="8">
        <f t="shared" si="4"/>
        <v>0</v>
      </c>
      <c r="F61" s="8">
        <f t="shared" si="5"/>
        <v>0</v>
      </c>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v>2</v>
      </c>
      <c r="AP61" s="9"/>
      <c r="AQ61" s="9"/>
      <c r="AR61" s="9"/>
      <c r="AS61" s="9"/>
      <c r="AT61" s="9"/>
      <c r="AU61" s="9"/>
      <c r="AV61" s="9"/>
      <c r="AW61" s="9"/>
      <c r="AX61" s="9"/>
      <c r="AY61" s="9"/>
      <c r="AZ61" s="9"/>
      <c r="BA61" s="9"/>
      <c r="BB61" s="9"/>
      <c r="BC61" s="9"/>
      <c r="BD61" s="9"/>
      <c r="BE61" s="10">
        <v>1</v>
      </c>
      <c r="BF61" s="10"/>
      <c r="BG61" s="10"/>
      <c r="BH61" s="10"/>
      <c r="BI61" s="10"/>
      <c r="BJ61" s="11"/>
      <c r="BK61" s="11"/>
      <c r="BL61" s="11"/>
      <c r="BM61" s="11"/>
      <c r="BN61" s="11"/>
      <c r="BO61" s="11"/>
      <c r="BP61" s="11"/>
      <c r="BQ61" s="11"/>
      <c r="BR61" s="11"/>
      <c r="BS61" s="11"/>
      <c r="BT61" s="11"/>
      <c r="BU61" s="11"/>
      <c r="BV61" s="11"/>
      <c r="BW61" s="11"/>
      <c r="BX61" s="11"/>
      <c r="BY61" s="11"/>
      <c r="CB61" s="8">
        <f t="shared" si="6"/>
        <v>2</v>
      </c>
      <c r="CC61" s="6">
        <f t="shared" si="9"/>
        <v>1</v>
      </c>
      <c r="CD61" s="6">
        <f t="shared" si="10"/>
        <v>0</v>
      </c>
      <c r="CE61" s="6">
        <f t="shared" si="7"/>
        <v>1</v>
      </c>
    </row>
    <row r="62" spans="1:83" s="6" customFormat="1" x14ac:dyDescent="0.35">
      <c r="A62" s="6" t="s">
        <v>117</v>
      </c>
      <c r="B62" s="6">
        <v>2018</v>
      </c>
      <c r="C62" s="6" t="s">
        <v>3</v>
      </c>
      <c r="D62" s="8">
        <f t="shared" si="8"/>
        <v>0</v>
      </c>
      <c r="E62" s="8">
        <f t="shared" si="4"/>
        <v>1</v>
      </c>
      <c r="F62" s="8">
        <f t="shared" si="5"/>
        <v>0</v>
      </c>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v>1</v>
      </c>
      <c r="AK62" s="9"/>
      <c r="AL62" s="9"/>
      <c r="AM62" s="9"/>
      <c r="AN62" s="9"/>
      <c r="AO62" s="9"/>
      <c r="AP62" s="9"/>
      <c r="AQ62" s="9"/>
      <c r="AR62" s="9"/>
      <c r="AS62" s="9"/>
      <c r="AT62" s="9"/>
      <c r="AU62" s="9"/>
      <c r="AV62" s="9"/>
      <c r="AW62" s="9"/>
      <c r="AX62" s="9"/>
      <c r="AY62" s="9"/>
      <c r="AZ62" s="9"/>
      <c r="BA62" s="9"/>
      <c r="BB62" s="9"/>
      <c r="BC62" s="9"/>
      <c r="BD62" s="9"/>
      <c r="BE62" s="10"/>
      <c r="BF62" s="10"/>
      <c r="BG62" s="10"/>
      <c r="BH62" s="10"/>
      <c r="BI62" s="10"/>
      <c r="BJ62" s="11"/>
      <c r="BK62" s="11"/>
      <c r="BL62" s="11"/>
      <c r="BM62" s="11"/>
      <c r="BN62" s="11"/>
      <c r="BO62" s="11"/>
      <c r="BP62" s="11"/>
      <c r="BQ62" s="11"/>
      <c r="BR62" s="11"/>
      <c r="BS62" s="11"/>
      <c r="BT62" s="11"/>
      <c r="BU62" s="11"/>
      <c r="BV62" s="11"/>
      <c r="BW62" s="11"/>
      <c r="BX62" s="11"/>
      <c r="BY62" s="11"/>
      <c r="CB62" s="8">
        <f t="shared" si="6"/>
        <v>1</v>
      </c>
      <c r="CC62" s="6">
        <f t="shared" si="9"/>
        <v>0</v>
      </c>
      <c r="CD62" s="6">
        <f t="shared" si="10"/>
        <v>0</v>
      </c>
      <c r="CE62" s="6">
        <f t="shared" si="7"/>
        <v>0</v>
      </c>
    </row>
    <row r="63" spans="1:83" s="6" customFormat="1" x14ac:dyDescent="0.35">
      <c r="A63" s="6" t="s">
        <v>118</v>
      </c>
      <c r="B63" s="6">
        <v>2018</v>
      </c>
      <c r="C63" s="6" t="s">
        <v>3</v>
      </c>
      <c r="D63" s="8">
        <f t="shared" si="8"/>
        <v>0</v>
      </c>
      <c r="E63" s="8">
        <f t="shared" si="4"/>
        <v>0</v>
      </c>
      <c r="F63" s="8">
        <f t="shared" si="5"/>
        <v>0</v>
      </c>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10"/>
      <c r="BF63" s="10">
        <v>1</v>
      </c>
      <c r="BG63" s="10"/>
      <c r="BH63" s="10"/>
      <c r="BI63" s="10"/>
      <c r="BJ63" s="11"/>
      <c r="BK63" s="11"/>
      <c r="BL63" s="11"/>
      <c r="BM63" s="11"/>
      <c r="BN63" s="11"/>
      <c r="BO63" s="11"/>
      <c r="BP63" s="11"/>
      <c r="BQ63" s="11"/>
      <c r="BR63" s="11"/>
      <c r="BS63" s="11"/>
      <c r="BT63" s="11"/>
      <c r="BU63" s="11"/>
      <c r="BV63" s="11"/>
      <c r="BW63" s="11"/>
      <c r="BX63" s="11"/>
      <c r="BY63" s="11"/>
      <c r="CB63" s="8">
        <f t="shared" si="6"/>
        <v>1</v>
      </c>
      <c r="CC63" s="6">
        <f t="shared" si="9"/>
        <v>0</v>
      </c>
      <c r="CD63" s="6">
        <f t="shared" si="10"/>
        <v>0</v>
      </c>
      <c r="CE63" s="6">
        <f t="shared" si="7"/>
        <v>0</v>
      </c>
    </row>
    <row r="64" spans="1:83" s="6" customFormat="1" x14ac:dyDescent="0.35">
      <c r="A64" s="6" t="s">
        <v>119</v>
      </c>
      <c r="B64" s="6">
        <v>2018</v>
      </c>
      <c r="C64" s="6" t="s">
        <v>3</v>
      </c>
      <c r="D64" s="8">
        <f t="shared" si="8"/>
        <v>0</v>
      </c>
      <c r="E64" s="8">
        <f t="shared" si="4"/>
        <v>0</v>
      </c>
      <c r="F64" s="8">
        <f t="shared" si="5"/>
        <v>0</v>
      </c>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10"/>
      <c r="BF64" s="10"/>
      <c r="BG64" s="10"/>
      <c r="BH64" s="10"/>
      <c r="BI64" s="10"/>
      <c r="BJ64" s="11"/>
      <c r="BK64" s="11"/>
      <c r="BL64" s="11"/>
      <c r="BM64" s="11"/>
      <c r="BN64" s="11"/>
      <c r="BO64" s="11"/>
      <c r="BP64" s="11"/>
      <c r="BQ64" s="11"/>
      <c r="BR64" s="11"/>
      <c r="BS64" s="11"/>
      <c r="BT64" s="11"/>
      <c r="BU64" s="11"/>
      <c r="BV64" s="11"/>
      <c r="BW64" s="11"/>
      <c r="BX64" s="11"/>
      <c r="BY64" s="11"/>
      <c r="CB64" s="8">
        <f t="shared" si="6"/>
        <v>0</v>
      </c>
      <c r="CC64" s="6">
        <f t="shared" si="9"/>
        <v>0</v>
      </c>
      <c r="CD64" s="6">
        <f t="shared" si="10"/>
        <v>0</v>
      </c>
      <c r="CE64" s="6">
        <f t="shared" si="7"/>
        <v>0</v>
      </c>
    </row>
    <row r="65" spans="1:83" s="6" customFormat="1" x14ac:dyDescent="0.35">
      <c r="A65" s="6" t="s">
        <v>120</v>
      </c>
      <c r="B65" s="6">
        <v>2018</v>
      </c>
      <c r="C65" s="6" t="s">
        <v>3</v>
      </c>
      <c r="D65" s="8">
        <f t="shared" si="8"/>
        <v>0</v>
      </c>
      <c r="E65" s="8">
        <f t="shared" si="4"/>
        <v>0</v>
      </c>
      <c r="F65" s="8">
        <f t="shared" si="5"/>
        <v>1</v>
      </c>
      <c r="G65" s="9"/>
      <c r="H65" s="9"/>
      <c r="I65" s="9"/>
      <c r="J65" s="9"/>
      <c r="K65" s="9"/>
      <c r="L65" s="9"/>
      <c r="M65" s="9"/>
      <c r="N65" s="9"/>
      <c r="O65" s="9"/>
      <c r="P65" s="9"/>
      <c r="Q65" s="9"/>
      <c r="R65" s="9"/>
      <c r="S65" s="9"/>
      <c r="T65" s="9"/>
      <c r="U65" s="9">
        <v>1</v>
      </c>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10"/>
      <c r="BF65" s="10"/>
      <c r="BG65" s="10"/>
      <c r="BH65" s="10"/>
      <c r="BI65" s="10"/>
      <c r="BJ65" s="11"/>
      <c r="BK65" s="11"/>
      <c r="BL65" s="11"/>
      <c r="BM65" s="11"/>
      <c r="BN65" s="11"/>
      <c r="BO65" s="11"/>
      <c r="BP65" s="11"/>
      <c r="BQ65" s="11"/>
      <c r="BR65" s="11"/>
      <c r="BS65" s="11"/>
      <c r="BT65" s="11"/>
      <c r="BU65" s="11"/>
      <c r="BV65" s="11"/>
      <c r="BW65" s="11"/>
      <c r="BX65" s="11"/>
      <c r="BY65" s="11"/>
      <c r="CB65" s="8">
        <f t="shared" si="6"/>
        <v>1</v>
      </c>
      <c r="CC65" s="6">
        <f t="shared" si="9"/>
        <v>0</v>
      </c>
      <c r="CD65" s="6">
        <f t="shared" si="10"/>
        <v>0</v>
      </c>
      <c r="CE65" s="6">
        <f t="shared" si="7"/>
        <v>0</v>
      </c>
    </row>
    <row r="66" spans="1:83" s="6" customFormat="1" x14ac:dyDescent="0.35">
      <c r="A66" s="6" t="s">
        <v>121</v>
      </c>
      <c r="B66" s="6">
        <v>2018</v>
      </c>
      <c r="C66" s="6" t="s">
        <v>3</v>
      </c>
      <c r="D66" s="8">
        <f t="shared" ref="D66:D97" si="11">IF(SUM(G66:N66)&gt;=1,1,)</f>
        <v>0</v>
      </c>
      <c r="E66" s="8">
        <f t="shared" si="4"/>
        <v>0</v>
      </c>
      <c r="F66" s="8">
        <f t="shared" si="5"/>
        <v>0</v>
      </c>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10"/>
      <c r="BF66" s="10"/>
      <c r="BG66" s="10"/>
      <c r="BH66" s="10"/>
      <c r="BI66" s="10"/>
      <c r="BJ66" s="11"/>
      <c r="BK66" s="11"/>
      <c r="BL66" s="11"/>
      <c r="BM66" s="11"/>
      <c r="BN66" s="11"/>
      <c r="BO66" s="11"/>
      <c r="BP66" s="11"/>
      <c r="BQ66" s="11"/>
      <c r="BR66" s="11"/>
      <c r="BS66" s="11"/>
      <c r="BT66" s="11"/>
      <c r="BU66" s="11"/>
      <c r="BV66" s="11"/>
      <c r="BW66" s="11"/>
      <c r="BX66" s="11"/>
      <c r="BY66" s="11"/>
      <c r="CB66" s="8">
        <f t="shared" si="6"/>
        <v>0</v>
      </c>
      <c r="CC66" s="6">
        <f t="shared" ref="CC66:CC97" si="12">COUNTIF(G66:BZ66,2)</f>
        <v>0</v>
      </c>
      <c r="CD66" s="6">
        <f t="shared" ref="CD66:CD97" si="13">COUNTIFS(G66:BZ66,"&gt;=1",$G$116:$BZ$116,1)</f>
        <v>0</v>
      </c>
      <c r="CE66" s="6">
        <f t="shared" si="7"/>
        <v>0</v>
      </c>
    </row>
    <row r="67" spans="1:83" s="6" customFormat="1" x14ac:dyDescent="0.35">
      <c r="A67" s="6" t="s">
        <v>122</v>
      </c>
      <c r="B67" s="6">
        <v>2018</v>
      </c>
      <c r="C67" s="6" t="s">
        <v>3</v>
      </c>
      <c r="D67" s="8">
        <f t="shared" si="11"/>
        <v>0</v>
      </c>
      <c r="E67" s="8">
        <f t="shared" ref="E67:E113" si="14">IF(SUM(AE67:AL67)&gt;=1,1,)</f>
        <v>0</v>
      </c>
      <c r="F67" s="8">
        <f t="shared" ref="F67:F113" si="15">IF(SUM(S67:V67)&gt;=1,1,)</f>
        <v>0</v>
      </c>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10">
        <v>1</v>
      </c>
      <c r="BF67" s="10"/>
      <c r="BG67" s="10"/>
      <c r="BH67" s="10"/>
      <c r="BI67" s="10"/>
      <c r="BJ67" s="11"/>
      <c r="BK67" s="11"/>
      <c r="BL67" s="11"/>
      <c r="BM67" s="11"/>
      <c r="BN67" s="11"/>
      <c r="BO67" s="11"/>
      <c r="BP67" s="11"/>
      <c r="BQ67" s="11"/>
      <c r="BR67" s="11"/>
      <c r="BS67" s="11"/>
      <c r="BT67" s="11"/>
      <c r="BU67" s="11"/>
      <c r="BV67" s="11"/>
      <c r="BW67" s="11"/>
      <c r="BX67" s="11"/>
      <c r="BY67" s="11"/>
      <c r="CB67" s="8">
        <f t="shared" ref="CB67:CB113" si="16">COUNTIF(AM67:BY67,"&gt;=1")+COUNTIF(W67:AD67,"&gt;=1")+COUNTIF(O67:R67,"&gt;=1")+COUNTIF(D67:F67,"&gt;=1")</f>
        <v>1</v>
      </c>
      <c r="CC67" s="6">
        <f t="shared" si="12"/>
        <v>0</v>
      </c>
      <c r="CD67" s="6">
        <f t="shared" si="13"/>
        <v>0</v>
      </c>
      <c r="CE67" s="6">
        <f t="shared" si="7"/>
        <v>0</v>
      </c>
    </row>
    <row r="68" spans="1:83" s="6" customFormat="1" x14ac:dyDescent="0.35">
      <c r="A68" s="6" t="s">
        <v>123</v>
      </c>
      <c r="B68" s="6">
        <v>2018</v>
      </c>
      <c r="C68" s="6" t="s">
        <v>3</v>
      </c>
      <c r="D68" s="8">
        <f t="shared" si="11"/>
        <v>0</v>
      </c>
      <c r="E68" s="8">
        <f t="shared" si="14"/>
        <v>1</v>
      </c>
      <c r="F68" s="8">
        <f t="shared" si="15"/>
        <v>0</v>
      </c>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v>2</v>
      </c>
      <c r="AJ68" s="9"/>
      <c r="AK68" s="9"/>
      <c r="AL68" s="9"/>
      <c r="AM68" s="9"/>
      <c r="AN68" s="9"/>
      <c r="AO68" s="9"/>
      <c r="AP68" s="9"/>
      <c r="AQ68" s="9"/>
      <c r="AR68" s="9"/>
      <c r="AS68" s="9"/>
      <c r="AT68" s="9"/>
      <c r="AU68" s="9"/>
      <c r="AV68" s="9"/>
      <c r="AW68" s="9"/>
      <c r="AX68" s="9"/>
      <c r="AY68" s="9"/>
      <c r="AZ68" s="9"/>
      <c r="BA68" s="9"/>
      <c r="BB68" s="9"/>
      <c r="BC68" s="9"/>
      <c r="BD68" s="9"/>
      <c r="BE68" s="10"/>
      <c r="BF68" s="10"/>
      <c r="BG68" s="10"/>
      <c r="BH68" s="10"/>
      <c r="BI68" s="10"/>
      <c r="BJ68" s="11"/>
      <c r="BK68" s="11"/>
      <c r="BL68" s="11"/>
      <c r="BM68" s="11"/>
      <c r="BN68" s="11"/>
      <c r="BO68" s="11"/>
      <c r="BP68" s="11"/>
      <c r="BQ68" s="11"/>
      <c r="BR68" s="11"/>
      <c r="BS68" s="11"/>
      <c r="BT68" s="11"/>
      <c r="BU68" s="11"/>
      <c r="BV68" s="11"/>
      <c r="BW68" s="11"/>
      <c r="BX68" s="11"/>
      <c r="BY68" s="11"/>
      <c r="CB68" s="8">
        <f t="shared" si="16"/>
        <v>1</v>
      </c>
      <c r="CC68" s="6">
        <f t="shared" si="12"/>
        <v>1</v>
      </c>
      <c r="CD68" s="6">
        <f t="shared" si="13"/>
        <v>0</v>
      </c>
      <c r="CE68" s="6">
        <f t="shared" ref="CE68:CE113" si="17">IF(SUM(CC68:CD68)&gt;=1,1,0)</f>
        <v>1</v>
      </c>
    </row>
    <row r="69" spans="1:83" s="6" customFormat="1" x14ac:dyDescent="0.35">
      <c r="A69" s="6" t="s">
        <v>124</v>
      </c>
      <c r="B69" s="6">
        <v>2018</v>
      </c>
      <c r="C69" s="6" t="s">
        <v>3</v>
      </c>
      <c r="D69" s="8">
        <f t="shared" si="11"/>
        <v>0</v>
      </c>
      <c r="E69" s="8">
        <f t="shared" si="14"/>
        <v>0</v>
      </c>
      <c r="F69" s="8">
        <f t="shared" si="15"/>
        <v>0</v>
      </c>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10"/>
      <c r="BF69" s="10">
        <v>1</v>
      </c>
      <c r="BG69" s="10">
        <v>1</v>
      </c>
      <c r="BH69" s="10">
        <v>1</v>
      </c>
      <c r="BI69" s="10">
        <v>1</v>
      </c>
      <c r="BJ69" s="11"/>
      <c r="BK69" s="11"/>
      <c r="BL69" s="11"/>
      <c r="BM69" s="11"/>
      <c r="BN69" s="11"/>
      <c r="BO69" s="11"/>
      <c r="BP69" s="11"/>
      <c r="BQ69" s="11"/>
      <c r="BR69" s="11"/>
      <c r="BS69" s="11"/>
      <c r="BT69" s="11"/>
      <c r="BU69" s="11"/>
      <c r="BV69" s="11"/>
      <c r="BW69" s="11"/>
      <c r="BX69" s="11"/>
      <c r="BY69" s="11"/>
      <c r="CB69" s="8">
        <f t="shared" si="16"/>
        <v>4</v>
      </c>
      <c r="CC69" s="6">
        <f t="shared" si="12"/>
        <v>0</v>
      </c>
      <c r="CD69" s="6">
        <f t="shared" si="13"/>
        <v>2</v>
      </c>
      <c r="CE69" s="6">
        <f t="shared" si="17"/>
        <v>1</v>
      </c>
    </row>
    <row r="70" spans="1:83" s="1" customFormat="1" x14ac:dyDescent="0.35">
      <c r="A70" s="4" t="s">
        <v>125</v>
      </c>
      <c r="B70" s="4">
        <v>2017</v>
      </c>
      <c r="C70" s="3" t="s">
        <v>2</v>
      </c>
      <c r="D70" s="8">
        <f t="shared" si="11"/>
        <v>0</v>
      </c>
      <c r="E70" s="8">
        <f t="shared" si="14"/>
        <v>0</v>
      </c>
      <c r="F70" s="8">
        <f t="shared" si="15"/>
        <v>0</v>
      </c>
      <c r="G70" s="21"/>
      <c r="H70" s="21"/>
      <c r="I70" s="21"/>
      <c r="J70" s="21"/>
      <c r="K70" s="21"/>
      <c r="L70" s="21"/>
      <c r="M70" s="21"/>
      <c r="N70" s="21"/>
      <c r="O70" s="21"/>
      <c r="P70" s="21"/>
      <c r="Q70" s="21"/>
      <c r="R70" s="21"/>
      <c r="S70" s="21"/>
      <c r="T70" s="21"/>
      <c r="U70" s="21"/>
      <c r="V70" s="21"/>
      <c r="W70" s="21"/>
      <c r="X70" s="21"/>
      <c r="Y70" s="21"/>
      <c r="Z70" s="21"/>
      <c r="AA70" s="21"/>
      <c r="AB70" s="21"/>
      <c r="AC70" s="21"/>
      <c r="AD70" s="21"/>
      <c r="AE70" s="22"/>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3">
        <v>1</v>
      </c>
      <c r="BK70" s="23">
        <v>1</v>
      </c>
      <c r="BL70" s="23"/>
      <c r="BM70" s="23"/>
      <c r="BN70" s="23"/>
      <c r="BO70" s="23"/>
      <c r="BP70" s="23"/>
      <c r="BQ70" s="23"/>
      <c r="BR70" s="23"/>
      <c r="BS70" s="23"/>
      <c r="BT70" s="23"/>
      <c r="BU70" s="23"/>
      <c r="BV70" s="23"/>
      <c r="BW70" s="23"/>
      <c r="BX70" s="23"/>
      <c r="BY70" s="23"/>
      <c r="CB70" s="8">
        <f t="shared" si="16"/>
        <v>2</v>
      </c>
      <c r="CC70" s="6">
        <f t="shared" si="12"/>
        <v>0</v>
      </c>
      <c r="CD70" s="6">
        <f t="shared" si="13"/>
        <v>1</v>
      </c>
      <c r="CE70" s="6">
        <f t="shared" si="17"/>
        <v>1</v>
      </c>
    </row>
    <row r="71" spans="1:83" s="1" customFormat="1" x14ac:dyDescent="0.35">
      <c r="A71" s="4" t="s">
        <v>128</v>
      </c>
      <c r="B71" s="4">
        <v>2017</v>
      </c>
      <c r="C71" s="3" t="s">
        <v>2</v>
      </c>
      <c r="D71" s="8">
        <f t="shared" si="11"/>
        <v>1</v>
      </c>
      <c r="E71" s="8">
        <f t="shared" si="14"/>
        <v>0</v>
      </c>
      <c r="F71" s="8">
        <f t="shared" si="15"/>
        <v>0</v>
      </c>
      <c r="G71" s="21"/>
      <c r="H71" s="21"/>
      <c r="I71" s="21"/>
      <c r="J71" s="21"/>
      <c r="K71" s="21">
        <v>1</v>
      </c>
      <c r="L71" s="21"/>
      <c r="M71" s="21"/>
      <c r="N71" s="21"/>
      <c r="O71" s="21"/>
      <c r="P71" s="21"/>
      <c r="Q71" s="21"/>
      <c r="R71" s="21"/>
      <c r="S71" s="21"/>
      <c r="T71" s="21"/>
      <c r="U71" s="21"/>
      <c r="V71" s="21"/>
      <c r="W71" s="21"/>
      <c r="X71" s="21"/>
      <c r="Y71" s="21"/>
      <c r="Z71" s="21"/>
      <c r="AA71" s="21"/>
      <c r="AB71" s="21"/>
      <c r="AC71" s="21"/>
      <c r="AD71" s="21"/>
      <c r="AE71" s="22"/>
      <c r="AF71" s="21"/>
      <c r="AG71" s="21"/>
      <c r="AH71" s="21"/>
      <c r="AI71" s="21"/>
      <c r="AJ71" s="21"/>
      <c r="AK71" s="21"/>
      <c r="AL71" s="21"/>
      <c r="AM71" s="21"/>
      <c r="AN71" s="21">
        <v>1</v>
      </c>
      <c r="AO71" s="21"/>
      <c r="AP71" s="21"/>
      <c r="AQ71" s="21"/>
      <c r="AR71" s="21"/>
      <c r="AS71" s="21"/>
      <c r="AT71" s="21"/>
      <c r="AU71" s="21"/>
      <c r="AV71" s="21"/>
      <c r="AW71" s="21"/>
      <c r="AX71" s="21"/>
      <c r="AY71" s="21"/>
      <c r="AZ71" s="21"/>
      <c r="BA71" s="21"/>
      <c r="BB71" s="21"/>
      <c r="BC71" s="21"/>
      <c r="BD71" s="21"/>
      <c r="BE71" s="21"/>
      <c r="BF71" s="21"/>
      <c r="BG71" s="21"/>
      <c r="BH71" s="21"/>
      <c r="BI71" s="21"/>
      <c r="BJ71" s="23"/>
      <c r="BK71" s="23"/>
      <c r="BL71" s="23"/>
      <c r="BM71" s="23"/>
      <c r="BN71" s="23"/>
      <c r="BO71" s="23"/>
      <c r="BP71" s="23"/>
      <c r="BQ71" s="23"/>
      <c r="BR71" s="23"/>
      <c r="BS71" s="23"/>
      <c r="BT71" s="23"/>
      <c r="BU71" s="23"/>
      <c r="BV71" s="23"/>
      <c r="BW71" s="23"/>
      <c r="BX71" s="23"/>
      <c r="BY71" s="23"/>
      <c r="CB71" s="8">
        <f t="shared" si="16"/>
        <v>2</v>
      </c>
      <c r="CC71" s="6">
        <f t="shared" si="12"/>
        <v>0</v>
      </c>
      <c r="CD71" s="6">
        <f t="shared" si="13"/>
        <v>1</v>
      </c>
      <c r="CE71" s="6">
        <f t="shared" si="17"/>
        <v>1</v>
      </c>
    </row>
    <row r="72" spans="1:83" s="1" customFormat="1" x14ac:dyDescent="0.35">
      <c r="A72" s="4" t="s">
        <v>130</v>
      </c>
      <c r="B72" s="4">
        <v>2017</v>
      </c>
      <c r="C72" s="3" t="s">
        <v>2</v>
      </c>
      <c r="D72" s="8">
        <f t="shared" si="11"/>
        <v>0</v>
      </c>
      <c r="E72" s="8">
        <f t="shared" si="14"/>
        <v>0</v>
      </c>
      <c r="F72" s="8">
        <f t="shared" si="15"/>
        <v>0</v>
      </c>
      <c r="G72" s="21"/>
      <c r="H72" s="21"/>
      <c r="I72" s="21"/>
      <c r="J72" s="21"/>
      <c r="K72" s="21"/>
      <c r="L72" s="21"/>
      <c r="M72" s="21"/>
      <c r="N72" s="21"/>
      <c r="O72" s="21"/>
      <c r="P72" s="21"/>
      <c r="Q72" s="21"/>
      <c r="R72" s="21"/>
      <c r="S72" s="21"/>
      <c r="T72" s="21"/>
      <c r="U72" s="21"/>
      <c r="V72" s="21"/>
      <c r="W72" s="21"/>
      <c r="X72" s="21"/>
      <c r="Y72" s="21"/>
      <c r="Z72" s="21"/>
      <c r="AA72" s="21"/>
      <c r="AB72" s="21"/>
      <c r="AC72" s="21"/>
      <c r="AD72" s="21"/>
      <c r="AE72" s="22"/>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v>1</v>
      </c>
      <c r="BI72" s="21">
        <v>1</v>
      </c>
      <c r="BJ72" s="23"/>
      <c r="BK72" s="23"/>
      <c r="BL72" s="23">
        <v>1</v>
      </c>
      <c r="BM72" s="23"/>
      <c r="BN72" s="23"/>
      <c r="BO72" s="23"/>
      <c r="BP72" s="23"/>
      <c r="BQ72" s="23"/>
      <c r="BR72" s="23"/>
      <c r="BS72" s="23"/>
      <c r="BT72" s="23"/>
      <c r="BU72" s="23"/>
      <c r="BV72" s="23"/>
      <c r="BW72" s="23"/>
      <c r="BX72" s="23"/>
      <c r="BY72" s="23"/>
      <c r="CB72" s="8">
        <f t="shared" si="16"/>
        <v>3</v>
      </c>
      <c r="CC72" s="6">
        <f t="shared" si="12"/>
        <v>0</v>
      </c>
      <c r="CD72" s="6">
        <f t="shared" si="13"/>
        <v>2</v>
      </c>
      <c r="CE72" s="6">
        <f t="shared" si="17"/>
        <v>1</v>
      </c>
    </row>
    <row r="73" spans="1:83" s="1" customFormat="1" x14ac:dyDescent="0.35">
      <c r="A73" s="5" t="s">
        <v>132</v>
      </c>
      <c r="B73" s="4">
        <v>2017</v>
      </c>
      <c r="C73" s="3" t="s">
        <v>2</v>
      </c>
      <c r="D73" s="8">
        <f t="shared" si="11"/>
        <v>1</v>
      </c>
      <c r="E73" s="8">
        <f t="shared" si="14"/>
        <v>0</v>
      </c>
      <c r="F73" s="8">
        <f t="shared" si="15"/>
        <v>0</v>
      </c>
      <c r="G73" s="21">
        <v>1</v>
      </c>
      <c r="H73" s="21"/>
      <c r="I73" s="21"/>
      <c r="J73" s="21"/>
      <c r="K73" s="21"/>
      <c r="L73" s="21"/>
      <c r="M73" s="21"/>
      <c r="N73" s="21"/>
      <c r="O73" s="21"/>
      <c r="P73" s="21"/>
      <c r="Q73" s="21"/>
      <c r="R73" s="21"/>
      <c r="S73" s="21"/>
      <c r="T73" s="21"/>
      <c r="U73" s="21"/>
      <c r="V73" s="21"/>
      <c r="W73" s="21"/>
      <c r="X73" s="21"/>
      <c r="Y73" s="21"/>
      <c r="Z73" s="21"/>
      <c r="AA73" s="21"/>
      <c r="AB73" s="21"/>
      <c r="AC73" s="21"/>
      <c r="AD73" s="21"/>
      <c r="AE73" s="22"/>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3"/>
      <c r="BK73" s="23"/>
      <c r="BL73" s="23"/>
      <c r="BM73" s="23"/>
      <c r="BN73" s="23"/>
      <c r="BO73" s="23"/>
      <c r="BP73" s="23"/>
      <c r="BQ73" s="23"/>
      <c r="BR73" s="23"/>
      <c r="BS73" s="23"/>
      <c r="BT73" s="23"/>
      <c r="BU73" s="23"/>
      <c r="BV73" s="23"/>
      <c r="BW73" s="23"/>
      <c r="BX73" s="23"/>
      <c r="BY73" s="23"/>
      <c r="CB73" s="8">
        <f t="shared" si="16"/>
        <v>1</v>
      </c>
      <c r="CC73" s="6">
        <f t="shared" si="12"/>
        <v>0</v>
      </c>
      <c r="CD73" s="6">
        <f t="shared" si="13"/>
        <v>1</v>
      </c>
      <c r="CE73" s="6">
        <f t="shared" si="17"/>
        <v>1</v>
      </c>
    </row>
    <row r="74" spans="1:83" s="1" customFormat="1" x14ac:dyDescent="0.35">
      <c r="A74" s="5" t="s">
        <v>134</v>
      </c>
      <c r="B74" s="4">
        <v>2017</v>
      </c>
      <c r="C74" s="3" t="s">
        <v>2</v>
      </c>
      <c r="D74" s="8">
        <f t="shared" si="11"/>
        <v>0</v>
      </c>
      <c r="E74" s="8">
        <f t="shared" si="14"/>
        <v>0</v>
      </c>
      <c r="F74" s="8">
        <f t="shared" si="15"/>
        <v>0</v>
      </c>
      <c r="G74" s="21"/>
      <c r="H74" s="21"/>
      <c r="I74" s="21"/>
      <c r="J74" s="21"/>
      <c r="K74" s="21"/>
      <c r="L74" s="21"/>
      <c r="M74" s="21"/>
      <c r="N74" s="21"/>
      <c r="O74" s="21"/>
      <c r="P74" s="21"/>
      <c r="Q74" s="21"/>
      <c r="R74" s="21"/>
      <c r="S74" s="21"/>
      <c r="T74" s="21"/>
      <c r="U74" s="21"/>
      <c r="V74" s="21"/>
      <c r="W74" s="21"/>
      <c r="X74" s="21"/>
      <c r="Y74" s="21"/>
      <c r="Z74" s="21"/>
      <c r="AA74" s="21"/>
      <c r="AB74" s="21"/>
      <c r="AC74" s="21"/>
      <c r="AD74" s="21"/>
      <c r="AE74" s="22"/>
      <c r="AF74" s="21"/>
      <c r="AG74" s="21"/>
      <c r="AH74" s="21"/>
      <c r="AI74" s="21"/>
      <c r="AJ74" s="21"/>
      <c r="AK74" s="21"/>
      <c r="AL74" s="21"/>
      <c r="AM74" s="21"/>
      <c r="AN74" s="21"/>
      <c r="AO74" s="21">
        <v>1</v>
      </c>
      <c r="AP74" s="21"/>
      <c r="AQ74" s="21"/>
      <c r="AR74" s="21"/>
      <c r="AS74" s="21"/>
      <c r="AT74" s="21"/>
      <c r="AU74" s="21"/>
      <c r="AV74" s="21"/>
      <c r="AW74" s="21"/>
      <c r="AX74" s="21"/>
      <c r="AY74" s="21"/>
      <c r="AZ74" s="21"/>
      <c r="BA74" s="21"/>
      <c r="BB74" s="21"/>
      <c r="BC74" s="21"/>
      <c r="BD74" s="21"/>
      <c r="BE74" s="21"/>
      <c r="BF74" s="21"/>
      <c r="BG74" s="21"/>
      <c r="BH74" s="21"/>
      <c r="BI74" s="21"/>
      <c r="BJ74" s="23"/>
      <c r="BK74" s="23"/>
      <c r="BL74" s="23"/>
      <c r="BM74" s="23"/>
      <c r="BN74" s="23"/>
      <c r="BO74" s="23"/>
      <c r="BP74" s="23"/>
      <c r="BQ74" s="23"/>
      <c r="BR74" s="23"/>
      <c r="BS74" s="23"/>
      <c r="BT74" s="23"/>
      <c r="BU74" s="23"/>
      <c r="BV74" s="23"/>
      <c r="BW74" s="23"/>
      <c r="BX74" s="23"/>
      <c r="BY74" s="23"/>
      <c r="CB74" s="8">
        <f t="shared" si="16"/>
        <v>1</v>
      </c>
      <c r="CC74" s="6">
        <f t="shared" si="12"/>
        <v>0</v>
      </c>
      <c r="CD74" s="6">
        <f t="shared" si="13"/>
        <v>0</v>
      </c>
      <c r="CE74" s="6">
        <f t="shared" si="17"/>
        <v>0</v>
      </c>
    </row>
    <row r="75" spans="1:83" s="1" customFormat="1" x14ac:dyDescent="0.35">
      <c r="A75" t="s">
        <v>133</v>
      </c>
      <c r="B75" s="4">
        <v>2017</v>
      </c>
      <c r="C75" s="3" t="s">
        <v>2</v>
      </c>
      <c r="D75" s="8">
        <f t="shared" si="11"/>
        <v>1</v>
      </c>
      <c r="E75" s="8">
        <f t="shared" si="14"/>
        <v>0</v>
      </c>
      <c r="F75" s="8">
        <f t="shared" si="15"/>
        <v>0</v>
      </c>
      <c r="G75" s="21"/>
      <c r="H75" s="21"/>
      <c r="I75" s="21"/>
      <c r="J75" s="21"/>
      <c r="K75" s="21"/>
      <c r="L75" s="21"/>
      <c r="M75" s="21"/>
      <c r="N75" s="21">
        <v>1</v>
      </c>
      <c r="O75" s="21"/>
      <c r="P75" s="21"/>
      <c r="Q75" s="21"/>
      <c r="R75" s="21"/>
      <c r="S75" s="21"/>
      <c r="T75" s="21"/>
      <c r="U75" s="21"/>
      <c r="V75" s="21"/>
      <c r="W75" s="21"/>
      <c r="X75" s="21"/>
      <c r="Y75" s="21"/>
      <c r="Z75" s="21"/>
      <c r="AA75" s="21"/>
      <c r="AB75" s="21"/>
      <c r="AC75" s="21"/>
      <c r="AD75" s="21"/>
      <c r="AE75" s="22"/>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3"/>
      <c r="BK75" s="23"/>
      <c r="BL75" s="23"/>
      <c r="BM75" s="23">
        <v>1</v>
      </c>
      <c r="BN75" s="23"/>
      <c r="BO75" s="23"/>
      <c r="BP75" s="23"/>
      <c r="BQ75" s="23"/>
      <c r="BR75" s="23"/>
      <c r="BS75" s="23"/>
      <c r="BT75" s="23"/>
      <c r="BU75" s="23"/>
      <c r="BV75" s="23"/>
      <c r="BW75" s="23"/>
      <c r="BX75" s="23"/>
      <c r="BY75" s="23"/>
      <c r="CB75" s="8">
        <f t="shared" si="16"/>
        <v>2</v>
      </c>
      <c r="CC75" s="6">
        <f t="shared" si="12"/>
        <v>0</v>
      </c>
      <c r="CD75" s="6">
        <f t="shared" si="13"/>
        <v>0</v>
      </c>
      <c r="CE75" s="6">
        <f t="shared" si="17"/>
        <v>0</v>
      </c>
    </row>
    <row r="76" spans="1:83" s="1" customFormat="1" x14ac:dyDescent="0.35">
      <c r="A76" t="s">
        <v>138</v>
      </c>
      <c r="B76" s="4">
        <v>2017</v>
      </c>
      <c r="C76" s="3" t="s">
        <v>2</v>
      </c>
      <c r="D76" s="8">
        <f t="shared" si="11"/>
        <v>1</v>
      </c>
      <c r="E76" s="8">
        <f t="shared" si="14"/>
        <v>0</v>
      </c>
      <c r="F76" s="8">
        <f t="shared" si="15"/>
        <v>0</v>
      </c>
      <c r="G76" s="21"/>
      <c r="H76" s="21"/>
      <c r="I76" s="21"/>
      <c r="J76" s="21"/>
      <c r="K76" s="21">
        <v>1</v>
      </c>
      <c r="L76" s="21"/>
      <c r="M76" s="21"/>
      <c r="N76" s="21"/>
      <c r="O76" s="21"/>
      <c r="P76" s="21">
        <v>1</v>
      </c>
      <c r="Q76" s="21"/>
      <c r="R76" s="21"/>
      <c r="S76" s="21"/>
      <c r="T76" s="21"/>
      <c r="U76" s="21"/>
      <c r="V76" s="21"/>
      <c r="W76" s="21"/>
      <c r="X76" s="21"/>
      <c r="Y76" s="21"/>
      <c r="Z76" s="21"/>
      <c r="AA76" s="21">
        <v>1</v>
      </c>
      <c r="AB76" s="21"/>
      <c r="AC76" s="21"/>
      <c r="AD76" s="21"/>
      <c r="AE76" s="22"/>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3"/>
      <c r="BK76" s="23"/>
      <c r="BL76" s="23"/>
      <c r="BM76" s="23"/>
      <c r="BN76" s="23">
        <v>2</v>
      </c>
      <c r="BO76" s="23">
        <v>2</v>
      </c>
      <c r="BP76" s="23"/>
      <c r="BQ76" s="23"/>
      <c r="BR76" s="23"/>
      <c r="BS76" s="23"/>
      <c r="BT76" s="23"/>
      <c r="BU76" s="23"/>
      <c r="BV76" s="23"/>
      <c r="BW76" s="23"/>
      <c r="BX76" s="23"/>
      <c r="BY76" s="23"/>
      <c r="CB76" s="8">
        <f t="shared" si="16"/>
        <v>5</v>
      </c>
      <c r="CC76" s="6">
        <f t="shared" si="12"/>
        <v>2</v>
      </c>
      <c r="CD76" s="6">
        <f t="shared" si="13"/>
        <v>1</v>
      </c>
      <c r="CE76" s="6">
        <f t="shared" si="17"/>
        <v>1</v>
      </c>
    </row>
    <row r="77" spans="1:83" s="1" customFormat="1" x14ac:dyDescent="0.35">
      <c r="A77" s="5" t="s">
        <v>139</v>
      </c>
      <c r="B77" s="4">
        <v>2017</v>
      </c>
      <c r="C77" s="3" t="s">
        <v>2</v>
      </c>
      <c r="D77" s="8">
        <f t="shared" si="11"/>
        <v>1</v>
      </c>
      <c r="E77" s="8">
        <f t="shared" si="14"/>
        <v>0</v>
      </c>
      <c r="F77" s="8">
        <f t="shared" si="15"/>
        <v>0</v>
      </c>
      <c r="G77" s="21"/>
      <c r="H77" s="21"/>
      <c r="I77" s="21"/>
      <c r="J77" s="21">
        <v>1</v>
      </c>
      <c r="K77" s="21"/>
      <c r="L77" s="21"/>
      <c r="M77" s="21"/>
      <c r="N77" s="21"/>
      <c r="O77" s="21"/>
      <c r="P77" s="21"/>
      <c r="Q77" s="21"/>
      <c r="R77" s="21"/>
      <c r="S77" s="21"/>
      <c r="T77" s="21"/>
      <c r="U77" s="21"/>
      <c r="V77" s="21"/>
      <c r="W77" s="21"/>
      <c r="X77" s="21"/>
      <c r="Y77" s="21"/>
      <c r="Z77" s="21"/>
      <c r="AA77" s="21"/>
      <c r="AB77" s="21"/>
      <c r="AC77" s="21"/>
      <c r="AD77" s="21"/>
      <c r="AE77" s="22"/>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3"/>
      <c r="BK77" s="23"/>
      <c r="BL77" s="23"/>
      <c r="BM77" s="23"/>
      <c r="BN77" s="23"/>
      <c r="BO77" s="23"/>
      <c r="BP77" s="23"/>
      <c r="BQ77" s="23"/>
      <c r="BR77" s="23"/>
      <c r="BS77" s="23"/>
      <c r="BT77" s="23"/>
      <c r="BU77" s="23"/>
      <c r="BV77" s="23"/>
      <c r="BW77" s="23"/>
      <c r="BX77" s="23"/>
      <c r="BY77" s="23"/>
      <c r="CB77" s="8">
        <f t="shared" si="16"/>
        <v>1</v>
      </c>
      <c r="CC77" s="6">
        <f t="shared" si="12"/>
        <v>0</v>
      </c>
      <c r="CD77" s="6">
        <f t="shared" si="13"/>
        <v>1</v>
      </c>
      <c r="CE77" s="6">
        <f t="shared" si="17"/>
        <v>1</v>
      </c>
    </row>
    <row r="78" spans="1:83" s="1" customFormat="1" x14ac:dyDescent="0.35">
      <c r="A78" s="5" t="s">
        <v>140</v>
      </c>
      <c r="B78" s="4">
        <v>2017</v>
      </c>
      <c r="C78" s="3" t="s">
        <v>2</v>
      </c>
      <c r="D78" s="8">
        <f t="shared" si="11"/>
        <v>1</v>
      </c>
      <c r="E78" s="8">
        <f t="shared" si="14"/>
        <v>1</v>
      </c>
      <c r="F78" s="8">
        <f t="shared" si="15"/>
        <v>0</v>
      </c>
      <c r="G78" s="21"/>
      <c r="H78" s="21"/>
      <c r="I78" s="21">
        <v>1</v>
      </c>
      <c r="J78" s="21"/>
      <c r="K78" s="21"/>
      <c r="L78" s="21"/>
      <c r="M78" s="21"/>
      <c r="N78" s="21"/>
      <c r="O78" s="21"/>
      <c r="P78" s="21"/>
      <c r="Q78" s="21"/>
      <c r="R78" s="21"/>
      <c r="S78" s="21"/>
      <c r="T78" s="21"/>
      <c r="U78" s="21"/>
      <c r="V78" s="21"/>
      <c r="W78" s="21"/>
      <c r="X78" s="21">
        <v>1</v>
      </c>
      <c r="Y78" s="21"/>
      <c r="Z78" s="21"/>
      <c r="AA78" s="21">
        <v>1</v>
      </c>
      <c r="AB78" s="21"/>
      <c r="AC78" s="21"/>
      <c r="AD78" s="21"/>
      <c r="AE78" s="22">
        <v>1</v>
      </c>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3"/>
      <c r="BK78" s="23"/>
      <c r="BL78" s="23"/>
      <c r="BM78" s="23"/>
      <c r="BN78" s="23"/>
      <c r="BO78" s="23"/>
      <c r="BP78" s="23">
        <v>1</v>
      </c>
      <c r="BQ78" s="23">
        <v>1</v>
      </c>
      <c r="BR78" s="23">
        <v>1</v>
      </c>
      <c r="BS78" s="23"/>
      <c r="BT78" s="23"/>
      <c r="BU78" s="23"/>
      <c r="BV78" s="23"/>
      <c r="BW78" s="23"/>
      <c r="BX78" s="23"/>
      <c r="BY78" s="23"/>
      <c r="CB78" s="8">
        <f t="shared" si="16"/>
        <v>7</v>
      </c>
      <c r="CC78" s="6">
        <f t="shared" si="12"/>
        <v>0</v>
      </c>
      <c r="CD78" s="6">
        <f t="shared" si="13"/>
        <v>2</v>
      </c>
      <c r="CE78" s="6">
        <f t="shared" si="17"/>
        <v>1</v>
      </c>
    </row>
    <row r="79" spans="1:83" s="1" customFormat="1" x14ac:dyDescent="0.35">
      <c r="A79" s="5" t="s">
        <v>144</v>
      </c>
      <c r="B79" s="4">
        <v>2017</v>
      </c>
      <c r="C79" s="3" t="s">
        <v>2</v>
      </c>
      <c r="D79" s="8">
        <f t="shared" si="11"/>
        <v>0</v>
      </c>
      <c r="E79" s="8">
        <f t="shared" si="14"/>
        <v>1</v>
      </c>
      <c r="F79" s="8">
        <f t="shared" si="15"/>
        <v>0</v>
      </c>
      <c r="G79" s="21"/>
      <c r="H79" s="21"/>
      <c r="I79" s="21"/>
      <c r="J79" s="21"/>
      <c r="K79" s="21"/>
      <c r="L79" s="21"/>
      <c r="M79" s="21"/>
      <c r="N79" s="21"/>
      <c r="O79" s="21"/>
      <c r="P79" s="21">
        <v>2</v>
      </c>
      <c r="Q79" s="21"/>
      <c r="R79" s="21"/>
      <c r="S79" s="21"/>
      <c r="T79" s="21"/>
      <c r="U79" s="21"/>
      <c r="V79" s="21"/>
      <c r="W79" s="21"/>
      <c r="X79" s="21"/>
      <c r="Y79" s="21"/>
      <c r="Z79" s="21"/>
      <c r="AA79" s="21"/>
      <c r="AB79" s="21"/>
      <c r="AC79" s="21"/>
      <c r="AD79" s="21"/>
      <c r="AE79" s="22"/>
      <c r="AF79" s="21"/>
      <c r="AG79" s="21"/>
      <c r="AH79" s="21"/>
      <c r="AI79" s="21"/>
      <c r="AJ79" s="21"/>
      <c r="AK79" s="21"/>
      <c r="AL79" s="21">
        <v>2</v>
      </c>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3"/>
      <c r="BK79" s="23"/>
      <c r="BL79" s="23"/>
      <c r="BM79" s="23"/>
      <c r="BN79" s="23"/>
      <c r="BO79" s="23"/>
      <c r="BP79" s="23"/>
      <c r="BQ79" s="23"/>
      <c r="BR79" s="23"/>
      <c r="BS79" s="23"/>
      <c r="BT79" s="23"/>
      <c r="BU79" s="23"/>
      <c r="BV79" s="23"/>
      <c r="BW79" s="23"/>
      <c r="BX79" s="23"/>
      <c r="BY79" s="23"/>
      <c r="CB79" s="8">
        <f t="shared" si="16"/>
        <v>2</v>
      </c>
      <c r="CC79" s="6">
        <f t="shared" si="12"/>
        <v>2</v>
      </c>
      <c r="CD79" s="6">
        <f t="shared" si="13"/>
        <v>0</v>
      </c>
      <c r="CE79" s="6">
        <f t="shared" si="17"/>
        <v>1</v>
      </c>
    </row>
    <row r="80" spans="1:83" s="1" customFormat="1" x14ac:dyDescent="0.35">
      <c r="A80" s="5" t="s">
        <v>145</v>
      </c>
      <c r="B80" s="4">
        <v>2017</v>
      </c>
      <c r="C80" s="3" t="s">
        <v>2</v>
      </c>
      <c r="D80" s="8">
        <f t="shared" si="11"/>
        <v>0</v>
      </c>
      <c r="E80" s="8">
        <f t="shared" si="14"/>
        <v>0</v>
      </c>
      <c r="F80" s="8">
        <f t="shared" si="15"/>
        <v>0</v>
      </c>
      <c r="G80" s="21"/>
      <c r="H80" s="21"/>
      <c r="I80" s="21"/>
      <c r="J80" s="21"/>
      <c r="K80" s="21"/>
      <c r="L80" s="21"/>
      <c r="M80" s="21"/>
      <c r="N80" s="21"/>
      <c r="O80" s="21"/>
      <c r="P80" s="21"/>
      <c r="Q80" s="21"/>
      <c r="R80" s="21"/>
      <c r="S80" s="21"/>
      <c r="T80" s="21"/>
      <c r="U80" s="21"/>
      <c r="V80" s="21"/>
      <c r="W80" s="21"/>
      <c r="X80" s="21"/>
      <c r="Y80" s="21"/>
      <c r="Z80" s="21"/>
      <c r="AA80" s="21"/>
      <c r="AB80" s="21"/>
      <c r="AC80" s="21"/>
      <c r="AD80" s="21"/>
      <c r="AE80" s="22"/>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v>1</v>
      </c>
      <c r="BJ80" s="23"/>
      <c r="BK80" s="23"/>
      <c r="BL80" s="23"/>
      <c r="BM80" s="23"/>
      <c r="BN80" s="23"/>
      <c r="BO80" s="23"/>
      <c r="BP80" s="23"/>
      <c r="BQ80" s="23"/>
      <c r="BR80" s="23"/>
      <c r="BS80" s="23"/>
      <c r="BT80" s="23"/>
      <c r="BU80" s="23"/>
      <c r="BV80" s="23"/>
      <c r="BW80" s="23"/>
      <c r="BX80" s="23"/>
      <c r="BY80" s="23"/>
      <c r="CB80" s="8">
        <f t="shared" si="16"/>
        <v>1</v>
      </c>
      <c r="CC80" s="6">
        <f t="shared" si="12"/>
        <v>0</v>
      </c>
      <c r="CD80" s="6">
        <f t="shared" si="13"/>
        <v>1</v>
      </c>
      <c r="CE80" s="6">
        <f t="shared" si="17"/>
        <v>1</v>
      </c>
    </row>
    <row r="81" spans="1:83" s="1" customFormat="1" x14ac:dyDescent="0.35">
      <c r="A81" s="5" t="s">
        <v>146</v>
      </c>
      <c r="B81" s="4">
        <v>2017</v>
      </c>
      <c r="C81" s="3" t="s">
        <v>2</v>
      </c>
      <c r="D81" s="8">
        <f t="shared" si="11"/>
        <v>1</v>
      </c>
      <c r="E81" s="8">
        <f t="shared" si="14"/>
        <v>1</v>
      </c>
      <c r="F81" s="8">
        <f t="shared" si="15"/>
        <v>0</v>
      </c>
      <c r="G81" s="21"/>
      <c r="H81" s="21"/>
      <c r="I81" s="21"/>
      <c r="J81" s="21"/>
      <c r="K81" s="21"/>
      <c r="L81" s="21"/>
      <c r="M81" s="21"/>
      <c r="N81" s="21">
        <v>1</v>
      </c>
      <c r="O81" s="21"/>
      <c r="P81" s="21">
        <v>1</v>
      </c>
      <c r="Q81" s="21"/>
      <c r="R81" s="21"/>
      <c r="S81" s="21"/>
      <c r="T81" s="21"/>
      <c r="U81" s="21"/>
      <c r="V81" s="21"/>
      <c r="W81" s="21"/>
      <c r="X81" s="21"/>
      <c r="Y81" s="21"/>
      <c r="Z81" s="21"/>
      <c r="AA81" s="21"/>
      <c r="AB81" s="21"/>
      <c r="AC81" s="21"/>
      <c r="AD81" s="21">
        <v>1</v>
      </c>
      <c r="AE81" s="22"/>
      <c r="AF81" s="21"/>
      <c r="AG81" s="21"/>
      <c r="AH81" s="21"/>
      <c r="AI81" s="21"/>
      <c r="AJ81" s="21"/>
      <c r="AK81" s="21"/>
      <c r="AL81" s="21">
        <v>1</v>
      </c>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3"/>
      <c r="BK81" s="23"/>
      <c r="BL81" s="23"/>
      <c r="BM81" s="23"/>
      <c r="BN81" s="23"/>
      <c r="BO81" s="23"/>
      <c r="BP81" s="23"/>
      <c r="BQ81" s="23"/>
      <c r="BR81" s="23"/>
      <c r="BS81" s="23">
        <v>1</v>
      </c>
      <c r="BT81" s="23"/>
      <c r="BU81" s="23"/>
      <c r="BV81" s="23"/>
      <c r="BW81" s="23"/>
      <c r="BX81" s="23"/>
      <c r="BY81" s="23"/>
      <c r="CB81" s="8">
        <f t="shared" si="16"/>
        <v>5</v>
      </c>
      <c r="CC81" s="6">
        <f t="shared" si="12"/>
        <v>0</v>
      </c>
      <c r="CD81" s="6">
        <f t="shared" si="13"/>
        <v>0</v>
      </c>
      <c r="CE81" s="6">
        <f t="shared" si="17"/>
        <v>0</v>
      </c>
    </row>
    <row r="82" spans="1:83" s="1" customFormat="1" x14ac:dyDescent="0.35">
      <c r="A82" t="s">
        <v>148</v>
      </c>
      <c r="B82" s="4">
        <v>2017</v>
      </c>
      <c r="C82" s="3" t="s">
        <v>2</v>
      </c>
      <c r="D82" s="8">
        <f t="shared" si="11"/>
        <v>0</v>
      </c>
      <c r="E82" s="8">
        <f t="shared" si="14"/>
        <v>1</v>
      </c>
      <c r="F82" s="8">
        <f t="shared" si="15"/>
        <v>0</v>
      </c>
      <c r="G82" s="21"/>
      <c r="H82" s="21"/>
      <c r="I82" s="21"/>
      <c r="J82" s="21"/>
      <c r="K82" s="21"/>
      <c r="L82" s="21"/>
      <c r="M82" s="21"/>
      <c r="N82" s="21"/>
      <c r="O82" s="21"/>
      <c r="P82" s="21"/>
      <c r="Q82" s="21"/>
      <c r="R82" s="21"/>
      <c r="S82" s="21"/>
      <c r="T82" s="21"/>
      <c r="U82" s="21"/>
      <c r="V82" s="21"/>
      <c r="W82" s="21"/>
      <c r="X82" s="21"/>
      <c r="Y82" s="21"/>
      <c r="Z82" s="21"/>
      <c r="AA82" s="21"/>
      <c r="AB82" s="21"/>
      <c r="AC82" s="21"/>
      <c r="AD82" s="21">
        <v>1</v>
      </c>
      <c r="AE82" s="22">
        <v>1</v>
      </c>
      <c r="AF82" s="21"/>
      <c r="AG82" s="21">
        <v>1</v>
      </c>
      <c r="AH82" s="21">
        <v>1</v>
      </c>
      <c r="AI82" s="21">
        <v>1</v>
      </c>
      <c r="AJ82" s="21"/>
      <c r="AK82" s="21"/>
      <c r="AL82" s="21">
        <v>1</v>
      </c>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3"/>
      <c r="BK82" s="23"/>
      <c r="BL82" s="23"/>
      <c r="BM82" s="23"/>
      <c r="BN82" s="23"/>
      <c r="BO82" s="23"/>
      <c r="BP82" s="23"/>
      <c r="BQ82" s="23"/>
      <c r="BR82" s="23"/>
      <c r="BS82" s="23"/>
      <c r="BT82" s="23"/>
      <c r="BU82" s="23"/>
      <c r="BV82" s="23"/>
      <c r="BW82" s="23"/>
      <c r="BX82" s="23"/>
      <c r="BY82" s="23"/>
      <c r="CB82" s="8">
        <f t="shared" si="16"/>
        <v>2</v>
      </c>
      <c r="CC82" s="6">
        <f t="shared" si="12"/>
        <v>0</v>
      </c>
      <c r="CD82" s="6">
        <f t="shared" si="13"/>
        <v>0</v>
      </c>
      <c r="CE82" s="6">
        <f t="shared" si="17"/>
        <v>0</v>
      </c>
    </row>
    <row r="83" spans="1:83" s="1" customFormat="1" x14ac:dyDescent="0.35">
      <c r="A83" s="5" t="s">
        <v>152</v>
      </c>
      <c r="B83" s="4">
        <v>2017</v>
      </c>
      <c r="C83" s="3" t="s">
        <v>2</v>
      </c>
      <c r="D83" s="8">
        <f t="shared" si="11"/>
        <v>1</v>
      </c>
      <c r="E83" s="8">
        <f t="shared" si="14"/>
        <v>0</v>
      </c>
      <c r="F83" s="8">
        <f t="shared" si="15"/>
        <v>1</v>
      </c>
      <c r="G83" s="21"/>
      <c r="H83" s="21"/>
      <c r="I83" s="21"/>
      <c r="J83" s="21"/>
      <c r="K83" s="21"/>
      <c r="L83" s="21"/>
      <c r="M83" s="21"/>
      <c r="N83" s="21">
        <v>1</v>
      </c>
      <c r="O83" s="21"/>
      <c r="P83" s="21"/>
      <c r="Q83" s="21"/>
      <c r="R83" s="21"/>
      <c r="S83" s="21"/>
      <c r="T83" s="21"/>
      <c r="U83" s="21">
        <v>1</v>
      </c>
      <c r="V83" s="21">
        <v>1</v>
      </c>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v>1</v>
      </c>
      <c r="BU83" s="21"/>
      <c r="BV83" s="21"/>
      <c r="BW83" s="21"/>
      <c r="BX83" s="21"/>
      <c r="BY83" s="21"/>
      <c r="CB83" s="8">
        <f t="shared" si="16"/>
        <v>3</v>
      </c>
      <c r="CC83" s="6">
        <f t="shared" si="12"/>
        <v>0</v>
      </c>
      <c r="CD83" s="6">
        <f t="shared" si="13"/>
        <v>0</v>
      </c>
      <c r="CE83" s="6">
        <f t="shared" si="17"/>
        <v>0</v>
      </c>
    </row>
    <row r="84" spans="1:83" s="1" customFormat="1" x14ac:dyDescent="0.35">
      <c r="A84" s="5" t="s">
        <v>154</v>
      </c>
      <c r="B84" s="4">
        <v>2017</v>
      </c>
      <c r="C84" s="3" t="s">
        <v>2</v>
      </c>
      <c r="D84" s="8">
        <f t="shared" si="11"/>
        <v>0</v>
      </c>
      <c r="E84" s="8">
        <f t="shared" si="14"/>
        <v>0</v>
      </c>
      <c r="F84" s="8">
        <f t="shared" si="15"/>
        <v>0</v>
      </c>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v>1</v>
      </c>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CB84" s="8">
        <f t="shared" si="16"/>
        <v>1</v>
      </c>
      <c r="CC84" s="6">
        <f t="shared" si="12"/>
        <v>0</v>
      </c>
      <c r="CD84" s="6">
        <f t="shared" si="13"/>
        <v>0</v>
      </c>
      <c r="CE84" s="6">
        <f t="shared" si="17"/>
        <v>0</v>
      </c>
    </row>
    <row r="85" spans="1:83" s="1" customFormat="1" x14ac:dyDescent="0.35">
      <c r="A85" s="5" t="s">
        <v>155</v>
      </c>
      <c r="B85" s="4">
        <v>2017</v>
      </c>
      <c r="C85" s="3" t="s">
        <v>2</v>
      </c>
      <c r="D85" s="8">
        <f t="shared" si="11"/>
        <v>0</v>
      </c>
      <c r="E85" s="8">
        <f t="shared" si="14"/>
        <v>0</v>
      </c>
      <c r="F85" s="8">
        <f t="shared" si="15"/>
        <v>0</v>
      </c>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v>2</v>
      </c>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CB85" s="8">
        <f t="shared" si="16"/>
        <v>1</v>
      </c>
      <c r="CC85" s="6">
        <f t="shared" si="12"/>
        <v>1</v>
      </c>
      <c r="CD85" s="6">
        <f t="shared" si="13"/>
        <v>0</v>
      </c>
      <c r="CE85" s="6">
        <f t="shared" si="17"/>
        <v>1</v>
      </c>
    </row>
    <row r="86" spans="1:83" s="3" customFormat="1" x14ac:dyDescent="0.35">
      <c r="A86" s="4" t="s">
        <v>156</v>
      </c>
      <c r="B86" s="4">
        <v>2017</v>
      </c>
      <c r="C86" s="3" t="s">
        <v>2</v>
      </c>
      <c r="D86" s="8">
        <f t="shared" si="11"/>
        <v>0</v>
      </c>
      <c r="E86" s="8">
        <f t="shared" si="14"/>
        <v>0</v>
      </c>
      <c r="F86" s="8">
        <f t="shared" si="15"/>
        <v>0</v>
      </c>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CB86" s="8">
        <f t="shared" si="16"/>
        <v>0</v>
      </c>
      <c r="CC86" s="6">
        <f t="shared" si="12"/>
        <v>0</v>
      </c>
      <c r="CD86" s="6">
        <f t="shared" si="13"/>
        <v>0</v>
      </c>
      <c r="CE86" s="6">
        <f t="shared" si="17"/>
        <v>0</v>
      </c>
    </row>
    <row r="87" spans="1:83" s="1" customFormat="1" x14ac:dyDescent="0.35">
      <c r="A87" s="5" t="s">
        <v>157</v>
      </c>
      <c r="B87" s="4">
        <v>2017</v>
      </c>
      <c r="C87" s="3" t="s">
        <v>2</v>
      </c>
      <c r="D87" s="8">
        <f t="shared" si="11"/>
        <v>0</v>
      </c>
      <c r="E87" s="8">
        <f t="shared" si="14"/>
        <v>1</v>
      </c>
      <c r="F87" s="8">
        <f t="shared" si="15"/>
        <v>0</v>
      </c>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v>1</v>
      </c>
      <c r="AJ87" s="21"/>
      <c r="AK87" s="21"/>
      <c r="AL87" s="21">
        <v>1</v>
      </c>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CB87" s="8">
        <f t="shared" si="16"/>
        <v>1</v>
      </c>
      <c r="CC87" s="6">
        <f t="shared" si="12"/>
        <v>0</v>
      </c>
      <c r="CD87" s="6">
        <f t="shared" si="13"/>
        <v>0</v>
      </c>
      <c r="CE87" s="6">
        <f t="shared" si="17"/>
        <v>0</v>
      </c>
    </row>
    <row r="88" spans="1:83" s="1" customFormat="1" x14ac:dyDescent="0.35">
      <c r="A88" s="5" t="s">
        <v>159</v>
      </c>
      <c r="B88" s="4">
        <v>2017</v>
      </c>
      <c r="C88" s="3" t="s">
        <v>2</v>
      </c>
      <c r="D88" s="8">
        <f t="shared" si="11"/>
        <v>1</v>
      </c>
      <c r="E88" s="8">
        <f t="shared" si="14"/>
        <v>0</v>
      </c>
      <c r="F88" s="8">
        <f t="shared" si="15"/>
        <v>0</v>
      </c>
      <c r="G88" s="21"/>
      <c r="H88" s="21">
        <v>1</v>
      </c>
      <c r="I88" s="21">
        <v>1</v>
      </c>
      <c r="J88" s="21"/>
      <c r="K88" s="21">
        <v>1</v>
      </c>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v>1</v>
      </c>
      <c r="BV88" s="21"/>
      <c r="BW88" s="21"/>
      <c r="BX88" s="21"/>
      <c r="BY88" s="21"/>
      <c r="CB88" s="8">
        <f t="shared" si="16"/>
        <v>2</v>
      </c>
      <c r="CC88" s="6">
        <f t="shared" si="12"/>
        <v>0</v>
      </c>
      <c r="CD88" s="6">
        <f t="shared" si="13"/>
        <v>3</v>
      </c>
      <c r="CE88" s="6">
        <f t="shared" si="17"/>
        <v>1</v>
      </c>
    </row>
    <row r="89" spans="1:83" s="3" customFormat="1" x14ac:dyDescent="0.35">
      <c r="A89" s="4" t="s">
        <v>160</v>
      </c>
      <c r="B89" s="4">
        <v>2017</v>
      </c>
      <c r="C89" s="3" t="s">
        <v>2</v>
      </c>
      <c r="D89" s="8">
        <f t="shared" si="11"/>
        <v>1</v>
      </c>
      <c r="E89" s="8">
        <f t="shared" si="14"/>
        <v>0</v>
      </c>
      <c r="F89" s="8">
        <f t="shared" si="15"/>
        <v>0</v>
      </c>
      <c r="G89" s="21"/>
      <c r="H89" s="21"/>
      <c r="I89" s="21"/>
      <c r="J89" s="21">
        <v>1</v>
      </c>
      <c r="K89" s="21"/>
      <c r="L89" s="21"/>
      <c r="M89" s="21"/>
      <c r="N89" s="21"/>
      <c r="O89" s="21"/>
      <c r="P89" s="21"/>
      <c r="Q89" s="21"/>
      <c r="R89" s="21"/>
      <c r="S89" s="21"/>
      <c r="T89" s="21"/>
      <c r="U89" s="21"/>
      <c r="V89" s="21"/>
      <c r="W89" s="21">
        <v>1</v>
      </c>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CB89" s="8">
        <f t="shared" si="16"/>
        <v>2</v>
      </c>
      <c r="CC89" s="6">
        <f t="shared" si="12"/>
        <v>0</v>
      </c>
      <c r="CD89" s="6">
        <f t="shared" si="13"/>
        <v>1</v>
      </c>
      <c r="CE89" s="6">
        <f t="shared" si="17"/>
        <v>1</v>
      </c>
    </row>
    <row r="90" spans="1:83" s="1" customFormat="1" x14ac:dyDescent="0.35">
      <c r="A90" s="5" t="s">
        <v>161</v>
      </c>
      <c r="B90" s="4">
        <v>2017</v>
      </c>
      <c r="C90" s="3" t="s">
        <v>2</v>
      </c>
      <c r="D90" s="8">
        <f t="shared" si="11"/>
        <v>0</v>
      </c>
      <c r="E90" s="8">
        <f t="shared" si="14"/>
        <v>0</v>
      </c>
      <c r="F90" s="8">
        <f t="shared" si="15"/>
        <v>0</v>
      </c>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v>1</v>
      </c>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CB90" s="8">
        <f t="shared" si="16"/>
        <v>1</v>
      </c>
      <c r="CC90" s="6">
        <f t="shared" si="12"/>
        <v>0</v>
      </c>
      <c r="CD90" s="6">
        <f t="shared" si="13"/>
        <v>0</v>
      </c>
      <c r="CE90" s="6">
        <f t="shared" si="17"/>
        <v>0</v>
      </c>
    </row>
    <row r="91" spans="1:83" s="1" customFormat="1" x14ac:dyDescent="0.35">
      <c r="A91" s="5" t="s">
        <v>162</v>
      </c>
      <c r="B91" s="4">
        <v>2017</v>
      </c>
      <c r="C91" s="3" t="s">
        <v>2</v>
      </c>
      <c r="D91" s="8">
        <f t="shared" si="11"/>
        <v>0</v>
      </c>
      <c r="E91" s="8">
        <f t="shared" si="14"/>
        <v>0</v>
      </c>
      <c r="F91" s="8">
        <f t="shared" si="15"/>
        <v>0</v>
      </c>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CB91" s="8">
        <f t="shared" si="16"/>
        <v>0</v>
      </c>
      <c r="CC91" s="6">
        <f t="shared" si="12"/>
        <v>0</v>
      </c>
      <c r="CD91" s="6">
        <f t="shared" si="13"/>
        <v>0</v>
      </c>
      <c r="CE91" s="6">
        <f t="shared" si="17"/>
        <v>0</v>
      </c>
    </row>
    <row r="92" spans="1:83" s="1" customFormat="1" x14ac:dyDescent="0.35">
      <c r="A92" s="5" t="s">
        <v>163</v>
      </c>
      <c r="B92" s="4">
        <v>2017</v>
      </c>
      <c r="C92" s="3" t="s">
        <v>2</v>
      </c>
      <c r="D92" s="8">
        <f t="shared" si="11"/>
        <v>0</v>
      </c>
      <c r="E92" s="8">
        <f t="shared" si="14"/>
        <v>1</v>
      </c>
      <c r="F92" s="8">
        <f t="shared" si="15"/>
        <v>0</v>
      </c>
      <c r="G92" s="21"/>
      <c r="H92" s="21"/>
      <c r="I92" s="21"/>
      <c r="J92" s="21"/>
      <c r="K92" s="21"/>
      <c r="L92" s="21"/>
      <c r="M92" s="21"/>
      <c r="N92" s="21"/>
      <c r="O92" s="21"/>
      <c r="P92" s="21">
        <v>1</v>
      </c>
      <c r="Q92" s="21"/>
      <c r="R92" s="21"/>
      <c r="S92" s="21"/>
      <c r="T92" s="21"/>
      <c r="U92" s="21"/>
      <c r="V92" s="21"/>
      <c r="W92" s="21"/>
      <c r="X92" s="21"/>
      <c r="Y92" s="21"/>
      <c r="Z92" s="21"/>
      <c r="AA92" s="21"/>
      <c r="AB92" s="21"/>
      <c r="AC92" s="21"/>
      <c r="AD92" s="21"/>
      <c r="AE92" s="21"/>
      <c r="AF92" s="21"/>
      <c r="AG92" s="21">
        <v>1</v>
      </c>
      <c r="AH92" s="21">
        <v>1</v>
      </c>
      <c r="AI92" s="21">
        <v>1</v>
      </c>
      <c r="AJ92" s="21"/>
      <c r="AK92" s="21"/>
      <c r="AL92" s="21">
        <v>1</v>
      </c>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CB92" s="8">
        <f t="shared" si="16"/>
        <v>2</v>
      </c>
      <c r="CC92" s="6">
        <f t="shared" si="12"/>
        <v>0</v>
      </c>
      <c r="CD92" s="6">
        <f t="shared" si="13"/>
        <v>0</v>
      </c>
      <c r="CE92" s="6">
        <f t="shared" si="17"/>
        <v>0</v>
      </c>
    </row>
    <row r="93" spans="1:83" s="3" customFormat="1" x14ac:dyDescent="0.35">
      <c r="A93" s="4" t="s">
        <v>164</v>
      </c>
      <c r="B93" s="4">
        <v>2017</v>
      </c>
      <c r="C93" s="3" t="s">
        <v>2</v>
      </c>
      <c r="D93" s="8">
        <f t="shared" si="11"/>
        <v>0</v>
      </c>
      <c r="E93" s="8">
        <f t="shared" si="14"/>
        <v>0</v>
      </c>
      <c r="F93" s="8">
        <f t="shared" si="15"/>
        <v>0</v>
      </c>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CB93" s="8">
        <f t="shared" si="16"/>
        <v>0</v>
      </c>
      <c r="CC93" s="6">
        <f t="shared" si="12"/>
        <v>0</v>
      </c>
      <c r="CD93" s="6">
        <f t="shared" si="13"/>
        <v>0</v>
      </c>
      <c r="CE93" s="6">
        <f t="shared" si="17"/>
        <v>0</v>
      </c>
    </row>
    <row r="94" spans="1:83" s="1" customFormat="1" x14ac:dyDescent="0.35">
      <c r="A94" s="5" t="s">
        <v>165</v>
      </c>
      <c r="B94" s="4">
        <v>2017</v>
      </c>
      <c r="C94" s="3" t="s">
        <v>3</v>
      </c>
      <c r="D94" s="8">
        <f t="shared" si="11"/>
        <v>0</v>
      </c>
      <c r="E94" s="8">
        <f t="shared" si="14"/>
        <v>1</v>
      </c>
      <c r="F94" s="8">
        <f t="shared" si="15"/>
        <v>0</v>
      </c>
      <c r="G94" s="21"/>
      <c r="H94" s="21"/>
      <c r="I94" s="21"/>
      <c r="J94" s="21"/>
      <c r="K94" s="21"/>
      <c r="L94" s="21"/>
      <c r="M94" s="21"/>
      <c r="N94" s="21"/>
      <c r="O94" s="21"/>
      <c r="P94" s="21">
        <v>1</v>
      </c>
      <c r="Q94" s="21"/>
      <c r="R94" s="21"/>
      <c r="S94" s="21"/>
      <c r="T94" s="21"/>
      <c r="U94" s="21"/>
      <c r="V94" s="21"/>
      <c r="W94" s="21"/>
      <c r="X94" s="21"/>
      <c r="Y94" s="21"/>
      <c r="Z94" s="21"/>
      <c r="AA94" s="21"/>
      <c r="AB94" s="21"/>
      <c r="AC94" s="21"/>
      <c r="AD94" s="21">
        <v>1</v>
      </c>
      <c r="AE94" s="21"/>
      <c r="AF94" s="21"/>
      <c r="AG94" s="21"/>
      <c r="AH94" s="21"/>
      <c r="AI94" s="21"/>
      <c r="AJ94" s="21"/>
      <c r="AK94" s="21"/>
      <c r="AL94" s="21">
        <v>1</v>
      </c>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CB94" s="8">
        <f t="shared" si="16"/>
        <v>3</v>
      </c>
      <c r="CC94" s="6">
        <f t="shared" si="12"/>
        <v>0</v>
      </c>
      <c r="CD94" s="6">
        <f t="shared" si="13"/>
        <v>0</v>
      </c>
      <c r="CE94" s="6">
        <f t="shared" si="17"/>
        <v>0</v>
      </c>
    </row>
    <row r="95" spans="1:83" s="1" customFormat="1" x14ac:dyDescent="0.35">
      <c r="A95" s="5" t="s">
        <v>166</v>
      </c>
      <c r="B95" s="4">
        <v>2017</v>
      </c>
      <c r="C95" s="3" t="s">
        <v>3</v>
      </c>
      <c r="D95" s="8">
        <f t="shared" si="11"/>
        <v>0</v>
      </c>
      <c r="E95" s="8">
        <f t="shared" si="14"/>
        <v>0</v>
      </c>
      <c r="F95" s="8">
        <f t="shared" si="15"/>
        <v>0</v>
      </c>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c r="BE95" s="21"/>
      <c r="BF95" s="21"/>
      <c r="BG95" s="21"/>
      <c r="BH95" s="21"/>
      <c r="BI95" s="21"/>
      <c r="BJ95" s="21"/>
      <c r="BK95" s="21"/>
      <c r="BL95" s="21"/>
      <c r="BM95" s="21"/>
      <c r="BN95" s="21"/>
      <c r="BO95" s="21"/>
      <c r="BP95" s="21"/>
      <c r="BQ95" s="21"/>
      <c r="BR95" s="21"/>
      <c r="BS95" s="21"/>
      <c r="BT95" s="21"/>
      <c r="BU95" s="21"/>
      <c r="BV95" s="21"/>
      <c r="BW95" s="21"/>
      <c r="BX95" s="21">
        <v>1</v>
      </c>
      <c r="BY95" s="21"/>
      <c r="CB95" s="8">
        <f t="shared" si="16"/>
        <v>1</v>
      </c>
      <c r="CC95" s="6">
        <f t="shared" si="12"/>
        <v>0</v>
      </c>
      <c r="CD95" s="6">
        <f t="shared" si="13"/>
        <v>0</v>
      </c>
      <c r="CE95" s="6">
        <f t="shared" si="17"/>
        <v>0</v>
      </c>
    </row>
    <row r="96" spans="1:83" s="3" customFormat="1" x14ac:dyDescent="0.35">
      <c r="A96" s="4" t="s">
        <v>168</v>
      </c>
      <c r="B96" s="4">
        <v>2017</v>
      </c>
      <c r="C96" s="3" t="s">
        <v>3</v>
      </c>
      <c r="D96" s="8">
        <f t="shared" si="11"/>
        <v>1</v>
      </c>
      <c r="E96" s="8">
        <f t="shared" si="14"/>
        <v>0</v>
      </c>
      <c r="F96" s="8">
        <f t="shared" si="15"/>
        <v>0</v>
      </c>
      <c r="G96" s="21"/>
      <c r="H96" s="21">
        <v>2</v>
      </c>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c r="BE96" s="21"/>
      <c r="BF96" s="21"/>
      <c r="BG96" s="21"/>
      <c r="BH96" s="21"/>
      <c r="BI96" s="21"/>
      <c r="BJ96" s="21"/>
      <c r="BK96" s="21"/>
      <c r="BL96" s="21"/>
      <c r="BM96" s="21"/>
      <c r="BN96" s="21"/>
      <c r="BO96" s="21"/>
      <c r="BP96" s="21"/>
      <c r="BQ96" s="21"/>
      <c r="BR96" s="21"/>
      <c r="BS96" s="21"/>
      <c r="BT96" s="21"/>
      <c r="BU96" s="21"/>
      <c r="BV96" s="21">
        <v>1</v>
      </c>
      <c r="BW96" s="21">
        <v>1</v>
      </c>
      <c r="BX96" s="21"/>
      <c r="BY96" s="21"/>
      <c r="CB96" s="8">
        <f t="shared" si="16"/>
        <v>3</v>
      </c>
      <c r="CC96" s="6">
        <f t="shared" si="12"/>
        <v>1</v>
      </c>
      <c r="CD96" s="6">
        <f t="shared" si="13"/>
        <v>1</v>
      </c>
      <c r="CE96" s="6">
        <f t="shared" si="17"/>
        <v>1</v>
      </c>
    </row>
    <row r="97" spans="1:83" s="1" customFormat="1" x14ac:dyDescent="0.35">
      <c r="A97" s="5" t="s">
        <v>169</v>
      </c>
      <c r="B97" s="4">
        <v>2017</v>
      </c>
      <c r="C97" s="3" t="s">
        <v>3</v>
      </c>
      <c r="D97" s="8">
        <f t="shared" si="11"/>
        <v>0</v>
      </c>
      <c r="E97" s="8">
        <f t="shared" si="14"/>
        <v>0</v>
      </c>
      <c r="F97" s="8">
        <f t="shared" si="15"/>
        <v>0</v>
      </c>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21"/>
      <c r="BF97" s="21"/>
      <c r="BG97" s="21"/>
      <c r="BH97" s="21"/>
      <c r="BI97" s="21"/>
      <c r="BJ97" s="21"/>
      <c r="BK97" s="21"/>
      <c r="BL97" s="21"/>
      <c r="BM97" s="21"/>
      <c r="BN97" s="21"/>
      <c r="BO97" s="21"/>
      <c r="BP97" s="21"/>
      <c r="BQ97" s="21"/>
      <c r="BR97" s="21"/>
      <c r="BS97" s="21"/>
      <c r="BT97" s="21"/>
      <c r="BU97" s="21"/>
      <c r="BV97" s="21"/>
      <c r="BW97" s="21"/>
      <c r="BX97" s="21"/>
      <c r="BY97" s="21"/>
      <c r="CB97" s="8">
        <f t="shared" si="16"/>
        <v>0</v>
      </c>
      <c r="CC97" s="6">
        <f t="shared" si="12"/>
        <v>0</v>
      </c>
      <c r="CD97" s="6">
        <f t="shared" si="13"/>
        <v>0</v>
      </c>
      <c r="CE97" s="6">
        <f t="shared" si="17"/>
        <v>0</v>
      </c>
    </row>
    <row r="98" spans="1:83" s="1" customFormat="1" x14ac:dyDescent="0.35">
      <c r="A98" s="5" t="s">
        <v>172</v>
      </c>
      <c r="B98" s="4">
        <v>2017</v>
      </c>
      <c r="C98" s="3" t="s">
        <v>3</v>
      </c>
      <c r="D98" s="8">
        <f t="shared" ref="D98:D113" si="18">IF(SUM(G98:N98)&gt;=1,1,)</f>
        <v>0</v>
      </c>
      <c r="E98" s="8">
        <f t="shared" si="14"/>
        <v>0</v>
      </c>
      <c r="F98" s="8">
        <f t="shared" si="15"/>
        <v>0</v>
      </c>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c r="BH98" s="21"/>
      <c r="BI98" s="21"/>
      <c r="BJ98" s="21"/>
      <c r="BK98" s="21"/>
      <c r="BL98" s="21"/>
      <c r="BM98" s="21"/>
      <c r="BN98" s="21"/>
      <c r="BO98" s="21"/>
      <c r="BP98" s="21"/>
      <c r="BQ98" s="21"/>
      <c r="BR98" s="21"/>
      <c r="BS98" s="21"/>
      <c r="BT98" s="21"/>
      <c r="BU98" s="21"/>
      <c r="BV98" s="21"/>
      <c r="BW98" s="21"/>
      <c r="BX98" s="21"/>
      <c r="BY98" s="21"/>
      <c r="CB98" s="8">
        <f t="shared" si="16"/>
        <v>0</v>
      </c>
      <c r="CC98" s="6">
        <f t="shared" ref="CC98:CC113" si="19">COUNTIF(G98:BZ98,2)</f>
        <v>0</v>
      </c>
      <c r="CD98" s="6">
        <f t="shared" ref="CD98:CD113" si="20">COUNTIFS(G98:BZ98,"&gt;=1",$G$116:$BZ$116,1)</f>
        <v>0</v>
      </c>
      <c r="CE98" s="6">
        <f t="shared" si="17"/>
        <v>0</v>
      </c>
    </row>
    <row r="99" spans="1:83" s="3" customFormat="1" x14ac:dyDescent="0.35">
      <c r="A99" s="4" t="s">
        <v>173</v>
      </c>
      <c r="B99" s="4">
        <v>2017</v>
      </c>
      <c r="C99" s="3" t="s">
        <v>3</v>
      </c>
      <c r="D99" s="8">
        <f t="shared" si="18"/>
        <v>0</v>
      </c>
      <c r="E99" s="8">
        <f t="shared" si="14"/>
        <v>0</v>
      </c>
      <c r="F99" s="8">
        <f t="shared" si="15"/>
        <v>0</v>
      </c>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c r="BE99" s="21"/>
      <c r="BF99" s="21"/>
      <c r="BG99" s="21"/>
      <c r="BH99" s="21"/>
      <c r="BI99" s="21"/>
      <c r="BJ99" s="21"/>
      <c r="BK99" s="21"/>
      <c r="BL99" s="21"/>
      <c r="BM99" s="21"/>
      <c r="BN99" s="21"/>
      <c r="BO99" s="21"/>
      <c r="BP99" s="21"/>
      <c r="BQ99" s="21"/>
      <c r="BR99" s="21"/>
      <c r="BS99" s="21"/>
      <c r="BT99" s="21"/>
      <c r="BU99" s="21"/>
      <c r="BV99" s="21"/>
      <c r="BW99" s="21"/>
      <c r="BX99" s="21"/>
      <c r="BY99" s="21"/>
      <c r="CB99" s="8">
        <f t="shared" si="16"/>
        <v>0</v>
      </c>
      <c r="CC99" s="6">
        <f t="shared" si="19"/>
        <v>0</v>
      </c>
      <c r="CD99" s="6">
        <f t="shared" si="20"/>
        <v>0</v>
      </c>
      <c r="CE99" s="6">
        <f t="shared" si="17"/>
        <v>0</v>
      </c>
    </row>
    <row r="100" spans="1:83" s="1" customFormat="1" x14ac:dyDescent="0.35">
      <c r="A100" s="5" t="s">
        <v>174</v>
      </c>
      <c r="B100" s="4">
        <v>2017</v>
      </c>
      <c r="C100" s="3" t="s">
        <v>3</v>
      </c>
      <c r="D100" s="8">
        <f t="shared" si="18"/>
        <v>1</v>
      </c>
      <c r="E100" s="8">
        <f t="shared" si="14"/>
        <v>0</v>
      </c>
      <c r="F100" s="8">
        <f t="shared" si="15"/>
        <v>0</v>
      </c>
      <c r="G100" s="21"/>
      <c r="H100" s="21"/>
      <c r="I100" s="21"/>
      <c r="J100" s="21"/>
      <c r="K100" s="21">
        <v>2</v>
      </c>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c r="BE100" s="21"/>
      <c r="BF100" s="21"/>
      <c r="BG100" s="21"/>
      <c r="BH100" s="21"/>
      <c r="BI100" s="21">
        <v>2</v>
      </c>
      <c r="BJ100" s="21"/>
      <c r="BK100" s="21"/>
      <c r="BL100" s="21"/>
      <c r="BM100" s="21"/>
      <c r="BN100" s="21"/>
      <c r="BO100" s="21"/>
      <c r="BP100" s="21"/>
      <c r="BQ100" s="21"/>
      <c r="BR100" s="21"/>
      <c r="BS100" s="21"/>
      <c r="BT100" s="21"/>
      <c r="BU100" s="21"/>
      <c r="BV100" s="21"/>
      <c r="BW100" s="21"/>
      <c r="BX100" s="21"/>
      <c r="BY100" s="21"/>
      <c r="CB100" s="8">
        <f t="shared" si="16"/>
        <v>2</v>
      </c>
      <c r="CC100" s="6">
        <f t="shared" si="19"/>
        <v>2</v>
      </c>
      <c r="CD100" s="6">
        <f t="shared" si="20"/>
        <v>2</v>
      </c>
      <c r="CE100" s="6">
        <f t="shared" si="17"/>
        <v>1</v>
      </c>
    </row>
    <row r="101" spans="1:83" s="1" customFormat="1" x14ac:dyDescent="0.35">
      <c r="A101" s="5" t="s">
        <v>175</v>
      </c>
      <c r="B101" s="4">
        <v>2017</v>
      </c>
      <c r="C101" s="3" t="s">
        <v>3</v>
      </c>
      <c r="D101" s="8">
        <f t="shared" si="18"/>
        <v>0</v>
      </c>
      <c r="E101" s="8">
        <f t="shared" si="14"/>
        <v>0</v>
      </c>
      <c r="F101" s="8">
        <f t="shared" si="15"/>
        <v>0</v>
      </c>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c r="BE101" s="21"/>
      <c r="BF101" s="21"/>
      <c r="BG101" s="21"/>
      <c r="BH101" s="21"/>
      <c r="BI101" s="21"/>
      <c r="BJ101" s="21"/>
      <c r="BK101" s="21"/>
      <c r="BL101" s="21"/>
      <c r="BM101" s="21"/>
      <c r="BN101" s="21"/>
      <c r="BO101" s="21"/>
      <c r="BP101" s="21"/>
      <c r="BQ101" s="21"/>
      <c r="BR101" s="21"/>
      <c r="BS101" s="21"/>
      <c r="BT101" s="21"/>
      <c r="BU101" s="21"/>
      <c r="BV101" s="21"/>
      <c r="BW101" s="21"/>
      <c r="BX101" s="21"/>
      <c r="BY101" s="21"/>
      <c r="CB101" s="8">
        <f t="shared" si="16"/>
        <v>0</v>
      </c>
      <c r="CC101" s="6">
        <f t="shared" si="19"/>
        <v>0</v>
      </c>
      <c r="CD101" s="6">
        <f t="shared" si="20"/>
        <v>0</v>
      </c>
      <c r="CE101" s="6">
        <f t="shared" si="17"/>
        <v>0</v>
      </c>
    </row>
    <row r="102" spans="1:83" s="3" customFormat="1" x14ac:dyDescent="0.35">
      <c r="A102" s="4" t="s">
        <v>176</v>
      </c>
      <c r="B102" s="4">
        <v>2017</v>
      </c>
      <c r="C102" s="3" t="s">
        <v>3</v>
      </c>
      <c r="D102" s="8">
        <f t="shared" si="18"/>
        <v>0</v>
      </c>
      <c r="E102" s="8">
        <f t="shared" si="14"/>
        <v>0</v>
      </c>
      <c r="F102" s="8">
        <f t="shared" si="15"/>
        <v>0</v>
      </c>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v>1</v>
      </c>
      <c r="AP102" s="21"/>
      <c r="AQ102" s="21"/>
      <c r="AR102" s="21"/>
      <c r="AS102" s="21"/>
      <c r="AT102" s="21"/>
      <c r="AU102" s="21"/>
      <c r="AV102" s="21"/>
      <c r="AW102" s="21"/>
      <c r="AX102" s="21"/>
      <c r="AY102" s="21"/>
      <c r="AZ102" s="21"/>
      <c r="BA102" s="21"/>
      <c r="BB102" s="21"/>
      <c r="BC102" s="21"/>
      <c r="BD102" s="21"/>
      <c r="BE102" s="21"/>
      <c r="BF102" s="21"/>
      <c r="BG102" s="21"/>
      <c r="BH102" s="21"/>
      <c r="BI102" s="21"/>
      <c r="BJ102" s="21"/>
      <c r="BK102" s="21"/>
      <c r="BL102" s="21"/>
      <c r="BM102" s="21"/>
      <c r="BN102" s="21"/>
      <c r="BO102" s="21"/>
      <c r="BP102" s="21"/>
      <c r="BQ102" s="21"/>
      <c r="BR102" s="21"/>
      <c r="BS102" s="21"/>
      <c r="BT102" s="21"/>
      <c r="BU102" s="21"/>
      <c r="BV102" s="21"/>
      <c r="BW102" s="21"/>
      <c r="BX102" s="21"/>
      <c r="BY102" s="21"/>
      <c r="CB102" s="8">
        <f t="shared" si="16"/>
        <v>1</v>
      </c>
      <c r="CC102" s="6">
        <f t="shared" si="19"/>
        <v>0</v>
      </c>
      <c r="CD102" s="6">
        <f t="shared" si="20"/>
        <v>0</v>
      </c>
      <c r="CE102" s="6">
        <f t="shared" si="17"/>
        <v>0</v>
      </c>
    </row>
    <row r="103" spans="1:83" s="1" customFormat="1" x14ac:dyDescent="0.35">
      <c r="A103" s="5" t="s">
        <v>177</v>
      </c>
      <c r="B103" s="4">
        <v>2017</v>
      </c>
      <c r="C103" s="3" t="s">
        <v>3</v>
      </c>
      <c r="D103" s="8">
        <f t="shared" si="18"/>
        <v>1</v>
      </c>
      <c r="E103" s="8">
        <f t="shared" si="14"/>
        <v>0</v>
      </c>
      <c r="F103" s="8">
        <f t="shared" si="15"/>
        <v>0</v>
      </c>
      <c r="G103" s="21"/>
      <c r="H103" s="21"/>
      <c r="I103" s="21"/>
      <c r="J103" s="21"/>
      <c r="K103" s="21">
        <v>1</v>
      </c>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c r="BE103" s="21"/>
      <c r="BF103" s="21"/>
      <c r="BG103" s="21"/>
      <c r="BH103" s="21"/>
      <c r="BI103" s="21"/>
      <c r="BJ103" s="21"/>
      <c r="BK103" s="21"/>
      <c r="BL103" s="21"/>
      <c r="BM103" s="21"/>
      <c r="BN103" s="21"/>
      <c r="BO103" s="21"/>
      <c r="BP103" s="21"/>
      <c r="BQ103" s="21"/>
      <c r="BR103" s="21"/>
      <c r="BS103" s="21"/>
      <c r="BT103" s="21"/>
      <c r="BU103" s="21"/>
      <c r="BV103" s="21"/>
      <c r="BW103" s="21"/>
      <c r="BX103" s="21"/>
      <c r="BY103" s="21"/>
      <c r="CB103" s="8">
        <f t="shared" si="16"/>
        <v>1</v>
      </c>
      <c r="CC103" s="6">
        <f t="shared" si="19"/>
        <v>0</v>
      </c>
      <c r="CD103" s="6">
        <f t="shared" si="20"/>
        <v>1</v>
      </c>
      <c r="CE103" s="6">
        <f t="shared" si="17"/>
        <v>1</v>
      </c>
    </row>
    <row r="104" spans="1:83" s="1" customFormat="1" x14ac:dyDescent="0.35">
      <c r="A104" s="5" t="s">
        <v>178</v>
      </c>
      <c r="B104" s="4">
        <v>2017</v>
      </c>
      <c r="C104" s="3" t="s">
        <v>3</v>
      </c>
      <c r="D104" s="8">
        <f t="shared" si="18"/>
        <v>1</v>
      </c>
      <c r="E104" s="8">
        <f t="shared" si="14"/>
        <v>0</v>
      </c>
      <c r="F104" s="8">
        <f t="shared" si="15"/>
        <v>0</v>
      </c>
      <c r="G104" s="21"/>
      <c r="H104" s="21">
        <v>1</v>
      </c>
      <c r="I104" s="21"/>
      <c r="J104" s="21"/>
      <c r="K104" s="21">
        <v>1</v>
      </c>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v>1</v>
      </c>
      <c r="AY104" s="21"/>
      <c r="AZ104" s="21"/>
      <c r="BA104" s="21"/>
      <c r="BB104" s="21"/>
      <c r="BC104" s="21"/>
      <c r="BD104" s="21"/>
      <c r="BE104" s="21"/>
      <c r="BF104" s="21"/>
      <c r="BG104" s="21"/>
      <c r="BH104" s="21"/>
      <c r="BI104" s="21"/>
      <c r="BJ104" s="21"/>
      <c r="BK104" s="21"/>
      <c r="BL104" s="21"/>
      <c r="BM104" s="21"/>
      <c r="BN104" s="21"/>
      <c r="BO104" s="21"/>
      <c r="BP104" s="21"/>
      <c r="BQ104" s="21"/>
      <c r="BR104" s="21"/>
      <c r="BS104" s="21"/>
      <c r="BT104" s="21"/>
      <c r="BU104" s="21"/>
      <c r="BV104" s="21"/>
      <c r="BW104" s="21"/>
      <c r="BX104" s="21"/>
      <c r="BY104" s="21"/>
      <c r="CB104" s="8">
        <f t="shared" si="16"/>
        <v>2</v>
      </c>
      <c r="CC104" s="6">
        <f t="shared" si="19"/>
        <v>0</v>
      </c>
      <c r="CD104" s="6">
        <f t="shared" si="20"/>
        <v>2</v>
      </c>
      <c r="CE104" s="6">
        <f t="shared" si="17"/>
        <v>1</v>
      </c>
    </row>
    <row r="105" spans="1:83" s="1" customFormat="1" x14ac:dyDescent="0.35">
      <c r="A105" s="5" t="s">
        <v>179</v>
      </c>
      <c r="B105" s="4">
        <v>2017</v>
      </c>
      <c r="C105" s="3" t="s">
        <v>3</v>
      </c>
      <c r="D105" s="8">
        <f t="shared" si="18"/>
        <v>1</v>
      </c>
      <c r="E105" s="8">
        <f t="shared" si="14"/>
        <v>0</v>
      </c>
      <c r="F105" s="8">
        <f t="shared" si="15"/>
        <v>0</v>
      </c>
      <c r="G105" s="21"/>
      <c r="H105" s="21"/>
      <c r="I105" s="21">
        <v>1</v>
      </c>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c r="BE105" s="21"/>
      <c r="BF105" s="21"/>
      <c r="BG105" s="21"/>
      <c r="BH105" s="21"/>
      <c r="BI105" s="21"/>
      <c r="BJ105" s="21"/>
      <c r="BK105" s="21"/>
      <c r="BL105" s="21"/>
      <c r="BM105" s="21"/>
      <c r="BN105" s="21"/>
      <c r="BO105" s="21"/>
      <c r="BP105" s="21"/>
      <c r="BQ105" s="21"/>
      <c r="BR105" s="21"/>
      <c r="BS105" s="21"/>
      <c r="BT105" s="21"/>
      <c r="BU105" s="21"/>
      <c r="BV105" s="21"/>
      <c r="BW105" s="21"/>
      <c r="BX105" s="21"/>
      <c r="BY105" s="21"/>
      <c r="CB105" s="8">
        <f t="shared" si="16"/>
        <v>1</v>
      </c>
      <c r="CC105" s="6">
        <f t="shared" si="19"/>
        <v>0</v>
      </c>
      <c r="CD105" s="6">
        <f t="shared" si="20"/>
        <v>1</v>
      </c>
      <c r="CE105" s="6">
        <f t="shared" si="17"/>
        <v>1</v>
      </c>
    </row>
    <row r="106" spans="1:83" s="3" customFormat="1" x14ac:dyDescent="0.35">
      <c r="A106" s="4" t="s">
        <v>180</v>
      </c>
      <c r="B106" s="4">
        <v>2017</v>
      </c>
      <c r="C106" s="3" t="s">
        <v>3</v>
      </c>
      <c r="D106" s="8">
        <f t="shared" si="18"/>
        <v>0</v>
      </c>
      <c r="E106" s="8">
        <f t="shared" si="14"/>
        <v>0</v>
      </c>
      <c r="F106" s="8">
        <f t="shared" si="15"/>
        <v>0</v>
      </c>
      <c r="G106" s="21"/>
      <c r="H106" s="21"/>
      <c r="I106" s="21"/>
      <c r="J106" s="21"/>
      <c r="K106" s="21"/>
      <c r="L106" s="21"/>
      <c r="M106" s="21"/>
      <c r="N106" s="21"/>
      <c r="O106" s="21"/>
      <c r="P106" s="21">
        <v>1</v>
      </c>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c r="BE106" s="21"/>
      <c r="BF106" s="21"/>
      <c r="BG106" s="21"/>
      <c r="BH106" s="21"/>
      <c r="BI106" s="21"/>
      <c r="BJ106" s="21"/>
      <c r="BK106" s="21"/>
      <c r="BL106" s="21"/>
      <c r="BM106" s="21"/>
      <c r="BN106" s="21"/>
      <c r="BO106" s="21"/>
      <c r="BP106" s="21"/>
      <c r="BQ106" s="21"/>
      <c r="BR106" s="21"/>
      <c r="BS106" s="21"/>
      <c r="BT106" s="21"/>
      <c r="BU106" s="21"/>
      <c r="BV106" s="21"/>
      <c r="BW106" s="21"/>
      <c r="BX106" s="21"/>
      <c r="BY106" s="21"/>
      <c r="CB106" s="8">
        <f t="shared" si="16"/>
        <v>1</v>
      </c>
      <c r="CC106" s="6">
        <f t="shared" si="19"/>
        <v>0</v>
      </c>
      <c r="CD106" s="6">
        <f t="shared" si="20"/>
        <v>0</v>
      </c>
      <c r="CE106" s="6">
        <f t="shared" si="17"/>
        <v>0</v>
      </c>
    </row>
    <row r="107" spans="1:83" s="1" customFormat="1" x14ac:dyDescent="0.35">
      <c r="A107" s="5" t="s">
        <v>181</v>
      </c>
      <c r="B107" s="4">
        <v>2017</v>
      </c>
      <c r="C107" s="3" t="s">
        <v>3</v>
      </c>
      <c r="D107" s="8">
        <f t="shared" si="18"/>
        <v>0</v>
      </c>
      <c r="E107" s="8">
        <f t="shared" si="14"/>
        <v>0</v>
      </c>
      <c r="F107" s="8">
        <f t="shared" si="15"/>
        <v>0</v>
      </c>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v>1</v>
      </c>
      <c r="AP107" s="21"/>
      <c r="AQ107" s="21"/>
      <c r="AR107" s="21"/>
      <c r="AS107" s="21"/>
      <c r="AT107" s="21"/>
      <c r="AU107" s="21"/>
      <c r="AV107" s="21"/>
      <c r="AW107" s="21"/>
      <c r="AX107" s="21"/>
      <c r="AY107" s="21"/>
      <c r="AZ107" s="21"/>
      <c r="BA107" s="21"/>
      <c r="BB107" s="21"/>
      <c r="BC107" s="21"/>
      <c r="BD107" s="21"/>
      <c r="BE107" s="21"/>
      <c r="BF107" s="21"/>
      <c r="BG107" s="21"/>
      <c r="BH107" s="21"/>
      <c r="BI107" s="21"/>
      <c r="BJ107" s="21"/>
      <c r="BK107" s="21"/>
      <c r="BL107" s="21"/>
      <c r="BM107" s="21"/>
      <c r="BN107" s="21"/>
      <c r="BO107" s="21"/>
      <c r="BP107" s="21"/>
      <c r="BQ107" s="21"/>
      <c r="BR107" s="21"/>
      <c r="BS107" s="21"/>
      <c r="BT107" s="21"/>
      <c r="BU107" s="21"/>
      <c r="BV107" s="21"/>
      <c r="BW107" s="21"/>
      <c r="BX107" s="21"/>
      <c r="BY107" s="21"/>
      <c r="CB107" s="8">
        <f t="shared" si="16"/>
        <v>1</v>
      </c>
      <c r="CC107" s="6">
        <f t="shared" si="19"/>
        <v>0</v>
      </c>
      <c r="CD107" s="6">
        <f t="shared" si="20"/>
        <v>0</v>
      </c>
      <c r="CE107" s="6">
        <f t="shared" si="17"/>
        <v>0</v>
      </c>
    </row>
    <row r="108" spans="1:83" s="1" customFormat="1" x14ac:dyDescent="0.35">
      <c r="A108" s="5" t="s">
        <v>182</v>
      </c>
      <c r="B108" s="4">
        <v>2017</v>
      </c>
      <c r="C108" s="3" t="s">
        <v>3</v>
      </c>
      <c r="D108" s="8">
        <f t="shared" si="18"/>
        <v>1</v>
      </c>
      <c r="E108" s="8">
        <f t="shared" si="14"/>
        <v>0</v>
      </c>
      <c r="F108" s="8">
        <f t="shared" si="15"/>
        <v>0</v>
      </c>
      <c r="G108" s="21"/>
      <c r="H108" s="21"/>
      <c r="I108" s="21">
        <v>2</v>
      </c>
      <c r="J108" s="21"/>
      <c r="K108" s="21"/>
      <c r="L108" s="21"/>
      <c r="M108" s="21"/>
      <c r="N108" s="21"/>
      <c r="O108" s="21"/>
      <c r="P108" s="21"/>
      <c r="Q108" s="21"/>
      <c r="R108" s="21"/>
      <c r="S108" s="21"/>
      <c r="T108" s="21"/>
      <c r="U108" s="21"/>
      <c r="V108" s="21"/>
      <c r="W108" s="21">
        <v>2</v>
      </c>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c r="BF108" s="21"/>
      <c r="BG108" s="21"/>
      <c r="BH108" s="21"/>
      <c r="BI108" s="21"/>
      <c r="BJ108" s="21"/>
      <c r="BK108" s="21"/>
      <c r="BL108" s="21"/>
      <c r="BM108" s="21"/>
      <c r="BN108" s="21"/>
      <c r="BO108" s="21"/>
      <c r="BP108" s="21"/>
      <c r="BQ108" s="21"/>
      <c r="BR108" s="21"/>
      <c r="BS108" s="21"/>
      <c r="BT108" s="21"/>
      <c r="BU108" s="21"/>
      <c r="BV108" s="21"/>
      <c r="BW108" s="21"/>
      <c r="BX108" s="21"/>
      <c r="BY108" s="21"/>
      <c r="CB108" s="8">
        <f t="shared" si="16"/>
        <v>2</v>
      </c>
      <c r="CC108" s="6">
        <f t="shared" si="19"/>
        <v>2</v>
      </c>
      <c r="CD108" s="6">
        <f t="shared" si="20"/>
        <v>1</v>
      </c>
      <c r="CE108" s="6">
        <f t="shared" si="17"/>
        <v>1</v>
      </c>
    </row>
    <row r="109" spans="1:83" s="1" customFormat="1" x14ac:dyDescent="0.35">
      <c r="A109" s="5" t="s">
        <v>183</v>
      </c>
      <c r="B109" s="4">
        <v>2017</v>
      </c>
      <c r="C109" s="3" t="s">
        <v>3</v>
      </c>
      <c r="D109" s="8">
        <f t="shared" si="18"/>
        <v>0</v>
      </c>
      <c r="E109" s="8">
        <f t="shared" si="14"/>
        <v>1</v>
      </c>
      <c r="F109" s="8">
        <f t="shared" si="15"/>
        <v>0</v>
      </c>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v>1</v>
      </c>
      <c r="AF109" s="21"/>
      <c r="AG109" s="21"/>
      <c r="AH109" s="21">
        <v>1</v>
      </c>
      <c r="AI109" s="21">
        <v>1</v>
      </c>
      <c r="AJ109" s="21">
        <v>1</v>
      </c>
      <c r="AK109" s="21">
        <v>1</v>
      </c>
      <c r="AL109" s="21">
        <v>1</v>
      </c>
      <c r="AM109" s="21"/>
      <c r="AN109" s="21"/>
      <c r="AO109" s="21"/>
      <c r="AP109" s="21"/>
      <c r="AQ109" s="21"/>
      <c r="AR109" s="21"/>
      <c r="AS109" s="21"/>
      <c r="AT109" s="21"/>
      <c r="AU109" s="21"/>
      <c r="AV109" s="21"/>
      <c r="AW109" s="21"/>
      <c r="AX109" s="21"/>
      <c r="AY109" s="21"/>
      <c r="AZ109" s="21"/>
      <c r="BA109" s="21"/>
      <c r="BB109" s="21"/>
      <c r="BC109" s="21"/>
      <c r="BD109" s="21"/>
      <c r="BE109" s="21"/>
      <c r="BF109" s="21"/>
      <c r="BG109" s="21"/>
      <c r="BH109" s="21"/>
      <c r="BI109" s="21"/>
      <c r="BJ109" s="21"/>
      <c r="BK109" s="21"/>
      <c r="BL109" s="21"/>
      <c r="BM109" s="21"/>
      <c r="BN109" s="21"/>
      <c r="BO109" s="21"/>
      <c r="BP109" s="21"/>
      <c r="BQ109" s="21"/>
      <c r="BR109" s="21"/>
      <c r="BS109" s="21"/>
      <c r="BT109" s="23"/>
      <c r="BU109" s="23"/>
      <c r="BV109" s="21"/>
      <c r="BW109" s="21"/>
      <c r="BX109" s="21"/>
      <c r="BY109" s="21"/>
      <c r="CB109" s="8">
        <f t="shared" si="16"/>
        <v>1</v>
      </c>
      <c r="CC109" s="6">
        <f t="shared" si="19"/>
        <v>0</v>
      </c>
      <c r="CD109" s="6">
        <f t="shared" si="20"/>
        <v>0</v>
      </c>
      <c r="CE109" s="6">
        <f t="shared" si="17"/>
        <v>0</v>
      </c>
    </row>
    <row r="110" spans="1:83" s="1" customFormat="1" x14ac:dyDescent="0.35">
      <c r="A110" s="5" t="s">
        <v>186</v>
      </c>
      <c r="B110" s="4">
        <v>2017</v>
      </c>
      <c r="C110" s="3" t="s">
        <v>3</v>
      </c>
      <c r="D110" s="8">
        <f t="shared" si="18"/>
        <v>0</v>
      </c>
      <c r="E110" s="8">
        <f t="shared" si="14"/>
        <v>0</v>
      </c>
      <c r="F110" s="8">
        <f t="shared" si="15"/>
        <v>0</v>
      </c>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c r="BE110" s="21"/>
      <c r="BF110" s="21"/>
      <c r="BG110" s="21"/>
      <c r="BH110" s="21"/>
      <c r="BI110" s="21"/>
      <c r="BJ110" s="21"/>
      <c r="BK110" s="21"/>
      <c r="BL110" s="21"/>
      <c r="BM110" s="21"/>
      <c r="BN110" s="21"/>
      <c r="BO110" s="21"/>
      <c r="BP110" s="21"/>
      <c r="BQ110" s="21"/>
      <c r="BR110" s="21"/>
      <c r="BS110" s="21"/>
      <c r="BT110" s="23"/>
      <c r="BU110" s="23"/>
      <c r="BV110" s="21"/>
      <c r="BW110" s="21"/>
      <c r="BX110" s="21"/>
      <c r="BY110" s="21"/>
      <c r="CB110" s="8">
        <f t="shared" si="16"/>
        <v>0</v>
      </c>
      <c r="CC110" s="6">
        <f t="shared" si="19"/>
        <v>0</v>
      </c>
      <c r="CD110" s="6">
        <f t="shared" si="20"/>
        <v>0</v>
      </c>
      <c r="CE110" s="6">
        <f t="shared" si="17"/>
        <v>0</v>
      </c>
    </row>
    <row r="111" spans="1:83" s="1" customFormat="1" x14ac:dyDescent="0.35">
      <c r="A111" s="5" t="s">
        <v>187</v>
      </c>
      <c r="B111" s="4">
        <v>2017</v>
      </c>
      <c r="C111" s="3" t="s">
        <v>3</v>
      </c>
      <c r="D111" s="8">
        <f t="shared" si="18"/>
        <v>0</v>
      </c>
      <c r="E111" s="8">
        <f t="shared" si="14"/>
        <v>0</v>
      </c>
      <c r="F111" s="8">
        <f t="shared" si="15"/>
        <v>0</v>
      </c>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c r="BE111" s="21"/>
      <c r="BF111" s="21"/>
      <c r="BG111" s="21"/>
      <c r="BH111" s="21"/>
      <c r="BI111" s="21"/>
      <c r="BJ111" s="21"/>
      <c r="BK111" s="21"/>
      <c r="BL111" s="21"/>
      <c r="BM111" s="21"/>
      <c r="BN111" s="21"/>
      <c r="BO111" s="21"/>
      <c r="BP111" s="21"/>
      <c r="BQ111" s="21"/>
      <c r="BR111" s="21"/>
      <c r="BS111" s="21"/>
      <c r="BT111" s="23"/>
      <c r="BU111" s="23"/>
      <c r="BV111" s="21"/>
      <c r="BW111" s="21"/>
      <c r="BX111" s="21"/>
      <c r="BY111" s="21"/>
      <c r="CB111" s="8">
        <f t="shared" si="16"/>
        <v>0</v>
      </c>
      <c r="CC111" s="6">
        <f t="shared" si="19"/>
        <v>0</v>
      </c>
      <c r="CD111" s="6">
        <f t="shared" si="20"/>
        <v>0</v>
      </c>
      <c r="CE111" s="6">
        <f t="shared" si="17"/>
        <v>0</v>
      </c>
    </row>
    <row r="112" spans="1:83" s="1" customFormat="1" x14ac:dyDescent="0.35">
      <c r="A112" s="5" t="s">
        <v>188</v>
      </c>
      <c r="B112" s="4">
        <v>2017</v>
      </c>
      <c r="C112" s="3" t="s">
        <v>3</v>
      </c>
      <c r="D112" s="8">
        <f t="shared" si="18"/>
        <v>1</v>
      </c>
      <c r="E112" s="8">
        <f t="shared" si="14"/>
        <v>0</v>
      </c>
      <c r="F112" s="8">
        <f t="shared" si="15"/>
        <v>0</v>
      </c>
      <c r="G112" s="21"/>
      <c r="H112" s="21">
        <v>1</v>
      </c>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c r="BE112" s="21"/>
      <c r="BF112" s="21"/>
      <c r="BG112" s="21"/>
      <c r="BH112" s="21"/>
      <c r="BI112" s="21"/>
      <c r="BJ112" s="21"/>
      <c r="BK112" s="21"/>
      <c r="BL112" s="21"/>
      <c r="BM112" s="21"/>
      <c r="BN112" s="21"/>
      <c r="BO112" s="21"/>
      <c r="BP112" s="21"/>
      <c r="BQ112" s="21"/>
      <c r="BR112" s="21"/>
      <c r="BS112" s="21"/>
      <c r="BT112" s="23"/>
      <c r="BU112" s="23"/>
      <c r="BV112" s="21"/>
      <c r="BW112" s="21"/>
      <c r="BX112" s="21"/>
      <c r="BY112" s="21"/>
      <c r="CB112" s="8">
        <f t="shared" si="16"/>
        <v>1</v>
      </c>
      <c r="CC112" s="6">
        <f t="shared" si="19"/>
        <v>0</v>
      </c>
      <c r="CD112" s="6">
        <f t="shared" si="20"/>
        <v>1</v>
      </c>
      <c r="CE112" s="6">
        <f t="shared" si="17"/>
        <v>1</v>
      </c>
    </row>
    <row r="113" spans="1:83" s="3" customFormat="1" x14ac:dyDescent="0.35">
      <c r="A113" s="5" t="s">
        <v>189</v>
      </c>
      <c r="B113" s="4">
        <v>2017</v>
      </c>
      <c r="C113" s="3" t="s">
        <v>3</v>
      </c>
      <c r="D113" s="8">
        <f t="shared" si="18"/>
        <v>0</v>
      </c>
      <c r="E113" s="8">
        <f t="shared" si="14"/>
        <v>0</v>
      </c>
      <c r="F113" s="8">
        <f t="shared" si="15"/>
        <v>0</v>
      </c>
      <c r="G113" s="21"/>
      <c r="H113" s="21"/>
      <c r="I113" s="21"/>
      <c r="J113" s="21"/>
      <c r="K113" s="21"/>
      <c r="L113" s="21"/>
      <c r="M113" s="21"/>
      <c r="N113" s="21"/>
      <c r="O113" s="12"/>
      <c r="P113" s="12"/>
      <c r="Q113" s="12"/>
      <c r="R113" s="12"/>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3"/>
      <c r="BU113" s="13"/>
      <c r="BV113" s="12"/>
      <c r="BW113" s="12"/>
      <c r="BX113" s="12"/>
      <c r="BY113" s="12">
        <v>1</v>
      </c>
      <c r="CB113" s="8">
        <f t="shared" si="16"/>
        <v>1</v>
      </c>
      <c r="CC113" s="6">
        <f t="shared" si="19"/>
        <v>0</v>
      </c>
      <c r="CD113" s="6">
        <f t="shared" si="20"/>
        <v>0</v>
      </c>
      <c r="CE113" s="6">
        <f t="shared" si="17"/>
        <v>0</v>
      </c>
    </row>
    <row r="114" spans="1:83" x14ac:dyDescent="0.35">
      <c r="G114" s="28"/>
      <c r="H114" s="28"/>
      <c r="I114" s="28"/>
      <c r="J114" s="28"/>
      <c r="K114" s="28"/>
      <c r="L114" s="28"/>
      <c r="M114" s="28"/>
      <c r="N114" s="28"/>
      <c r="O114"/>
      <c r="P114"/>
      <c r="Q114"/>
      <c r="R114"/>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c r="AR114"/>
      <c r="AS114"/>
      <c r="AT114"/>
      <c r="AU114"/>
      <c r="AV114"/>
      <c r="AW114"/>
      <c r="AX114"/>
      <c r="AY114"/>
      <c r="AZ114"/>
      <c r="BA114"/>
      <c r="BB114"/>
      <c r="BC114"/>
      <c r="BD114"/>
      <c r="BE114"/>
      <c r="BF114"/>
      <c r="BG114"/>
      <c r="BH114"/>
      <c r="BI114"/>
    </row>
    <row r="115" spans="1:83" x14ac:dyDescent="0.35">
      <c r="G115" s="28"/>
      <c r="H115" s="28"/>
      <c r="I115" s="28"/>
      <c r="J115" s="28"/>
      <c r="K115" s="28"/>
      <c r="L115" s="28"/>
      <c r="M115" s="28"/>
      <c r="N115" s="28"/>
      <c r="O115"/>
      <c r="P115"/>
      <c r="Q115"/>
      <c r="R115"/>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c r="AR115"/>
      <c r="AS115"/>
      <c r="AT115"/>
      <c r="AU115"/>
      <c r="AV115"/>
      <c r="AW115"/>
      <c r="AX115"/>
      <c r="AY115"/>
      <c r="AZ115"/>
      <c r="BA115"/>
      <c r="BB115"/>
      <c r="BC115"/>
      <c r="BD115"/>
      <c r="BE115"/>
      <c r="BF115"/>
      <c r="BG115"/>
      <c r="BH115"/>
      <c r="BI115"/>
      <c r="CA115" s="17" t="s">
        <v>200</v>
      </c>
      <c r="CB115" s="18">
        <f>COUNTIF(CB2:CB113,0)</f>
        <v>24</v>
      </c>
      <c r="CC115">
        <f>COUNTIF(CC2:CC113,"&gt;=1")</f>
        <v>13</v>
      </c>
      <c r="CD115">
        <f>COUNTIF(CD2:CD113,"&gt;=1")</f>
        <v>35</v>
      </c>
      <c r="CE115">
        <f>COUNTIF(CE2:CE113,"&gt;=1")</f>
        <v>42</v>
      </c>
    </row>
    <row r="116" spans="1:83" x14ac:dyDescent="0.35">
      <c r="A116" t="s">
        <v>204</v>
      </c>
      <c r="D116">
        <v>1</v>
      </c>
      <c r="E116">
        <v>0</v>
      </c>
      <c r="F116">
        <v>0</v>
      </c>
      <c r="G116" s="28">
        <v>1</v>
      </c>
      <c r="H116" s="28">
        <v>1</v>
      </c>
      <c r="I116" s="28">
        <v>1</v>
      </c>
      <c r="J116" s="28">
        <v>1</v>
      </c>
      <c r="K116" s="28">
        <v>1</v>
      </c>
      <c r="L116" s="28">
        <v>0</v>
      </c>
      <c r="M116" s="28">
        <v>0</v>
      </c>
      <c r="N116" s="28">
        <v>0</v>
      </c>
      <c r="O116">
        <v>0</v>
      </c>
      <c r="P116">
        <v>0</v>
      </c>
      <c r="Q116">
        <v>0</v>
      </c>
      <c r="R116">
        <v>0</v>
      </c>
      <c r="S116" s="28">
        <v>0</v>
      </c>
      <c r="T116" s="28">
        <v>0</v>
      </c>
      <c r="U116" s="28">
        <v>0</v>
      </c>
      <c r="V116" s="28">
        <v>0</v>
      </c>
      <c r="W116" s="28">
        <v>0</v>
      </c>
      <c r="X116" s="28">
        <v>0</v>
      </c>
      <c r="Y116" s="28">
        <v>0</v>
      </c>
      <c r="Z116" s="28">
        <v>0</v>
      </c>
      <c r="AA116" s="28">
        <v>0</v>
      </c>
      <c r="AB116" s="28">
        <v>0</v>
      </c>
      <c r="AC116" s="28">
        <v>0</v>
      </c>
      <c r="AD116" s="28">
        <v>0</v>
      </c>
      <c r="AE116" s="28">
        <v>0</v>
      </c>
      <c r="AF116" s="28">
        <v>0</v>
      </c>
      <c r="AG116" s="28">
        <v>0</v>
      </c>
      <c r="AH116" s="28">
        <v>0</v>
      </c>
      <c r="AI116" s="28">
        <v>0</v>
      </c>
      <c r="AJ116" s="28">
        <v>0</v>
      </c>
      <c r="AK116" s="28">
        <v>0</v>
      </c>
      <c r="AL116" s="28">
        <v>0</v>
      </c>
      <c r="AM116" s="28">
        <v>0</v>
      </c>
      <c r="AN116" s="28">
        <v>0</v>
      </c>
      <c r="AO116" s="28">
        <v>0</v>
      </c>
      <c r="AP116" s="28">
        <v>0</v>
      </c>
      <c r="AQ116">
        <v>0</v>
      </c>
      <c r="AR116">
        <v>0</v>
      </c>
      <c r="AS116">
        <v>0</v>
      </c>
      <c r="AT116">
        <v>0</v>
      </c>
      <c r="AU116">
        <v>0</v>
      </c>
      <c r="AV116">
        <v>0</v>
      </c>
      <c r="AW116">
        <v>0</v>
      </c>
      <c r="AX116">
        <v>0</v>
      </c>
      <c r="AY116">
        <v>0</v>
      </c>
      <c r="AZ116">
        <v>0</v>
      </c>
      <c r="BA116">
        <v>0</v>
      </c>
      <c r="BB116">
        <v>0</v>
      </c>
      <c r="BC116">
        <v>0</v>
      </c>
      <c r="BD116">
        <v>1</v>
      </c>
      <c r="BE116">
        <v>0</v>
      </c>
      <c r="BF116">
        <v>0</v>
      </c>
      <c r="BG116">
        <v>0</v>
      </c>
      <c r="BH116">
        <v>1</v>
      </c>
      <c r="BI116">
        <v>1</v>
      </c>
      <c r="BJ116">
        <v>1</v>
      </c>
      <c r="BK116">
        <v>0</v>
      </c>
      <c r="BL116">
        <v>0</v>
      </c>
      <c r="BM116">
        <v>0</v>
      </c>
      <c r="BN116">
        <v>0</v>
      </c>
      <c r="BO116">
        <v>0</v>
      </c>
      <c r="BP116">
        <v>0</v>
      </c>
      <c r="BQ116">
        <v>0</v>
      </c>
      <c r="BR116">
        <v>1</v>
      </c>
      <c r="BS116">
        <v>0</v>
      </c>
      <c r="BT116">
        <v>0</v>
      </c>
      <c r="BU116">
        <v>0</v>
      </c>
      <c r="BV116">
        <v>0</v>
      </c>
      <c r="BW116">
        <v>0</v>
      </c>
      <c r="BX116">
        <v>0</v>
      </c>
      <c r="BY116">
        <v>0</v>
      </c>
    </row>
    <row r="117" spans="1:83" x14ac:dyDescent="0.35">
      <c r="G117" s="28"/>
      <c r="H117" s="28"/>
      <c r="I117" s="28"/>
      <c r="J117" s="28"/>
      <c r="K117" s="28"/>
      <c r="L117" s="28"/>
      <c r="M117" s="28"/>
      <c r="N117" s="28"/>
      <c r="O117"/>
      <c r="P117"/>
      <c r="Q117"/>
      <c r="R117"/>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c r="AR117"/>
      <c r="AS117"/>
      <c r="AT117"/>
      <c r="AU117"/>
      <c r="AV117"/>
      <c r="AW117"/>
      <c r="AX117"/>
      <c r="AY117"/>
      <c r="AZ117"/>
      <c r="BA117"/>
      <c r="BB117"/>
      <c r="BC117"/>
      <c r="BD117"/>
      <c r="BE117"/>
      <c r="BF117"/>
      <c r="BG117"/>
      <c r="BH117"/>
      <c r="BI117"/>
    </row>
    <row r="118" spans="1:83" x14ac:dyDescent="0.35">
      <c r="A118" t="s">
        <v>106</v>
      </c>
      <c r="D118">
        <f>COUNTIFS($C2:$C114,"Short",D2:D114,"&gt;=1")</f>
        <v>15</v>
      </c>
      <c r="E118">
        <f>COUNTIFS($C2:$C114,"Short",E2:E114,"&gt;=1")</f>
        <v>10</v>
      </c>
      <c r="F118">
        <f>COUNTIFS($C2:$C114,"Short",F2:F114,"&gt;=1")</f>
        <v>2</v>
      </c>
      <c r="G118" s="28"/>
      <c r="H118" s="28">
        <f t="shared" ref="H118:BI118" si="21">COUNTIFS($C2:$C114,"Short",H2:H114,"&gt;=1")</f>
        <v>5</v>
      </c>
      <c r="I118" s="28">
        <f t="shared" si="21"/>
        <v>6</v>
      </c>
      <c r="J118" s="28">
        <f t="shared" si="21"/>
        <v>1</v>
      </c>
      <c r="K118" s="28">
        <f t="shared" si="21"/>
        <v>8</v>
      </c>
      <c r="L118" s="28">
        <f t="shared" si="21"/>
        <v>1</v>
      </c>
      <c r="M118" s="28">
        <f t="shared" si="21"/>
        <v>0</v>
      </c>
      <c r="N118" s="28">
        <f t="shared" si="21"/>
        <v>1</v>
      </c>
      <c r="O118">
        <f t="shared" si="21"/>
        <v>0</v>
      </c>
      <c r="P118">
        <f t="shared" si="21"/>
        <v>4</v>
      </c>
      <c r="Q118">
        <f t="shared" si="21"/>
        <v>0</v>
      </c>
      <c r="R118">
        <f t="shared" si="21"/>
        <v>0</v>
      </c>
      <c r="S118" s="28">
        <f t="shared" si="21"/>
        <v>0</v>
      </c>
      <c r="T118" s="28">
        <f t="shared" si="21"/>
        <v>1</v>
      </c>
      <c r="U118" s="28">
        <f t="shared" si="21"/>
        <v>2</v>
      </c>
      <c r="V118" s="28">
        <f t="shared" si="21"/>
        <v>1</v>
      </c>
      <c r="W118" s="28">
        <f t="shared" si="21"/>
        <v>3</v>
      </c>
      <c r="X118" s="28">
        <f t="shared" si="21"/>
        <v>0</v>
      </c>
      <c r="Y118" s="28">
        <f t="shared" si="21"/>
        <v>0</v>
      </c>
      <c r="Z118" s="28">
        <f t="shared" si="21"/>
        <v>0</v>
      </c>
      <c r="AA118" s="28">
        <f t="shared" si="21"/>
        <v>1</v>
      </c>
      <c r="AB118" s="28">
        <f t="shared" si="21"/>
        <v>0</v>
      </c>
      <c r="AC118" s="28">
        <f t="shared" si="21"/>
        <v>0</v>
      </c>
      <c r="AD118" s="28">
        <f t="shared" si="21"/>
        <v>2</v>
      </c>
      <c r="AE118" s="28">
        <f t="shared" si="21"/>
        <v>1</v>
      </c>
      <c r="AF118" s="28">
        <f t="shared" si="21"/>
        <v>0</v>
      </c>
      <c r="AG118" s="28">
        <f t="shared" si="21"/>
        <v>0</v>
      </c>
      <c r="AH118" s="28">
        <f t="shared" si="21"/>
        <v>2</v>
      </c>
      <c r="AI118" s="28">
        <f t="shared" si="21"/>
        <v>5</v>
      </c>
      <c r="AJ118" s="28">
        <f t="shared" si="21"/>
        <v>3</v>
      </c>
      <c r="AK118" s="28">
        <f t="shared" si="21"/>
        <v>3</v>
      </c>
      <c r="AL118" s="28">
        <f t="shared" si="21"/>
        <v>2</v>
      </c>
      <c r="AM118" s="28">
        <f t="shared" si="21"/>
        <v>0</v>
      </c>
      <c r="AN118" s="28">
        <f t="shared" si="21"/>
        <v>0</v>
      </c>
      <c r="AO118" s="28">
        <f>COUNTIFS($C2:$C114,"Short",AO2:AO114,"&gt;=1")</f>
        <v>4</v>
      </c>
      <c r="AP118" s="28">
        <f t="shared" si="21"/>
        <v>1</v>
      </c>
      <c r="AQ118">
        <f t="shared" si="21"/>
        <v>1</v>
      </c>
      <c r="AR118">
        <f t="shared" si="21"/>
        <v>1</v>
      </c>
      <c r="AS118">
        <f t="shared" si="21"/>
        <v>1</v>
      </c>
      <c r="AT118">
        <f t="shared" si="21"/>
        <v>1</v>
      </c>
      <c r="AU118">
        <f t="shared" si="21"/>
        <v>1</v>
      </c>
      <c r="AV118">
        <f t="shared" si="21"/>
        <v>1</v>
      </c>
      <c r="AW118">
        <f t="shared" si="21"/>
        <v>1</v>
      </c>
      <c r="AX118">
        <f t="shared" si="21"/>
        <v>2</v>
      </c>
      <c r="AY118">
        <f t="shared" si="21"/>
        <v>1</v>
      </c>
      <c r="AZ118">
        <f t="shared" si="21"/>
        <v>1</v>
      </c>
      <c r="BA118">
        <f t="shared" si="21"/>
        <v>1</v>
      </c>
      <c r="BB118">
        <f t="shared" si="21"/>
        <v>1</v>
      </c>
      <c r="BC118">
        <f t="shared" si="21"/>
        <v>1</v>
      </c>
      <c r="BD118">
        <f t="shared" si="21"/>
        <v>1</v>
      </c>
      <c r="BE118">
        <f t="shared" si="21"/>
        <v>2</v>
      </c>
      <c r="BF118">
        <f t="shared" si="21"/>
        <v>2</v>
      </c>
      <c r="BG118">
        <f t="shared" si="21"/>
        <v>1</v>
      </c>
      <c r="BH118">
        <f t="shared" si="21"/>
        <v>1</v>
      </c>
      <c r="BI118">
        <f t="shared" si="21"/>
        <v>2</v>
      </c>
      <c r="BJ118">
        <f t="shared" ref="BJ118:BY118" si="22">COUNTIFS($C2:$C114,"Short",BJ2:BJ114,"&gt;=1")</f>
        <v>0</v>
      </c>
      <c r="BK118">
        <f t="shared" si="22"/>
        <v>0</v>
      </c>
      <c r="BL118">
        <f t="shared" si="22"/>
        <v>0</v>
      </c>
      <c r="BM118">
        <f t="shared" si="22"/>
        <v>0</v>
      </c>
      <c r="BN118">
        <f t="shared" si="22"/>
        <v>0</v>
      </c>
      <c r="BO118">
        <f t="shared" si="22"/>
        <v>0</v>
      </c>
      <c r="BP118">
        <f t="shared" si="22"/>
        <v>0</v>
      </c>
      <c r="BQ118">
        <f t="shared" si="22"/>
        <v>0</v>
      </c>
      <c r="BR118">
        <f t="shared" si="22"/>
        <v>0</v>
      </c>
      <c r="BS118">
        <f t="shared" si="22"/>
        <v>0</v>
      </c>
      <c r="BT118">
        <f t="shared" si="22"/>
        <v>0</v>
      </c>
      <c r="BU118">
        <f t="shared" si="22"/>
        <v>0</v>
      </c>
      <c r="BV118">
        <f t="shared" si="22"/>
        <v>1</v>
      </c>
      <c r="BW118">
        <f t="shared" si="22"/>
        <v>1</v>
      </c>
      <c r="BX118">
        <f t="shared" si="22"/>
        <v>1</v>
      </c>
      <c r="BY118">
        <f t="shared" si="22"/>
        <v>1</v>
      </c>
    </row>
    <row r="119" spans="1:83" x14ac:dyDescent="0.35">
      <c r="A119" t="s">
        <v>107</v>
      </c>
      <c r="D119">
        <f>COUNTIFS($C2:$C114,"Full",D2:D114,"&gt;=1")</f>
        <v>20</v>
      </c>
      <c r="E119">
        <f t="shared" ref="E119:BG119" si="23">COUNTIFS($C2:$C114,"Full",E2:E114,"&gt;=1")</f>
        <v>21</v>
      </c>
      <c r="F119">
        <f t="shared" si="23"/>
        <v>3</v>
      </c>
      <c r="G119" s="28">
        <f t="shared" si="23"/>
        <v>1</v>
      </c>
      <c r="H119" s="28">
        <f t="shared" si="23"/>
        <v>3</v>
      </c>
      <c r="I119" s="28">
        <f t="shared" si="23"/>
        <v>4</v>
      </c>
      <c r="J119" s="28">
        <f t="shared" si="23"/>
        <v>3</v>
      </c>
      <c r="K119" s="28">
        <f t="shared" si="23"/>
        <v>7</v>
      </c>
      <c r="L119" s="28">
        <f t="shared" si="23"/>
        <v>0</v>
      </c>
      <c r="M119" s="28">
        <f t="shared" si="23"/>
        <v>3</v>
      </c>
      <c r="N119" s="28">
        <f t="shared" si="23"/>
        <v>3</v>
      </c>
      <c r="O119">
        <f t="shared" si="23"/>
        <v>1</v>
      </c>
      <c r="P119">
        <f t="shared" si="23"/>
        <v>7</v>
      </c>
      <c r="Q119">
        <f t="shared" si="23"/>
        <v>1</v>
      </c>
      <c r="R119">
        <f t="shared" si="23"/>
        <v>1</v>
      </c>
      <c r="S119" s="28">
        <f t="shared" si="23"/>
        <v>1</v>
      </c>
      <c r="T119" s="28">
        <f t="shared" si="23"/>
        <v>1</v>
      </c>
      <c r="U119" s="28">
        <f t="shared" si="23"/>
        <v>1</v>
      </c>
      <c r="V119" s="28">
        <f t="shared" si="23"/>
        <v>1</v>
      </c>
      <c r="W119" s="28">
        <f t="shared" si="23"/>
        <v>1</v>
      </c>
      <c r="X119" s="28">
        <f t="shared" si="23"/>
        <v>2</v>
      </c>
      <c r="Y119" s="28">
        <f t="shared" si="23"/>
        <v>2</v>
      </c>
      <c r="Z119" s="28">
        <f t="shared" si="23"/>
        <v>1</v>
      </c>
      <c r="AA119" s="28">
        <f t="shared" si="23"/>
        <v>3</v>
      </c>
      <c r="AB119" s="28">
        <f t="shared" si="23"/>
        <v>1</v>
      </c>
      <c r="AC119" s="28">
        <f t="shared" si="23"/>
        <v>1</v>
      </c>
      <c r="AD119" s="28">
        <f t="shared" si="23"/>
        <v>5</v>
      </c>
      <c r="AE119" s="28">
        <f t="shared" si="23"/>
        <v>3</v>
      </c>
      <c r="AF119" s="28">
        <f t="shared" si="23"/>
        <v>5</v>
      </c>
      <c r="AG119" s="28">
        <f t="shared" si="23"/>
        <v>2</v>
      </c>
      <c r="AH119" s="28">
        <f t="shared" si="23"/>
        <v>3</v>
      </c>
      <c r="AI119" s="28">
        <f t="shared" si="23"/>
        <v>4</v>
      </c>
      <c r="AJ119" s="28">
        <f t="shared" si="23"/>
        <v>7</v>
      </c>
      <c r="AK119" s="28">
        <f t="shared" si="23"/>
        <v>1</v>
      </c>
      <c r="AL119" s="28">
        <f t="shared" si="23"/>
        <v>6</v>
      </c>
      <c r="AM119" s="28">
        <f t="shared" si="23"/>
        <v>1</v>
      </c>
      <c r="AN119" s="28">
        <f t="shared" si="23"/>
        <v>2</v>
      </c>
      <c r="AO119" s="28">
        <f>COUNTIFS($C2:$C114,"Full",AO2:AO114,"&gt;=1")</f>
        <v>6</v>
      </c>
      <c r="AP119" s="28">
        <f t="shared" si="23"/>
        <v>1</v>
      </c>
      <c r="AQ119">
        <f t="shared" si="23"/>
        <v>0</v>
      </c>
      <c r="AR119">
        <f t="shared" si="23"/>
        <v>0</v>
      </c>
      <c r="AS119">
        <f t="shared" si="23"/>
        <v>1</v>
      </c>
      <c r="AT119">
        <f t="shared" si="23"/>
        <v>0</v>
      </c>
      <c r="AU119">
        <f t="shared" si="23"/>
        <v>0</v>
      </c>
      <c r="AV119">
        <f t="shared" si="23"/>
        <v>0</v>
      </c>
      <c r="AW119">
        <f t="shared" si="23"/>
        <v>0</v>
      </c>
      <c r="AX119">
        <f t="shared" si="23"/>
        <v>0</v>
      </c>
      <c r="AY119">
        <f t="shared" si="23"/>
        <v>0</v>
      </c>
      <c r="AZ119">
        <f t="shared" si="23"/>
        <v>0</v>
      </c>
      <c r="BA119">
        <f t="shared" si="23"/>
        <v>0</v>
      </c>
      <c r="BB119">
        <f t="shared" si="23"/>
        <v>0</v>
      </c>
      <c r="BC119">
        <f t="shared" si="23"/>
        <v>0</v>
      </c>
      <c r="BD119">
        <f t="shared" si="23"/>
        <v>0</v>
      </c>
      <c r="BE119">
        <f t="shared" si="23"/>
        <v>0</v>
      </c>
      <c r="BF119">
        <f t="shared" si="23"/>
        <v>0</v>
      </c>
      <c r="BG119">
        <f t="shared" si="23"/>
        <v>0</v>
      </c>
      <c r="BH119">
        <f t="shared" ref="BH119:BY119" si="24">COUNTIFS($C2:$C114,"Full",BH2:BH114,"&gt;=1")</f>
        <v>1</v>
      </c>
      <c r="BI119">
        <f t="shared" si="24"/>
        <v>2</v>
      </c>
      <c r="BJ119">
        <f t="shared" si="24"/>
        <v>1</v>
      </c>
      <c r="BK119">
        <f t="shared" si="24"/>
        <v>1</v>
      </c>
      <c r="BL119">
        <f t="shared" si="24"/>
        <v>1</v>
      </c>
      <c r="BM119">
        <f t="shared" si="24"/>
        <v>1</v>
      </c>
      <c r="BN119">
        <f t="shared" si="24"/>
        <v>1</v>
      </c>
      <c r="BO119">
        <f t="shared" si="24"/>
        <v>1</v>
      </c>
      <c r="BP119">
        <f t="shared" si="24"/>
        <v>1</v>
      </c>
      <c r="BQ119">
        <f t="shared" si="24"/>
        <v>1</v>
      </c>
      <c r="BR119">
        <f t="shared" si="24"/>
        <v>1</v>
      </c>
      <c r="BS119">
        <f t="shared" si="24"/>
        <v>1</v>
      </c>
      <c r="BT119">
        <f t="shared" si="24"/>
        <v>1</v>
      </c>
      <c r="BU119">
        <f t="shared" si="24"/>
        <v>1</v>
      </c>
      <c r="BV119">
        <f t="shared" si="24"/>
        <v>0</v>
      </c>
      <c r="BW119">
        <f t="shared" si="24"/>
        <v>0</v>
      </c>
      <c r="BX119">
        <f t="shared" si="24"/>
        <v>0</v>
      </c>
      <c r="BY119">
        <f t="shared" si="24"/>
        <v>0</v>
      </c>
    </row>
    <row r="120" spans="1:83" x14ac:dyDescent="0.35">
      <c r="A120" t="s">
        <v>108</v>
      </c>
      <c r="D120">
        <f>SUM(D118:D119)</f>
        <v>35</v>
      </c>
      <c r="E120">
        <f t="shared" ref="E120:BG120" si="25">SUM(E118:E119)</f>
        <v>31</v>
      </c>
      <c r="F120">
        <f t="shared" si="25"/>
        <v>5</v>
      </c>
      <c r="G120" s="28">
        <f t="shared" si="25"/>
        <v>1</v>
      </c>
      <c r="H120" s="28">
        <f t="shared" si="25"/>
        <v>8</v>
      </c>
      <c r="I120" s="28">
        <f t="shared" si="25"/>
        <v>10</v>
      </c>
      <c r="J120" s="28">
        <f t="shared" si="25"/>
        <v>4</v>
      </c>
      <c r="K120" s="28">
        <f t="shared" si="25"/>
        <v>15</v>
      </c>
      <c r="L120" s="28">
        <f t="shared" si="25"/>
        <v>1</v>
      </c>
      <c r="M120" s="28">
        <f t="shared" si="25"/>
        <v>3</v>
      </c>
      <c r="N120" s="28">
        <f t="shared" si="25"/>
        <v>4</v>
      </c>
      <c r="O120">
        <f t="shared" si="25"/>
        <v>1</v>
      </c>
      <c r="P120">
        <f t="shared" si="25"/>
        <v>11</v>
      </c>
      <c r="Q120">
        <f t="shared" si="25"/>
        <v>1</v>
      </c>
      <c r="R120">
        <f t="shared" si="25"/>
        <v>1</v>
      </c>
      <c r="S120" s="28">
        <f t="shared" si="25"/>
        <v>1</v>
      </c>
      <c r="T120" s="28">
        <f t="shared" si="25"/>
        <v>2</v>
      </c>
      <c r="U120" s="28">
        <f t="shared" si="25"/>
        <v>3</v>
      </c>
      <c r="V120" s="28">
        <f t="shared" si="25"/>
        <v>2</v>
      </c>
      <c r="W120" s="28">
        <f t="shared" si="25"/>
        <v>4</v>
      </c>
      <c r="X120" s="28">
        <f t="shared" si="25"/>
        <v>2</v>
      </c>
      <c r="Y120" s="28">
        <f t="shared" si="25"/>
        <v>2</v>
      </c>
      <c r="Z120" s="28">
        <f t="shared" si="25"/>
        <v>1</v>
      </c>
      <c r="AA120" s="28">
        <f t="shared" si="25"/>
        <v>4</v>
      </c>
      <c r="AB120" s="28">
        <f t="shared" si="25"/>
        <v>1</v>
      </c>
      <c r="AC120" s="28">
        <f t="shared" si="25"/>
        <v>1</v>
      </c>
      <c r="AD120" s="28">
        <f t="shared" si="25"/>
        <v>7</v>
      </c>
      <c r="AE120" s="28">
        <f t="shared" si="25"/>
        <v>4</v>
      </c>
      <c r="AF120" s="28">
        <f t="shared" si="25"/>
        <v>5</v>
      </c>
      <c r="AG120" s="28">
        <f t="shared" si="25"/>
        <v>2</v>
      </c>
      <c r="AH120" s="28">
        <f t="shared" si="25"/>
        <v>5</v>
      </c>
      <c r="AI120" s="28">
        <f t="shared" si="25"/>
        <v>9</v>
      </c>
      <c r="AJ120" s="28">
        <f t="shared" si="25"/>
        <v>10</v>
      </c>
      <c r="AK120" s="28">
        <f t="shared" si="25"/>
        <v>4</v>
      </c>
      <c r="AL120" s="28">
        <f t="shared" si="25"/>
        <v>8</v>
      </c>
      <c r="AM120" s="28">
        <f t="shared" si="25"/>
        <v>1</v>
      </c>
      <c r="AN120" s="28">
        <f t="shared" si="25"/>
        <v>2</v>
      </c>
      <c r="AO120" s="28">
        <f t="shared" si="25"/>
        <v>10</v>
      </c>
      <c r="AP120" s="28">
        <f t="shared" si="25"/>
        <v>2</v>
      </c>
      <c r="AQ120">
        <f t="shared" si="25"/>
        <v>1</v>
      </c>
      <c r="AR120">
        <f t="shared" si="25"/>
        <v>1</v>
      </c>
      <c r="AS120">
        <f t="shared" si="25"/>
        <v>2</v>
      </c>
      <c r="AT120">
        <f t="shared" si="25"/>
        <v>1</v>
      </c>
      <c r="AU120">
        <f t="shared" si="25"/>
        <v>1</v>
      </c>
      <c r="AV120">
        <f t="shared" si="25"/>
        <v>1</v>
      </c>
      <c r="AW120">
        <f t="shared" si="25"/>
        <v>1</v>
      </c>
      <c r="AX120">
        <f t="shared" si="25"/>
        <v>2</v>
      </c>
      <c r="AY120">
        <f t="shared" si="25"/>
        <v>1</v>
      </c>
      <c r="AZ120">
        <f t="shared" si="25"/>
        <v>1</v>
      </c>
      <c r="BA120">
        <f t="shared" si="25"/>
        <v>1</v>
      </c>
      <c r="BB120">
        <f t="shared" si="25"/>
        <v>1</v>
      </c>
      <c r="BC120">
        <f t="shared" si="25"/>
        <v>1</v>
      </c>
      <c r="BD120">
        <f t="shared" si="25"/>
        <v>1</v>
      </c>
      <c r="BE120">
        <f t="shared" si="25"/>
        <v>2</v>
      </c>
      <c r="BF120">
        <f t="shared" si="25"/>
        <v>2</v>
      </c>
      <c r="BG120">
        <f t="shared" si="25"/>
        <v>1</v>
      </c>
      <c r="BH120">
        <f t="shared" ref="BH120:BY120" si="26">SUM(BH118:BH119)</f>
        <v>2</v>
      </c>
      <c r="BI120">
        <f t="shared" si="26"/>
        <v>4</v>
      </c>
      <c r="BJ120">
        <f t="shared" si="26"/>
        <v>1</v>
      </c>
      <c r="BK120">
        <f t="shared" si="26"/>
        <v>1</v>
      </c>
      <c r="BL120">
        <f t="shared" si="26"/>
        <v>1</v>
      </c>
      <c r="BM120">
        <f t="shared" si="26"/>
        <v>1</v>
      </c>
      <c r="BN120">
        <f t="shared" si="26"/>
        <v>1</v>
      </c>
      <c r="BO120">
        <f t="shared" si="26"/>
        <v>1</v>
      </c>
      <c r="BP120">
        <f t="shared" si="26"/>
        <v>1</v>
      </c>
      <c r="BQ120">
        <f t="shared" si="26"/>
        <v>1</v>
      </c>
      <c r="BR120">
        <f t="shared" si="26"/>
        <v>1</v>
      </c>
      <c r="BS120">
        <f t="shared" si="26"/>
        <v>1</v>
      </c>
      <c r="BT120">
        <f t="shared" si="26"/>
        <v>1</v>
      </c>
      <c r="BU120">
        <f t="shared" si="26"/>
        <v>1</v>
      </c>
      <c r="BV120">
        <f t="shared" si="26"/>
        <v>1</v>
      </c>
      <c r="BW120">
        <f t="shared" si="26"/>
        <v>1</v>
      </c>
      <c r="BX120">
        <f t="shared" si="26"/>
        <v>1</v>
      </c>
      <c r="BY120">
        <f t="shared" si="26"/>
        <v>1</v>
      </c>
    </row>
    <row r="122" spans="1:83" x14ac:dyDescent="0.35">
      <c r="A122" t="s">
        <v>209</v>
      </c>
      <c r="D122" s="15">
        <f t="shared" ref="D122:AI122" si="27">D120/$B134</f>
        <v>0.39772727272727271</v>
      </c>
      <c r="E122" s="15">
        <f t="shared" si="27"/>
        <v>0.35227272727272729</v>
      </c>
      <c r="F122" s="15">
        <f t="shared" si="27"/>
        <v>5.6818181818181816E-2</v>
      </c>
      <c r="G122" s="29">
        <f t="shared" si="27"/>
        <v>1.1363636363636364E-2</v>
      </c>
      <c r="H122" s="29">
        <f t="shared" si="27"/>
        <v>9.0909090909090912E-2</v>
      </c>
      <c r="I122" s="29">
        <f t="shared" si="27"/>
        <v>0.11363636363636363</v>
      </c>
      <c r="J122" s="29">
        <f t="shared" si="27"/>
        <v>4.5454545454545456E-2</v>
      </c>
      <c r="K122" s="29">
        <f t="shared" si="27"/>
        <v>0.17045454545454544</v>
      </c>
      <c r="L122" s="29">
        <f t="shared" si="27"/>
        <v>1.1363636363636364E-2</v>
      </c>
      <c r="M122" s="29">
        <f t="shared" si="27"/>
        <v>3.4090909090909088E-2</v>
      </c>
      <c r="N122" s="29">
        <f t="shared" si="27"/>
        <v>4.5454545454545456E-2</v>
      </c>
      <c r="O122" s="15">
        <f t="shared" si="27"/>
        <v>1.1363636363636364E-2</v>
      </c>
      <c r="P122" s="15">
        <f t="shared" si="27"/>
        <v>0.125</v>
      </c>
      <c r="Q122" s="15">
        <f t="shared" si="27"/>
        <v>1.1363636363636364E-2</v>
      </c>
      <c r="R122" s="15">
        <f t="shared" si="27"/>
        <v>1.1363636363636364E-2</v>
      </c>
      <c r="S122" s="29">
        <f t="shared" si="27"/>
        <v>1.1363636363636364E-2</v>
      </c>
      <c r="T122" s="29">
        <f t="shared" si="27"/>
        <v>2.2727272727272728E-2</v>
      </c>
      <c r="U122" s="29">
        <f t="shared" si="27"/>
        <v>3.4090909090909088E-2</v>
      </c>
      <c r="V122" s="29">
        <f t="shared" si="27"/>
        <v>2.2727272727272728E-2</v>
      </c>
      <c r="W122" s="29">
        <f t="shared" si="27"/>
        <v>4.5454545454545456E-2</v>
      </c>
      <c r="X122" s="29">
        <f t="shared" si="27"/>
        <v>2.2727272727272728E-2</v>
      </c>
      <c r="Y122" s="29">
        <f t="shared" si="27"/>
        <v>2.2727272727272728E-2</v>
      </c>
      <c r="Z122" s="29">
        <f t="shared" si="27"/>
        <v>1.1363636363636364E-2</v>
      </c>
      <c r="AA122" s="29">
        <f t="shared" si="27"/>
        <v>4.5454545454545456E-2</v>
      </c>
      <c r="AB122" s="29">
        <f t="shared" si="27"/>
        <v>1.1363636363636364E-2</v>
      </c>
      <c r="AC122" s="29">
        <f t="shared" si="27"/>
        <v>1.1363636363636364E-2</v>
      </c>
      <c r="AD122" s="29">
        <f t="shared" si="27"/>
        <v>7.9545454545454544E-2</v>
      </c>
      <c r="AE122" s="29">
        <f t="shared" si="27"/>
        <v>4.5454545454545456E-2</v>
      </c>
      <c r="AF122" s="29">
        <f t="shared" si="27"/>
        <v>5.6818181818181816E-2</v>
      </c>
      <c r="AG122" s="29">
        <f t="shared" si="27"/>
        <v>2.2727272727272728E-2</v>
      </c>
      <c r="AH122" s="29">
        <f t="shared" si="27"/>
        <v>5.6818181818181816E-2</v>
      </c>
      <c r="AI122" s="29">
        <f t="shared" si="27"/>
        <v>0.10227272727272728</v>
      </c>
      <c r="AJ122" s="29">
        <f t="shared" ref="AJ122:BO122" si="28">AJ120/$B134</f>
        <v>0.11363636363636363</v>
      </c>
      <c r="AK122" s="29">
        <f t="shared" si="28"/>
        <v>4.5454545454545456E-2</v>
      </c>
      <c r="AL122" s="29">
        <f t="shared" si="28"/>
        <v>9.0909090909090912E-2</v>
      </c>
      <c r="AM122" s="29">
        <f t="shared" si="28"/>
        <v>1.1363636363636364E-2</v>
      </c>
      <c r="AN122" s="29">
        <f t="shared" si="28"/>
        <v>2.2727272727272728E-2</v>
      </c>
      <c r="AO122" s="29">
        <f t="shared" si="28"/>
        <v>0.11363636363636363</v>
      </c>
      <c r="AP122" s="29">
        <f t="shared" si="28"/>
        <v>2.2727272727272728E-2</v>
      </c>
      <c r="AQ122" s="15">
        <f t="shared" si="28"/>
        <v>1.1363636363636364E-2</v>
      </c>
      <c r="AR122" s="15">
        <f t="shared" si="28"/>
        <v>1.1363636363636364E-2</v>
      </c>
      <c r="AS122" s="15">
        <f t="shared" si="28"/>
        <v>2.2727272727272728E-2</v>
      </c>
      <c r="AT122" s="15">
        <f t="shared" si="28"/>
        <v>1.1363636363636364E-2</v>
      </c>
      <c r="AU122" s="15">
        <f t="shared" si="28"/>
        <v>1.1363636363636364E-2</v>
      </c>
      <c r="AV122" s="15">
        <f t="shared" si="28"/>
        <v>1.1363636363636364E-2</v>
      </c>
      <c r="AW122" s="15">
        <f t="shared" si="28"/>
        <v>1.1363636363636364E-2</v>
      </c>
      <c r="AX122" s="15">
        <f t="shared" si="28"/>
        <v>2.2727272727272728E-2</v>
      </c>
      <c r="AY122" s="15">
        <f t="shared" si="28"/>
        <v>1.1363636363636364E-2</v>
      </c>
      <c r="AZ122" s="15">
        <f t="shared" si="28"/>
        <v>1.1363636363636364E-2</v>
      </c>
      <c r="BA122" s="15">
        <f t="shared" si="28"/>
        <v>1.1363636363636364E-2</v>
      </c>
      <c r="BB122" s="15">
        <f t="shared" si="28"/>
        <v>1.1363636363636364E-2</v>
      </c>
      <c r="BC122" s="15">
        <f t="shared" si="28"/>
        <v>1.1363636363636364E-2</v>
      </c>
      <c r="BD122" s="15">
        <f t="shared" si="28"/>
        <v>1.1363636363636364E-2</v>
      </c>
      <c r="BE122" s="15">
        <f t="shared" si="28"/>
        <v>2.2727272727272728E-2</v>
      </c>
      <c r="BF122" s="15">
        <f t="shared" si="28"/>
        <v>2.2727272727272728E-2</v>
      </c>
      <c r="BG122" s="15">
        <f t="shared" si="28"/>
        <v>1.1363636363636364E-2</v>
      </c>
      <c r="BH122" s="15">
        <f t="shared" si="28"/>
        <v>2.2727272727272728E-2</v>
      </c>
      <c r="BI122" s="15">
        <f t="shared" si="28"/>
        <v>4.5454545454545456E-2</v>
      </c>
      <c r="BJ122" s="15">
        <f t="shared" si="28"/>
        <v>1.1363636363636364E-2</v>
      </c>
      <c r="BK122" s="15">
        <f t="shared" si="28"/>
        <v>1.1363636363636364E-2</v>
      </c>
      <c r="BL122" s="15">
        <f t="shared" si="28"/>
        <v>1.1363636363636364E-2</v>
      </c>
      <c r="BM122" s="15">
        <f t="shared" si="28"/>
        <v>1.1363636363636364E-2</v>
      </c>
      <c r="BN122" s="15">
        <f t="shared" si="28"/>
        <v>1.1363636363636364E-2</v>
      </c>
      <c r="BO122" s="15">
        <f t="shared" si="28"/>
        <v>1.1363636363636364E-2</v>
      </c>
      <c r="BP122" s="15">
        <f t="shared" ref="BP122:BY122" si="29">BP120/$B134</f>
        <v>1.1363636363636364E-2</v>
      </c>
      <c r="BQ122" s="15">
        <f t="shared" si="29"/>
        <v>1.1363636363636364E-2</v>
      </c>
      <c r="BR122" s="15">
        <f t="shared" si="29"/>
        <v>1.1363636363636364E-2</v>
      </c>
      <c r="BS122" s="15">
        <f t="shared" si="29"/>
        <v>1.1363636363636364E-2</v>
      </c>
      <c r="BT122" s="15">
        <f t="shared" si="29"/>
        <v>1.1363636363636364E-2</v>
      </c>
      <c r="BU122" s="15">
        <f t="shared" si="29"/>
        <v>1.1363636363636364E-2</v>
      </c>
      <c r="BV122" s="15">
        <f t="shared" si="29"/>
        <v>1.1363636363636364E-2</v>
      </c>
      <c r="BW122" s="15">
        <f t="shared" si="29"/>
        <v>1.1363636363636364E-2</v>
      </c>
      <c r="BX122" s="15">
        <f t="shared" si="29"/>
        <v>1.1363636363636364E-2</v>
      </c>
      <c r="BY122" s="15">
        <f t="shared" si="29"/>
        <v>1.1363636363636364E-2</v>
      </c>
    </row>
    <row r="123" spans="1:83" x14ac:dyDescent="0.35">
      <c r="C123" s="2"/>
      <c r="D123" s="2"/>
      <c r="E123" s="2"/>
      <c r="F123" s="2"/>
    </row>
    <row r="124" spans="1:83" x14ac:dyDescent="0.35">
      <c r="A124" s="14" t="s">
        <v>203</v>
      </c>
      <c r="B124" s="15">
        <f>CD115/B134</f>
        <v>0.39772727272727271</v>
      </c>
      <c r="C124" s="2"/>
      <c r="D124" s="2"/>
      <c r="E124" s="2"/>
      <c r="F124" s="2"/>
    </row>
    <row r="125" spans="1:83" x14ac:dyDescent="0.35">
      <c r="A125" s="14" t="s">
        <v>202</v>
      </c>
      <c r="B125" s="15">
        <f>CC115/B134</f>
        <v>0.14772727272727273</v>
      </c>
      <c r="C125" s="2"/>
      <c r="D125" s="2"/>
      <c r="E125" s="2"/>
      <c r="F125" s="43" t="s">
        <v>213</v>
      </c>
      <c r="G125" s="43"/>
      <c r="H125" s="43"/>
      <c r="I125" s="43"/>
      <c r="J125" s="43"/>
      <c r="K125" s="43"/>
      <c r="L125" s="43"/>
    </row>
    <row r="126" spans="1:83" x14ac:dyDescent="0.35">
      <c r="A126" s="14" t="s">
        <v>206</v>
      </c>
      <c r="B126" s="15">
        <f>CE115/B134</f>
        <v>0.47727272727272729</v>
      </c>
      <c r="C126" s="2"/>
      <c r="D126" s="2"/>
      <c r="E126" s="20">
        <v>0</v>
      </c>
      <c r="F126" s="20">
        <v>1</v>
      </c>
      <c r="G126" s="20">
        <v>2</v>
      </c>
      <c r="H126" s="31">
        <v>3</v>
      </c>
      <c r="I126" s="31">
        <v>4</v>
      </c>
      <c r="J126" s="31">
        <v>5</v>
      </c>
      <c r="K126" s="32" t="s">
        <v>214</v>
      </c>
      <c r="L126" s="33" t="s">
        <v>210</v>
      </c>
      <c r="M126" s="33" t="s">
        <v>211</v>
      </c>
      <c r="N126" s="33" t="s">
        <v>212</v>
      </c>
    </row>
    <row r="127" spans="1:83" x14ac:dyDescent="0.35">
      <c r="C127" s="2"/>
      <c r="D127" s="2" t="s">
        <v>235</v>
      </c>
      <c r="E127" s="34" t="e">
        <f>NA()</f>
        <v>#N/A</v>
      </c>
      <c r="F127" s="34">
        <f t="shared" ref="F127:K127" si="30">F129/$B$134</f>
        <v>0.5</v>
      </c>
      <c r="G127" s="34">
        <f t="shared" si="30"/>
        <v>0.30681818181818182</v>
      </c>
      <c r="H127" s="34">
        <f t="shared" si="30"/>
        <v>0.11363636363636363</v>
      </c>
      <c r="I127" s="34">
        <f t="shared" si="30"/>
        <v>2.2727272727272728E-2</v>
      </c>
      <c r="J127" s="34">
        <f t="shared" si="30"/>
        <v>3.4090909090909088E-2</v>
      </c>
      <c r="K127" s="34">
        <f t="shared" si="30"/>
        <v>2.2727272727272728E-2</v>
      </c>
      <c r="L127" s="30">
        <f>MAX(CB2:CB113)</f>
        <v>7</v>
      </c>
      <c r="M127" s="35">
        <f>AVERAGEIF(CB2:CB113,"&gt;=1")</f>
        <v>1.875</v>
      </c>
      <c r="N127" s="30">
        <f>MEDIAN(CB112:CB113,CB102:CB109,CB100,CB94:CB96,CB92,CB87:CB90,CB67:CB85,CB65,CB59:CB63,CB52:CB56,CB44:CB49,CB37:CB42,CB23:CB33,CB19:CB21,CB16:CB17,CB12:CB14,CB2:CB9)</f>
        <v>1.5</v>
      </c>
    </row>
    <row r="128" spans="1:83" x14ac:dyDescent="0.35">
      <c r="A128" s="14" t="s">
        <v>196</v>
      </c>
      <c r="B128">
        <f>AP120</f>
        <v>2</v>
      </c>
      <c r="C128" s="26"/>
      <c r="D128" s="2" t="s">
        <v>236</v>
      </c>
      <c r="E128" s="34">
        <f t="shared" ref="E128:K128" si="31">E129/$B$133</f>
        <v>0.21428571428571427</v>
      </c>
      <c r="F128" s="34">
        <f t="shared" si="31"/>
        <v>0.39285714285714285</v>
      </c>
      <c r="G128" s="34">
        <f t="shared" si="31"/>
        <v>0.24107142857142858</v>
      </c>
      <c r="H128" s="34">
        <f t="shared" si="31"/>
        <v>8.9285714285714288E-2</v>
      </c>
      <c r="I128" s="34">
        <f t="shared" si="31"/>
        <v>1.7857142857142856E-2</v>
      </c>
      <c r="J128" s="34">
        <f t="shared" si="31"/>
        <v>2.6785714285714284E-2</v>
      </c>
      <c r="K128" s="34">
        <f t="shared" si="31"/>
        <v>1.7857142857142856E-2</v>
      </c>
    </row>
    <row r="129" spans="1:82" x14ac:dyDescent="0.35">
      <c r="A129" s="14" t="s">
        <v>195</v>
      </c>
      <c r="B129">
        <f>AO120</f>
        <v>10</v>
      </c>
      <c r="C129" s="2"/>
      <c r="D129" s="2" t="s">
        <v>237</v>
      </c>
      <c r="E129" s="2">
        <f t="shared" ref="E129:J129" si="32">COUNTIF($CB$2:$CB$113,E126)</f>
        <v>24</v>
      </c>
      <c r="F129" s="2">
        <f t="shared" si="32"/>
        <v>44</v>
      </c>
      <c r="G129" s="2">
        <f t="shared" si="32"/>
        <v>27</v>
      </c>
      <c r="H129" s="30">
        <f t="shared" si="32"/>
        <v>10</v>
      </c>
      <c r="I129" s="30">
        <f t="shared" si="32"/>
        <v>2</v>
      </c>
      <c r="J129" s="30">
        <f t="shared" si="32"/>
        <v>3</v>
      </c>
      <c r="K129" s="30">
        <f>COUNTIF($CB$2:$CB$113,"&gt;=6")</f>
        <v>2</v>
      </c>
    </row>
    <row r="130" spans="1:82" x14ac:dyDescent="0.35">
      <c r="A130" s="14" t="s">
        <v>238</v>
      </c>
      <c r="B130">
        <f>COUNTA(G1:BZ1)+B129-1+B128-1</f>
        <v>81</v>
      </c>
      <c r="C130" s="2"/>
      <c r="D130" s="2"/>
      <c r="E130" s="2"/>
      <c r="F130" s="2"/>
    </row>
    <row r="131" spans="1:82" x14ac:dyDescent="0.35">
      <c r="A131" s="14" t="s">
        <v>239</v>
      </c>
      <c r="B131">
        <f>B130-SUM(B136:B138)+COUNTA(B136:B138)</f>
        <v>64</v>
      </c>
      <c r="C131" s="2"/>
      <c r="D131" s="2"/>
      <c r="E131" s="2"/>
      <c r="F131" s="2"/>
    </row>
    <row r="132" spans="1:82" x14ac:dyDescent="0.35">
      <c r="A132" s="14"/>
      <c r="C132" s="2"/>
      <c r="D132" s="2"/>
      <c r="E132" s="2"/>
      <c r="F132" s="2"/>
    </row>
    <row r="133" spans="1:82" x14ac:dyDescent="0.35">
      <c r="A133" s="14" t="s">
        <v>224</v>
      </c>
      <c r="B133">
        <f>COUNTA(Tableau32[Paper Name (Title)])</f>
        <v>112</v>
      </c>
      <c r="C133" s="2"/>
      <c r="D133" s="2"/>
      <c r="E133" s="2"/>
      <c r="F133" s="2"/>
    </row>
    <row r="134" spans="1:82" x14ac:dyDescent="0.35">
      <c r="A134" s="14" t="s">
        <v>208</v>
      </c>
      <c r="B134">
        <f>COUNTA(Tableau32[Paper Name (Title)])-CB115</f>
        <v>88</v>
      </c>
      <c r="C134" s="19"/>
      <c r="D134" s="2"/>
      <c r="E134" s="2"/>
      <c r="F134" s="2"/>
    </row>
    <row r="135" spans="1:82" x14ac:dyDescent="0.35">
      <c r="C135" s="2"/>
      <c r="D135" s="2"/>
      <c r="E135" s="2"/>
      <c r="F135" s="2"/>
    </row>
    <row r="136" spans="1:82" x14ac:dyDescent="0.35">
      <c r="A136" t="s">
        <v>192</v>
      </c>
      <c r="B136">
        <f>COUNTA(Tableau32[[#Headers],[ML-2k]:[MovieLens]])</f>
        <v>8</v>
      </c>
      <c r="C136" s="2"/>
      <c r="D136" s="2"/>
      <c r="E136" s="2"/>
      <c r="F136" s="2"/>
    </row>
    <row r="137" spans="1:82" x14ac:dyDescent="0.35">
      <c r="A137" t="s">
        <v>193</v>
      </c>
      <c r="B137">
        <f>COUNTA(Tableau32[[#Headers],[Yahoo today module]:[Yahoo]])</f>
        <v>4</v>
      </c>
      <c r="C137" s="2"/>
      <c r="D137" s="2"/>
      <c r="E137" s="2"/>
      <c r="F137" s="2"/>
    </row>
    <row r="138" spans="1:82" x14ac:dyDescent="0.35">
      <c r="A138" t="s">
        <v>194</v>
      </c>
      <c r="B138">
        <f>COUNTA(Tableau32[[#Headers],[Amazon Book Reviews]:[Amazon]])</f>
        <v>8</v>
      </c>
      <c r="C138" s="2"/>
      <c r="D138" s="2"/>
      <c r="E138" s="2"/>
      <c r="F138" s="2"/>
    </row>
    <row r="139" spans="1:82" x14ac:dyDescent="0.35">
      <c r="C139" s="2"/>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row>
    <row r="140" spans="1:82" x14ac:dyDescent="0.35">
      <c r="C140" s="2"/>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row>
    <row r="141" spans="1:82" x14ac:dyDescent="0.35">
      <c r="C141" s="2"/>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row>
    <row r="142" spans="1:82" x14ac:dyDescent="0.35">
      <c r="C142" s="2"/>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row>
    <row r="143" spans="1:82" x14ac:dyDescent="0.35">
      <c r="A143" s="14" t="s">
        <v>197</v>
      </c>
      <c r="C143" s="2"/>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row>
    <row r="144" spans="1:82" ht="29" x14ac:dyDescent="0.35">
      <c r="A144" s="27" t="s">
        <v>232</v>
      </c>
      <c r="B144" s="25">
        <f>D122</f>
        <v>0.39772727272727271</v>
      </c>
      <c r="C144" s="2"/>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row>
    <row r="145" spans="1:82" ht="29" x14ac:dyDescent="0.35">
      <c r="A145" s="27" t="s">
        <v>233</v>
      </c>
      <c r="B145" s="25">
        <f>E122</f>
        <v>0.35227272727272729</v>
      </c>
      <c r="C145" s="2"/>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row>
    <row r="146" spans="1:82" x14ac:dyDescent="0.35">
      <c r="A146" s="24" t="s">
        <v>5</v>
      </c>
      <c r="B146" s="25">
        <f>P122</f>
        <v>0.125</v>
      </c>
      <c r="C146" s="2"/>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row>
    <row r="147" spans="1:82" ht="29" x14ac:dyDescent="0.35">
      <c r="A147" s="27" t="s">
        <v>234</v>
      </c>
      <c r="B147" s="25">
        <f>AO122</f>
        <v>0.11363636363636363</v>
      </c>
      <c r="C147" s="2"/>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row>
    <row r="148" spans="1:82" ht="29" x14ac:dyDescent="0.35">
      <c r="A148" s="27" t="s">
        <v>229</v>
      </c>
      <c r="B148" s="25">
        <f>AD122</f>
        <v>7.9545454545454544E-2</v>
      </c>
      <c r="C148" s="2"/>
      <c r="D148" s="41"/>
      <c r="E148" s="41"/>
      <c r="F148" s="42"/>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row>
    <row r="149" spans="1:82" ht="29" x14ac:dyDescent="0.35">
      <c r="A149" s="27" t="s">
        <v>231</v>
      </c>
      <c r="B149" s="25">
        <f>F122</f>
        <v>5.6818181818181816E-2</v>
      </c>
      <c r="C149" s="2"/>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row>
    <row r="150" spans="1:82" ht="29" x14ac:dyDescent="0.35">
      <c r="A150" s="27" t="s">
        <v>230</v>
      </c>
      <c r="B150" s="25">
        <f>AA122</f>
        <v>4.5454545454545456E-2</v>
      </c>
      <c r="C150" s="2"/>
      <c r="D150" s="42"/>
      <c r="E150" s="42"/>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row>
    <row r="151" spans="1:82" x14ac:dyDescent="0.35">
      <c r="A151" s="24" t="s">
        <v>103</v>
      </c>
      <c r="B151" s="25">
        <f>BI122</f>
        <v>4.5454545454545456E-2</v>
      </c>
      <c r="C151" s="2"/>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row>
    <row r="152" spans="1:82" x14ac:dyDescent="0.35">
      <c r="A152" s="24" t="s">
        <v>198</v>
      </c>
      <c r="B152" s="25">
        <f>W122</f>
        <v>4.5454545454545456E-2</v>
      </c>
      <c r="C152" s="2"/>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row>
    <row r="153" spans="1:82" x14ac:dyDescent="0.35">
      <c r="A153" s="24" t="s">
        <v>221</v>
      </c>
      <c r="B153" s="25">
        <f>SUM(O122,Q122:R122,X122:Z122,AB122,AC122,AM122:AN122,AQ122:AY122,AZ122:BH122,BJ122:BW122,BX122:BY122)</f>
        <v>0.59090909090909061</v>
      </c>
      <c r="C153" s="2"/>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row>
    <row r="154" spans="1:82" x14ac:dyDescent="0.35">
      <c r="C154" s="2"/>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c r="BX154" s="41"/>
      <c r="BY154" s="41"/>
      <c r="BZ154" s="41"/>
      <c r="CA154" s="41"/>
      <c r="CB154" s="41"/>
      <c r="CC154" s="41"/>
      <c r="CD154" s="41"/>
    </row>
    <row r="155" spans="1:82" x14ac:dyDescent="0.35">
      <c r="D155" s="42"/>
      <c r="E155" s="42"/>
      <c r="F155" s="42"/>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41"/>
      <c r="BO155" s="41"/>
      <c r="BP155" s="41"/>
      <c r="BQ155" s="41"/>
      <c r="BR155" s="41"/>
      <c r="BS155" s="41"/>
      <c r="BT155" s="41"/>
      <c r="BU155" s="41"/>
      <c r="BV155" s="41"/>
      <c r="BW155" s="41"/>
      <c r="BX155" s="41"/>
      <c r="BY155" s="41"/>
      <c r="BZ155" s="41"/>
      <c r="CA155" s="41"/>
      <c r="CB155" s="41"/>
      <c r="CC155" s="41"/>
      <c r="CD155" s="41"/>
    </row>
    <row r="156" spans="1:82" x14ac:dyDescent="0.35">
      <c r="A156" t="s">
        <v>217</v>
      </c>
      <c r="B156" s="15">
        <f>C156/$C$166</f>
        <v>2.8571428571428571E-2</v>
      </c>
      <c r="C156">
        <f>G116</f>
        <v>1</v>
      </c>
      <c r="D156" s="42"/>
      <c r="E156" s="42"/>
      <c r="F156" s="42"/>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41"/>
      <c r="BO156" s="41"/>
      <c r="BP156" s="41"/>
      <c r="BQ156" s="41"/>
      <c r="BR156" s="41"/>
      <c r="BS156" s="41"/>
      <c r="BT156" s="41"/>
      <c r="BU156" s="41"/>
      <c r="BV156" s="41"/>
      <c r="BW156" s="41"/>
      <c r="BX156" s="41"/>
      <c r="BY156" s="41"/>
      <c r="BZ156" s="41"/>
      <c r="CA156" s="41"/>
      <c r="CB156" s="41"/>
      <c r="CC156" s="41"/>
      <c r="CD156" s="41"/>
    </row>
    <row r="157" spans="1:82" x14ac:dyDescent="0.35">
      <c r="A157" t="s">
        <v>215</v>
      </c>
      <c r="B157" s="15">
        <f t="shared" ref="B157:B164" si="33">C157/$C$166</f>
        <v>0.22857142857142856</v>
      </c>
      <c r="C157">
        <f>H120</f>
        <v>8</v>
      </c>
      <c r="D157" s="42"/>
      <c r="E157" s="42"/>
      <c r="F157" s="42"/>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41"/>
      <c r="BO157" s="41"/>
      <c r="BP157" s="41"/>
      <c r="BQ157" s="41"/>
      <c r="BR157" s="41"/>
      <c r="BS157" s="41"/>
      <c r="BT157" s="41"/>
      <c r="BU157" s="41"/>
      <c r="BV157" s="41"/>
      <c r="BW157" s="41"/>
      <c r="BX157" s="41"/>
      <c r="BY157" s="41"/>
      <c r="BZ157" s="41"/>
      <c r="CA157" s="41"/>
      <c r="CB157" s="41"/>
      <c r="CC157" s="41"/>
      <c r="CD157" s="41"/>
    </row>
    <row r="158" spans="1:82" x14ac:dyDescent="0.35">
      <c r="A158" t="s">
        <v>218</v>
      </c>
      <c r="B158" s="15">
        <f t="shared" si="33"/>
        <v>0.42857142857142855</v>
      </c>
      <c r="C158">
        <f>K120</f>
        <v>15</v>
      </c>
      <c r="D158" s="42"/>
      <c r="E158" s="42"/>
      <c r="F158" s="42"/>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row>
    <row r="159" spans="1:82" x14ac:dyDescent="0.35">
      <c r="A159" t="s">
        <v>219</v>
      </c>
      <c r="B159" s="15">
        <f t="shared" si="33"/>
        <v>0.11428571428571428</v>
      </c>
      <c r="C159">
        <f>J120</f>
        <v>4</v>
      </c>
      <c r="D159" s="42"/>
      <c r="E159" s="42"/>
      <c r="F159" s="42"/>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41"/>
      <c r="BO159" s="41"/>
      <c r="BP159" s="41"/>
      <c r="BQ159" s="41"/>
      <c r="BR159" s="41"/>
      <c r="BS159" s="41"/>
      <c r="BT159" s="41"/>
      <c r="BU159" s="41"/>
      <c r="BV159" s="41"/>
      <c r="BW159" s="41"/>
      <c r="BX159" s="41"/>
      <c r="BY159" s="41"/>
      <c r="BZ159" s="41"/>
      <c r="CA159" s="41"/>
      <c r="CB159" s="41"/>
      <c r="CC159" s="41"/>
      <c r="CD159" s="41"/>
    </row>
    <row r="160" spans="1:82" x14ac:dyDescent="0.35">
      <c r="A160" t="s">
        <v>220</v>
      </c>
      <c r="B160" s="15">
        <f t="shared" si="33"/>
        <v>0.2857142857142857</v>
      </c>
      <c r="C160">
        <f>I120</f>
        <v>10</v>
      </c>
      <c r="D160" s="42"/>
      <c r="E160" s="42"/>
      <c r="F160" s="42"/>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c r="BV160" s="41"/>
      <c r="BW160" s="41"/>
      <c r="BX160" s="41"/>
      <c r="BY160" s="41"/>
      <c r="BZ160" s="41"/>
      <c r="CA160" s="41"/>
      <c r="CB160" s="41"/>
      <c r="CC160" s="41"/>
      <c r="CD160" s="41"/>
    </row>
    <row r="161" spans="1:82" ht="29" x14ac:dyDescent="0.35">
      <c r="A161" s="40" t="s">
        <v>228</v>
      </c>
      <c r="B161" s="15">
        <f t="shared" si="33"/>
        <v>2.8571428571428571E-2</v>
      </c>
      <c r="C161">
        <f>L120</f>
        <v>1</v>
      </c>
      <c r="D161" s="42"/>
      <c r="E161" s="42"/>
      <c r="F161" s="42"/>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41"/>
      <c r="BO161" s="41"/>
      <c r="BP161" s="41"/>
      <c r="BQ161" s="41"/>
      <c r="BR161" s="41"/>
      <c r="BS161" s="41"/>
      <c r="BT161" s="41"/>
      <c r="BU161" s="41"/>
      <c r="BV161" s="41"/>
      <c r="BW161" s="41"/>
      <c r="BX161" s="41"/>
      <c r="BY161" s="41"/>
      <c r="BZ161" s="41"/>
      <c r="CA161" s="41"/>
      <c r="CB161" s="41"/>
      <c r="CC161" s="41"/>
      <c r="CD161" s="41"/>
    </row>
    <row r="162" spans="1:82" ht="29" x14ac:dyDescent="0.35">
      <c r="A162" s="40" t="s">
        <v>227</v>
      </c>
      <c r="B162" s="15">
        <f t="shared" si="33"/>
        <v>0</v>
      </c>
      <c r="C162">
        <v>0</v>
      </c>
      <c r="D162" s="42"/>
      <c r="E162" s="42"/>
      <c r="F162" s="42"/>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41"/>
      <c r="BO162" s="41"/>
      <c r="BP162" s="41"/>
      <c r="BQ162" s="41"/>
      <c r="BR162" s="41"/>
      <c r="BS162" s="41"/>
      <c r="BT162" s="41"/>
      <c r="BU162" s="41"/>
      <c r="BV162" s="41"/>
      <c r="BW162" s="41"/>
      <c r="BX162" s="41"/>
      <c r="BY162" s="41"/>
      <c r="BZ162" s="41"/>
      <c r="CA162" s="41"/>
      <c r="CB162" s="41"/>
      <c r="CC162" s="41"/>
      <c r="CD162" s="41"/>
    </row>
    <row r="163" spans="1:82" ht="29" x14ac:dyDescent="0.35">
      <c r="A163" s="40" t="s">
        <v>226</v>
      </c>
      <c r="B163" s="15">
        <f t="shared" si="33"/>
        <v>8.5714285714285715E-2</v>
      </c>
      <c r="C163">
        <f>M120</f>
        <v>3</v>
      </c>
      <c r="D163" s="42"/>
      <c r="E163" s="42"/>
      <c r="F163" s="42"/>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41"/>
      <c r="BO163" s="41"/>
      <c r="BP163" s="41"/>
      <c r="BQ163" s="41"/>
      <c r="BR163" s="41"/>
      <c r="BS163" s="41"/>
      <c r="BT163" s="41"/>
      <c r="BU163" s="41"/>
      <c r="BV163" s="41"/>
      <c r="BW163" s="41"/>
      <c r="BX163" s="41"/>
      <c r="BY163" s="41"/>
      <c r="BZ163" s="41"/>
      <c r="CA163" s="41"/>
      <c r="CB163" s="41"/>
      <c r="CC163" s="41"/>
      <c r="CD163" s="41"/>
    </row>
    <row r="164" spans="1:82" ht="29" x14ac:dyDescent="0.35">
      <c r="A164" s="39" t="s">
        <v>225</v>
      </c>
      <c r="B164" s="15">
        <f t="shared" si="33"/>
        <v>0.11428571428571428</v>
      </c>
      <c r="C164">
        <f>N120</f>
        <v>4</v>
      </c>
      <c r="D164" s="42"/>
      <c r="E164" s="42"/>
      <c r="F164" s="42"/>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41"/>
      <c r="BO164" s="41"/>
      <c r="BP164" s="41"/>
      <c r="BQ164" s="41"/>
      <c r="BR164" s="41"/>
      <c r="BS164" s="41"/>
      <c r="BT164" s="41"/>
      <c r="BU164" s="41"/>
      <c r="BV164" s="41"/>
      <c r="BW164" s="41"/>
      <c r="BX164" s="41"/>
      <c r="BY164" s="41"/>
      <c r="BZ164" s="41"/>
      <c r="CA164" s="41"/>
      <c r="CB164" s="41"/>
      <c r="CC164" s="41"/>
      <c r="CD164" s="41"/>
    </row>
    <row r="165" spans="1:82" x14ac:dyDescent="0.35">
      <c r="D165" s="42"/>
      <c r="E165" s="42"/>
      <c r="F165" s="42"/>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41"/>
      <c r="BO165" s="41"/>
      <c r="BP165" s="41"/>
      <c r="BQ165" s="41"/>
      <c r="BR165" s="41"/>
      <c r="BS165" s="41"/>
      <c r="BT165" s="41"/>
      <c r="BU165" s="41"/>
      <c r="BV165" s="41"/>
      <c r="BW165" s="41"/>
      <c r="BX165" s="41"/>
      <c r="BY165" s="41"/>
      <c r="BZ165" s="41"/>
      <c r="CA165" s="41"/>
      <c r="CB165" s="41"/>
      <c r="CC165" s="41"/>
      <c r="CD165" s="41"/>
    </row>
    <row r="166" spans="1:82" x14ac:dyDescent="0.35">
      <c r="A166" t="s">
        <v>216</v>
      </c>
      <c r="C166">
        <f>D120</f>
        <v>35</v>
      </c>
      <c r="D166" s="42"/>
      <c r="E166" s="42"/>
      <c r="F166" s="42"/>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41"/>
      <c r="BO166" s="41"/>
      <c r="BP166" s="41"/>
      <c r="BQ166" s="41"/>
      <c r="BR166" s="41"/>
      <c r="BS166" s="41"/>
      <c r="BT166" s="41"/>
      <c r="BU166" s="41"/>
      <c r="BV166" s="41"/>
      <c r="BW166" s="41"/>
      <c r="BX166" s="41"/>
      <c r="BY166" s="41"/>
      <c r="BZ166" s="41"/>
      <c r="CA166" s="41"/>
      <c r="CB166" s="41"/>
      <c r="CC166" s="41"/>
      <c r="CD166" s="41"/>
    </row>
    <row r="167" spans="1:82" x14ac:dyDescent="0.35">
      <c r="D167" s="42"/>
      <c r="E167" s="42"/>
      <c r="F167" s="42"/>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c r="BO167" s="41"/>
      <c r="BP167" s="41"/>
      <c r="BQ167" s="41"/>
      <c r="BR167" s="41"/>
      <c r="BS167" s="41"/>
      <c r="BT167" s="41"/>
      <c r="BU167" s="41"/>
      <c r="BV167" s="41"/>
      <c r="BW167" s="41"/>
      <c r="BX167" s="41"/>
      <c r="BY167" s="41"/>
      <c r="BZ167" s="41"/>
      <c r="CA167" s="41"/>
      <c r="CB167" s="41"/>
      <c r="CC167" s="41"/>
      <c r="CD167" s="41"/>
    </row>
    <row r="168" spans="1:82" x14ac:dyDescent="0.35">
      <c r="D168" s="42"/>
      <c r="E168" s="42"/>
      <c r="F168" s="42"/>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41"/>
      <c r="BO168" s="41"/>
      <c r="BP168" s="41"/>
      <c r="BQ168" s="41"/>
      <c r="BR168" s="41"/>
      <c r="BS168" s="41"/>
      <c r="BT168" s="41"/>
      <c r="BU168" s="41"/>
      <c r="BV168" s="41"/>
      <c r="BW168" s="41"/>
      <c r="BX168" s="41"/>
      <c r="BY168" s="41"/>
      <c r="BZ168" s="41"/>
      <c r="CA168" s="41"/>
      <c r="CB168" s="41"/>
      <c r="CC168" s="41"/>
      <c r="CD168" s="41"/>
    </row>
    <row r="169" spans="1:82" x14ac:dyDescent="0.35">
      <c r="D169" s="42"/>
      <c r="E169" s="42"/>
      <c r="F169" s="42"/>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41"/>
      <c r="BO169" s="41"/>
      <c r="BP169" s="41"/>
      <c r="BQ169" s="41"/>
      <c r="BR169" s="41"/>
      <c r="BS169" s="41"/>
      <c r="BT169" s="41"/>
      <c r="BU169" s="41"/>
      <c r="BV169" s="41"/>
      <c r="BW169" s="41"/>
      <c r="BX169" s="41"/>
      <c r="BY169" s="41"/>
      <c r="BZ169" s="41"/>
      <c r="CA169" s="41"/>
      <c r="CB169" s="41"/>
      <c r="CC169" s="41"/>
      <c r="CD169" s="41"/>
    </row>
    <row r="170" spans="1:82" x14ac:dyDescent="0.35">
      <c r="D170" s="42"/>
      <c r="E170" s="42"/>
      <c r="F170" s="42"/>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41"/>
      <c r="BO170" s="41"/>
      <c r="BP170" s="41"/>
      <c r="BQ170" s="41"/>
      <c r="BR170" s="41"/>
      <c r="BS170" s="41"/>
      <c r="BT170" s="41"/>
      <c r="BU170" s="41"/>
      <c r="BV170" s="41"/>
      <c r="BW170" s="41"/>
      <c r="BX170" s="41"/>
      <c r="BY170" s="41"/>
      <c r="BZ170" s="41"/>
      <c r="CA170" s="41"/>
      <c r="CB170" s="41"/>
      <c r="CC170" s="41"/>
      <c r="CD170" s="41"/>
    </row>
    <row r="171" spans="1:82" x14ac:dyDescent="0.35">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c r="BO171" s="41"/>
      <c r="BP171" s="41"/>
      <c r="BQ171" s="41"/>
      <c r="BR171" s="41"/>
      <c r="BS171" s="41"/>
      <c r="BT171" s="41"/>
      <c r="BU171" s="41"/>
      <c r="BV171" s="41"/>
      <c r="BW171" s="41"/>
      <c r="BX171" s="41"/>
      <c r="BY171" s="41"/>
      <c r="BZ171" s="41"/>
      <c r="CA171" s="41"/>
      <c r="CB171" s="41"/>
      <c r="CC171" s="41"/>
      <c r="CD171" s="41"/>
    </row>
    <row r="172" spans="1:82" x14ac:dyDescent="0.35">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c r="BO172" s="41"/>
      <c r="BP172" s="41"/>
      <c r="BQ172" s="41"/>
      <c r="BR172" s="41"/>
      <c r="BS172" s="41"/>
      <c r="BT172" s="41"/>
      <c r="BU172" s="41"/>
      <c r="BV172" s="41"/>
      <c r="BW172" s="41"/>
      <c r="BX172" s="41"/>
      <c r="BY172" s="41"/>
      <c r="BZ172" s="41"/>
      <c r="CA172" s="41"/>
      <c r="CB172" s="41"/>
      <c r="CC172" s="41"/>
      <c r="CD172" s="41"/>
    </row>
    <row r="173" spans="1:82" x14ac:dyDescent="0.35">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c r="BO173" s="41"/>
      <c r="BP173" s="41"/>
      <c r="BQ173" s="41"/>
      <c r="BR173" s="41"/>
      <c r="BS173" s="41"/>
      <c r="BT173" s="41"/>
      <c r="BU173" s="41"/>
      <c r="BV173" s="41"/>
      <c r="BW173" s="41"/>
      <c r="BX173" s="41"/>
      <c r="BY173" s="41"/>
      <c r="BZ173" s="41"/>
      <c r="CA173" s="41"/>
      <c r="CB173" s="41"/>
      <c r="CC173" s="41"/>
      <c r="CD173" s="41"/>
    </row>
    <row r="174" spans="1:82" x14ac:dyDescent="0.35">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c r="BO174" s="41"/>
      <c r="BP174" s="41"/>
      <c r="BQ174" s="41"/>
      <c r="BR174" s="41"/>
      <c r="BS174" s="41"/>
      <c r="BT174" s="41"/>
      <c r="BU174" s="41"/>
      <c r="BV174" s="41"/>
      <c r="BW174" s="41"/>
      <c r="BX174" s="41"/>
      <c r="BY174" s="41"/>
      <c r="BZ174" s="41"/>
      <c r="CA174" s="41"/>
      <c r="CB174" s="41"/>
      <c r="CC174" s="41"/>
      <c r="CD174" s="41"/>
    </row>
    <row r="175" spans="1:82" x14ac:dyDescent="0.35">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41"/>
      <c r="BO175" s="41"/>
      <c r="BP175" s="41"/>
      <c r="BQ175" s="41"/>
      <c r="BR175" s="41"/>
      <c r="BS175" s="41"/>
      <c r="BT175" s="41"/>
      <c r="BU175" s="41"/>
      <c r="BV175" s="41"/>
      <c r="BW175" s="41"/>
      <c r="BX175" s="41"/>
      <c r="BY175" s="41"/>
      <c r="BZ175" s="41"/>
      <c r="CA175" s="41"/>
      <c r="CB175" s="41"/>
      <c r="CC175" s="41"/>
      <c r="CD175" s="41"/>
    </row>
    <row r="176" spans="1:82" x14ac:dyDescent="0.35">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41"/>
      <c r="BO176" s="41"/>
      <c r="BP176" s="41"/>
      <c r="BQ176" s="41"/>
      <c r="BR176" s="41"/>
      <c r="BS176" s="41"/>
      <c r="BT176" s="41"/>
      <c r="BU176" s="41"/>
      <c r="BV176" s="41"/>
      <c r="BW176" s="41"/>
      <c r="BX176" s="41"/>
      <c r="BY176" s="41"/>
      <c r="BZ176" s="41"/>
      <c r="CA176" s="41"/>
      <c r="CB176" s="41"/>
      <c r="CC176" s="41"/>
      <c r="CD176" s="41"/>
    </row>
    <row r="177" spans="4:82" x14ac:dyDescent="0.35">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41"/>
      <c r="BO177" s="41"/>
      <c r="BP177" s="41"/>
      <c r="BQ177" s="41"/>
      <c r="BR177" s="41"/>
      <c r="BS177" s="41"/>
      <c r="BT177" s="41"/>
      <c r="BU177" s="41"/>
      <c r="BV177" s="41"/>
      <c r="BW177" s="41"/>
      <c r="BX177" s="41"/>
      <c r="BY177" s="41"/>
      <c r="BZ177" s="41"/>
      <c r="CA177" s="41"/>
      <c r="CB177" s="41"/>
      <c r="CC177" s="41"/>
      <c r="CD177" s="41"/>
    </row>
    <row r="178" spans="4:82" x14ac:dyDescent="0.35">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c r="BO178" s="41"/>
      <c r="BP178" s="41"/>
      <c r="BQ178" s="41"/>
      <c r="BR178" s="41"/>
      <c r="BS178" s="41"/>
      <c r="BT178" s="41"/>
      <c r="BU178" s="41"/>
      <c r="BV178" s="41"/>
      <c r="BW178" s="41"/>
      <c r="BX178" s="41"/>
      <c r="BY178" s="41"/>
      <c r="BZ178" s="41"/>
      <c r="CA178" s="41"/>
      <c r="CB178" s="41"/>
      <c r="CC178" s="41"/>
      <c r="CD178" s="41"/>
    </row>
    <row r="179" spans="4:82" x14ac:dyDescent="0.35">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41"/>
      <c r="BO179" s="41"/>
      <c r="BP179" s="41"/>
      <c r="BQ179" s="41"/>
      <c r="BR179" s="41"/>
      <c r="BS179" s="41"/>
      <c r="BT179" s="41"/>
      <c r="BU179" s="41"/>
      <c r="BV179" s="41"/>
      <c r="BW179" s="41"/>
      <c r="BX179" s="41"/>
      <c r="BY179" s="41"/>
      <c r="BZ179" s="41"/>
      <c r="CA179" s="41"/>
    </row>
    <row r="180" spans="4:82" x14ac:dyDescent="0.35">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c r="BO180" s="41"/>
      <c r="BP180" s="41"/>
      <c r="BQ180" s="41"/>
      <c r="BR180" s="41"/>
      <c r="BS180" s="41"/>
      <c r="BT180" s="41"/>
      <c r="BU180" s="41"/>
      <c r="BV180" s="41"/>
      <c r="BW180" s="41"/>
      <c r="BX180" s="41"/>
      <c r="BY180" s="41"/>
      <c r="BZ180" s="41"/>
      <c r="CA180" s="41"/>
    </row>
    <row r="181" spans="4:82" x14ac:dyDescent="0.35">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41"/>
      <c r="BO181" s="41"/>
      <c r="BP181" s="41"/>
      <c r="BQ181" s="41"/>
      <c r="BR181" s="41"/>
      <c r="BS181" s="41"/>
      <c r="BT181" s="41"/>
      <c r="BU181" s="41"/>
      <c r="BV181" s="41"/>
      <c r="BW181" s="41"/>
      <c r="BX181" s="41"/>
      <c r="BY181" s="41"/>
      <c r="BZ181" s="41"/>
      <c r="CA181" s="41"/>
    </row>
    <row r="182" spans="4:82" x14ac:dyDescent="0.35">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c r="BO182" s="41"/>
      <c r="BP182" s="41"/>
      <c r="BQ182" s="41"/>
      <c r="BR182" s="41"/>
      <c r="BS182" s="41"/>
      <c r="BT182" s="41"/>
      <c r="BU182" s="41"/>
      <c r="BV182" s="41"/>
      <c r="BW182" s="41"/>
      <c r="BX182" s="41"/>
      <c r="BY182" s="41"/>
      <c r="BZ182" s="41"/>
      <c r="CA182" s="41"/>
    </row>
    <row r="183" spans="4:82" x14ac:dyDescent="0.35">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row>
    <row r="184" spans="4:82" x14ac:dyDescent="0.35">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row>
    <row r="185" spans="4:82" x14ac:dyDescent="0.35">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row>
    <row r="186" spans="4:82" x14ac:dyDescent="0.35">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row>
    <row r="187" spans="4:82" x14ac:dyDescent="0.35">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row>
    <row r="188" spans="4:82" x14ac:dyDescent="0.35">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row>
    <row r="189" spans="4:82" x14ac:dyDescent="0.35">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row>
    <row r="190" spans="4:82" x14ac:dyDescent="0.35">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row>
    <row r="191" spans="4:82" x14ac:dyDescent="0.35">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row>
    <row r="192" spans="4:82" x14ac:dyDescent="0.35">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c r="BO192" s="41"/>
      <c r="BP192" s="41"/>
      <c r="BQ192" s="41"/>
      <c r="BR192" s="41"/>
      <c r="BS192" s="41"/>
      <c r="BT192" s="41"/>
      <c r="BU192" s="41"/>
      <c r="BV192" s="41"/>
      <c r="BW192" s="41"/>
      <c r="BX192" s="41"/>
      <c r="BY192" s="41"/>
      <c r="BZ192" s="41"/>
      <c r="CA192" s="41"/>
    </row>
    <row r="193" spans="4:79" x14ac:dyDescent="0.35">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41"/>
      <c r="BO193" s="41"/>
      <c r="BP193" s="41"/>
      <c r="BQ193" s="41"/>
      <c r="BR193" s="41"/>
      <c r="BS193" s="41"/>
      <c r="BT193" s="41"/>
      <c r="BU193" s="41"/>
      <c r="BV193" s="41"/>
      <c r="BW193" s="41"/>
      <c r="BX193" s="41"/>
      <c r="BY193" s="41"/>
      <c r="BZ193" s="41"/>
      <c r="CA193" s="41"/>
    </row>
    <row r="194" spans="4:79" x14ac:dyDescent="0.35">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c r="BO194" s="41"/>
      <c r="BP194" s="41"/>
      <c r="BQ194" s="41"/>
      <c r="BR194" s="41"/>
      <c r="BS194" s="41"/>
      <c r="BT194" s="41"/>
      <c r="BU194" s="41"/>
      <c r="BV194" s="41"/>
      <c r="BW194" s="41"/>
      <c r="BX194" s="41"/>
      <c r="BY194" s="41"/>
      <c r="BZ194" s="41"/>
      <c r="CA194" s="41"/>
    </row>
    <row r="195" spans="4:79" x14ac:dyDescent="0.35">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41"/>
      <c r="BO195" s="41"/>
      <c r="BP195" s="41"/>
      <c r="BQ195" s="41"/>
      <c r="BR195" s="41"/>
      <c r="BS195" s="41"/>
      <c r="BT195" s="41"/>
      <c r="BU195" s="41"/>
      <c r="BV195" s="41"/>
      <c r="BW195" s="41"/>
      <c r="BX195" s="41"/>
      <c r="BY195" s="41"/>
      <c r="BZ195" s="41"/>
      <c r="CA195" s="41"/>
    </row>
    <row r="196" spans="4:79" x14ac:dyDescent="0.35">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41"/>
      <c r="BO196" s="41"/>
      <c r="BP196" s="41"/>
      <c r="BQ196" s="41"/>
      <c r="BR196" s="41"/>
      <c r="BS196" s="41"/>
      <c r="BT196" s="41"/>
      <c r="BU196" s="41"/>
      <c r="BV196" s="41"/>
      <c r="BW196" s="41"/>
      <c r="BX196" s="41"/>
      <c r="BY196" s="41"/>
      <c r="BZ196" s="41"/>
      <c r="CA196" s="41"/>
    </row>
    <row r="197" spans="4:79" x14ac:dyDescent="0.35">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41"/>
      <c r="BO197" s="41"/>
      <c r="BP197" s="41"/>
      <c r="BQ197" s="41"/>
      <c r="BR197" s="41"/>
      <c r="BS197" s="41"/>
      <c r="BT197" s="41"/>
      <c r="BU197" s="41"/>
      <c r="BV197" s="41"/>
      <c r="BW197" s="41"/>
      <c r="BX197" s="41"/>
      <c r="BY197" s="41"/>
      <c r="BZ197" s="41"/>
      <c r="CA197" s="41"/>
    </row>
    <row r="198" spans="4:79" x14ac:dyDescent="0.35">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c r="BO198" s="41"/>
      <c r="BP198" s="41"/>
      <c r="BQ198" s="41"/>
      <c r="BR198" s="41"/>
      <c r="BS198" s="41"/>
      <c r="BT198" s="41"/>
      <c r="BU198" s="41"/>
      <c r="BV198" s="41"/>
      <c r="BW198" s="41"/>
      <c r="BX198" s="41"/>
      <c r="BY198" s="41"/>
      <c r="BZ198" s="41"/>
      <c r="CA198" s="41"/>
    </row>
    <row r="199" spans="4:79" x14ac:dyDescent="0.35">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41"/>
      <c r="BO199" s="41"/>
      <c r="BP199" s="41"/>
      <c r="BQ199" s="41"/>
      <c r="BR199" s="41"/>
      <c r="BS199" s="41"/>
      <c r="BT199" s="41"/>
      <c r="BU199" s="41"/>
      <c r="BV199" s="41"/>
      <c r="BW199" s="41"/>
      <c r="BX199" s="41"/>
      <c r="BY199" s="41"/>
      <c r="BZ199" s="41"/>
      <c r="CA199" s="41"/>
    </row>
    <row r="200" spans="4:79" x14ac:dyDescent="0.35">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41"/>
      <c r="BO200" s="41"/>
      <c r="BP200" s="41"/>
      <c r="BQ200" s="41"/>
      <c r="BR200" s="41"/>
      <c r="BS200" s="41"/>
      <c r="BT200" s="41"/>
      <c r="BU200" s="41"/>
      <c r="BV200" s="41"/>
      <c r="BW200" s="41"/>
      <c r="BX200" s="41"/>
      <c r="BY200" s="41"/>
      <c r="BZ200" s="41"/>
      <c r="CA200" s="41"/>
    </row>
    <row r="201" spans="4:79" x14ac:dyDescent="0.35">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41"/>
      <c r="BO201" s="41"/>
      <c r="BP201" s="41"/>
      <c r="BQ201" s="41"/>
      <c r="BR201" s="41"/>
      <c r="BS201" s="41"/>
      <c r="BT201" s="41"/>
      <c r="BU201" s="41"/>
      <c r="BV201" s="41"/>
      <c r="BW201" s="41"/>
      <c r="BX201" s="41"/>
      <c r="BY201" s="41"/>
      <c r="BZ201" s="41"/>
      <c r="CA201" s="41"/>
    </row>
    <row r="202" spans="4:79" x14ac:dyDescent="0.35">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c r="AT202" s="41"/>
      <c r="AU202" s="41"/>
      <c r="AV202" s="41"/>
      <c r="AW202" s="41"/>
      <c r="AX202" s="41"/>
      <c r="AY202" s="41"/>
      <c r="AZ202" s="41"/>
      <c r="BA202" s="41"/>
      <c r="BB202" s="41"/>
      <c r="BC202" s="41"/>
      <c r="BD202" s="41"/>
      <c r="BE202" s="41"/>
      <c r="BF202" s="41"/>
      <c r="BG202" s="41"/>
      <c r="BH202" s="41"/>
      <c r="BI202" s="41"/>
      <c r="BJ202" s="41"/>
      <c r="BK202" s="41"/>
      <c r="BL202" s="41"/>
      <c r="BM202" s="41"/>
      <c r="BN202" s="41"/>
      <c r="BO202" s="41"/>
      <c r="BP202" s="41"/>
      <c r="BQ202" s="41"/>
      <c r="BR202" s="41"/>
      <c r="BS202" s="41"/>
      <c r="BT202" s="41"/>
      <c r="BU202" s="41"/>
      <c r="BV202" s="41"/>
      <c r="BW202" s="41"/>
      <c r="BX202" s="41"/>
      <c r="BY202" s="41"/>
      <c r="BZ202" s="41"/>
      <c r="CA202" s="41"/>
    </row>
    <row r="203" spans="4:79" x14ac:dyDescent="0.35">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c r="BD203" s="41"/>
      <c r="BE203" s="41"/>
      <c r="BF203" s="41"/>
      <c r="BG203" s="41"/>
      <c r="BH203" s="41"/>
      <c r="BI203" s="41"/>
      <c r="BJ203" s="41"/>
      <c r="BK203" s="41"/>
      <c r="BL203" s="41"/>
      <c r="BM203" s="41"/>
      <c r="BN203" s="41"/>
      <c r="BO203" s="41"/>
      <c r="BP203" s="41"/>
      <c r="BQ203" s="41"/>
      <c r="BR203" s="41"/>
      <c r="BS203" s="41"/>
      <c r="BT203" s="41"/>
      <c r="BU203" s="41"/>
      <c r="BV203" s="41"/>
      <c r="BW203" s="41"/>
      <c r="BX203" s="41"/>
      <c r="BY203" s="41"/>
      <c r="BZ203" s="41"/>
      <c r="CA203" s="41"/>
    </row>
    <row r="204" spans="4:79" x14ac:dyDescent="0.35">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c r="AT204" s="41"/>
      <c r="AU204" s="41"/>
      <c r="AV204" s="41"/>
      <c r="AW204" s="41"/>
      <c r="AX204" s="41"/>
      <c r="AY204" s="41"/>
      <c r="AZ204" s="41"/>
      <c r="BA204" s="41"/>
      <c r="BB204" s="41"/>
      <c r="BC204" s="41"/>
      <c r="BD204" s="41"/>
      <c r="BE204" s="41"/>
      <c r="BF204" s="41"/>
      <c r="BG204" s="41"/>
      <c r="BH204" s="41"/>
      <c r="BI204" s="41"/>
      <c r="BJ204" s="41"/>
      <c r="BK204" s="41"/>
      <c r="BL204" s="41"/>
      <c r="BM204" s="41"/>
      <c r="BN204" s="41"/>
      <c r="BO204" s="41"/>
      <c r="BP204" s="41"/>
      <c r="BQ204" s="41"/>
      <c r="BR204" s="41"/>
      <c r="BS204" s="41"/>
      <c r="BT204" s="41"/>
      <c r="BU204" s="41"/>
      <c r="BV204" s="41"/>
      <c r="BW204" s="41"/>
      <c r="BX204" s="41"/>
      <c r="BY204" s="41"/>
      <c r="BZ204" s="41"/>
      <c r="CA204" s="41"/>
    </row>
    <row r="205" spans="4:79" x14ac:dyDescent="0.35">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41"/>
      <c r="BO205" s="41"/>
      <c r="BP205" s="41"/>
      <c r="BQ205" s="41"/>
      <c r="BR205" s="41"/>
      <c r="BS205" s="41"/>
      <c r="BT205" s="41"/>
      <c r="BU205" s="41"/>
      <c r="BV205" s="41"/>
      <c r="BW205" s="41"/>
      <c r="BX205" s="41"/>
      <c r="BY205" s="41"/>
      <c r="BZ205" s="41"/>
      <c r="CA205" s="41"/>
    </row>
    <row r="206" spans="4:79" x14ac:dyDescent="0.35">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c r="BP206" s="41"/>
      <c r="BQ206" s="41"/>
      <c r="BR206" s="41"/>
      <c r="BS206" s="41"/>
      <c r="BT206" s="41"/>
      <c r="BU206" s="41"/>
      <c r="BV206" s="41"/>
      <c r="BW206" s="41"/>
      <c r="BX206" s="41"/>
      <c r="BY206" s="41"/>
      <c r="BZ206" s="41"/>
      <c r="CA206" s="41"/>
    </row>
    <row r="207" spans="4:79" x14ac:dyDescent="0.35">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41"/>
      <c r="BO207" s="41"/>
      <c r="BP207" s="41"/>
      <c r="BQ207" s="41"/>
      <c r="BR207" s="41"/>
      <c r="BS207" s="41"/>
      <c r="BT207" s="41"/>
      <c r="BU207" s="41"/>
      <c r="BV207" s="41"/>
      <c r="BW207" s="41"/>
      <c r="BX207" s="41"/>
      <c r="BY207" s="41"/>
      <c r="BZ207" s="41"/>
      <c r="CA207" s="41"/>
    </row>
    <row r="208" spans="4:79" x14ac:dyDescent="0.35">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41"/>
      <c r="BO208" s="41"/>
      <c r="BP208" s="41"/>
      <c r="BQ208" s="41"/>
      <c r="BR208" s="41"/>
      <c r="BS208" s="41"/>
      <c r="BT208" s="41"/>
      <c r="BU208" s="41"/>
      <c r="BV208" s="41"/>
      <c r="BW208" s="41"/>
      <c r="BX208" s="41"/>
      <c r="BY208" s="41"/>
      <c r="BZ208" s="41"/>
      <c r="CA208" s="41"/>
    </row>
    <row r="209" spans="4:79" x14ac:dyDescent="0.35">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c r="BO209" s="41"/>
      <c r="BP209" s="41"/>
      <c r="BQ209" s="41"/>
      <c r="BR209" s="41"/>
      <c r="BS209" s="41"/>
      <c r="BT209" s="41"/>
      <c r="BU209" s="41"/>
      <c r="BV209" s="41"/>
      <c r="BW209" s="41"/>
      <c r="BX209" s="41"/>
      <c r="BY209" s="41"/>
      <c r="BZ209" s="41"/>
      <c r="CA209" s="41"/>
    </row>
    <row r="210" spans="4:79" x14ac:dyDescent="0.35">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c r="BO210" s="41"/>
      <c r="BP210" s="41"/>
      <c r="BQ210" s="41"/>
      <c r="BR210" s="41"/>
      <c r="BS210" s="41"/>
      <c r="BT210" s="41"/>
      <c r="BU210" s="41"/>
      <c r="BV210" s="41"/>
      <c r="BW210" s="41"/>
      <c r="BX210" s="41"/>
      <c r="BY210" s="41"/>
      <c r="BZ210" s="41"/>
      <c r="CA210" s="41"/>
    </row>
    <row r="211" spans="4:79" x14ac:dyDescent="0.35">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c r="BO211" s="41"/>
      <c r="BP211" s="41"/>
      <c r="BQ211" s="41"/>
      <c r="BR211" s="41"/>
      <c r="BS211" s="41"/>
      <c r="BT211" s="41"/>
      <c r="BU211" s="41"/>
      <c r="BV211" s="41"/>
      <c r="BW211" s="41"/>
      <c r="BX211" s="41"/>
      <c r="BY211" s="41"/>
      <c r="BZ211" s="41"/>
      <c r="CA211" s="41"/>
    </row>
    <row r="212" spans="4:79" x14ac:dyDescent="0.35">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c r="BO212" s="41"/>
      <c r="BP212" s="41"/>
      <c r="BQ212" s="41"/>
      <c r="BR212" s="41"/>
      <c r="BS212" s="41"/>
      <c r="BT212" s="41"/>
      <c r="BU212" s="41"/>
      <c r="BV212" s="41"/>
      <c r="BW212" s="41"/>
      <c r="BX212" s="41"/>
      <c r="BY212" s="41"/>
      <c r="BZ212" s="41"/>
      <c r="CA212" s="41"/>
    </row>
    <row r="213" spans="4:79" x14ac:dyDescent="0.35">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c r="BO213" s="41"/>
      <c r="BP213" s="41"/>
      <c r="BQ213" s="41"/>
      <c r="BR213" s="41"/>
      <c r="BS213" s="41"/>
      <c r="BT213" s="41"/>
      <c r="BU213" s="41"/>
      <c r="BV213" s="41"/>
      <c r="BW213" s="41"/>
      <c r="BX213" s="41"/>
      <c r="BY213" s="41"/>
      <c r="BZ213" s="41"/>
      <c r="CA213" s="41"/>
    </row>
    <row r="214" spans="4:79" x14ac:dyDescent="0.35">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c r="BO214" s="41"/>
      <c r="BP214" s="41"/>
      <c r="BQ214" s="41"/>
      <c r="BR214" s="41"/>
      <c r="BS214" s="41"/>
      <c r="BT214" s="41"/>
      <c r="BU214" s="41"/>
      <c r="BV214" s="41"/>
      <c r="BW214" s="41"/>
      <c r="BX214" s="41"/>
      <c r="BY214" s="41"/>
      <c r="BZ214" s="41"/>
      <c r="CA214" s="41"/>
    </row>
    <row r="215" spans="4:79" x14ac:dyDescent="0.35">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41"/>
      <c r="BO215" s="41"/>
      <c r="BP215" s="41"/>
      <c r="BQ215" s="41"/>
      <c r="BR215" s="41"/>
      <c r="BS215" s="41"/>
      <c r="BT215" s="41"/>
      <c r="BU215" s="41"/>
      <c r="BV215" s="41"/>
      <c r="BW215" s="41"/>
      <c r="BX215" s="41"/>
      <c r="BY215" s="41"/>
      <c r="BZ215" s="41"/>
      <c r="CA215" s="41"/>
    </row>
    <row r="216" spans="4:79" x14ac:dyDescent="0.35">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c r="BO216" s="41"/>
      <c r="BP216" s="41"/>
      <c r="BQ216" s="41"/>
      <c r="BR216" s="41"/>
      <c r="BS216" s="41"/>
      <c r="BT216" s="41"/>
      <c r="BU216" s="41"/>
      <c r="BV216" s="41"/>
      <c r="BW216" s="41"/>
      <c r="BX216" s="41"/>
      <c r="BY216" s="41"/>
      <c r="BZ216" s="41"/>
      <c r="CA216" s="41"/>
    </row>
    <row r="217" spans="4:79" x14ac:dyDescent="0.35">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41"/>
      <c r="BO217" s="41"/>
      <c r="BP217" s="41"/>
      <c r="BQ217" s="41"/>
      <c r="BR217" s="41"/>
      <c r="BS217" s="41"/>
      <c r="BT217" s="41"/>
      <c r="BU217" s="41"/>
      <c r="BV217" s="41"/>
      <c r="BW217" s="41"/>
      <c r="BX217" s="41"/>
      <c r="BY217" s="41"/>
      <c r="BZ217" s="41"/>
      <c r="CA217" s="41"/>
    </row>
    <row r="218" spans="4:79" x14ac:dyDescent="0.35">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41"/>
      <c r="BO218" s="41"/>
      <c r="BP218" s="41"/>
      <c r="BQ218" s="41"/>
      <c r="BR218" s="41"/>
      <c r="BS218" s="41"/>
      <c r="BT218" s="41"/>
      <c r="BU218" s="41"/>
      <c r="BV218" s="41"/>
      <c r="BW218" s="41"/>
      <c r="BX218" s="41"/>
      <c r="BY218" s="41"/>
      <c r="BZ218" s="41"/>
      <c r="CA218" s="41"/>
    </row>
    <row r="219" spans="4:79" x14ac:dyDescent="0.35">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41"/>
      <c r="BO219" s="41"/>
      <c r="BP219" s="41"/>
      <c r="BQ219" s="41"/>
      <c r="BR219" s="41"/>
      <c r="BS219" s="41"/>
      <c r="BT219" s="41"/>
      <c r="BU219" s="41"/>
      <c r="BV219" s="41"/>
      <c r="BW219" s="41"/>
      <c r="BX219" s="41"/>
      <c r="BY219" s="41"/>
      <c r="BZ219" s="41"/>
      <c r="CA219" s="41"/>
    </row>
    <row r="220" spans="4:79" x14ac:dyDescent="0.35">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41"/>
      <c r="BO220" s="41"/>
      <c r="BP220" s="41"/>
      <c r="BQ220" s="41"/>
      <c r="BR220" s="41"/>
      <c r="BS220" s="41"/>
      <c r="BT220" s="41"/>
      <c r="BU220" s="41"/>
      <c r="BV220" s="41"/>
      <c r="BW220" s="41"/>
      <c r="BX220" s="41"/>
      <c r="BY220" s="41"/>
      <c r="BZ220" s="41"/>
      <c r="CA220" s="41"/>
    </row>
    <row r="221" spans="4:79" x14ac:dyDescent="0.35">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c r="BP221" s="41"/>
      <c r="BQ221" s="41"/>
      <c r="BR221" s="41"/>
      <c r="BS221" s="41"/>
      <c r="BT221" s="41"/>
      <c r="BU221" s="41"/>
      <c r="BV221" s="41"/>
      <c r="BW221" s="41"/>
      <c r="BX221" s="41"/>
      <c r="BY221" s="41"/>
      <c r="BZ221" s="41"/>
      <c r="CA221" s="41"/>
    </row>
    <row r="222" spans="4:79" x14ac:dyDescent="0.35">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c r="BP222" s="41"/>
      <c r="BQ222" s="41"/>
      <c r="BR222" s="41"/>
      <c r="BS222" s="41"/>
      <c r="BT222" s="41"/>
      <c r="BU222" s="41"/>
      <c r="BV222" s="41"/>
      <c r="BW222" s="41"/>
      <c r="BX222" s="41"/>
      <c r="BY222" s="41"/>
      <c r="BZ222" s="41"/>
      <c r="CA222" s="41"/>
    </row>
    <row r="223" spans="4:79" x14ac:dyDescent="0.35">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c r="BP223" s="41"/>
      <c r="BQ223" s="41"/>
      <c r="BR223" s="41"/>
      <c r="BS223" s="41"/>
      <c r="BT223" s="41"/>
      <c r="BU223" s="41"/>
      <c r="BV223" s="41"/>
      <c r="BW223" s="41"/>
      <c r="BX223" s="41"/>
      <c r="BY223" s="41"/>
      <c r="BZ223" s="41"/>
      <c r="CA223" s="41"/>
    </row>
    <row r="224" spans="4:79" x14ac:dyDescent="0.35">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c r="BP224" s="41"/>
      <c r="BQ224" s="41"/>
      <c r="BR224" s="41"/>
      <c r="BS224" s="41"/>
      <c r="BT224" s="41"/>
      <c r="BU224" s="41"/>
      <c r="BV224" s="41"/>
      <c r="BW224" s="41"/>
      <c r="BX224" s="41"/>
      <c r="BY224" s="41"/>
      <c r="BZ224" s="41"/>
      <c r="CA224" s="41"/>
    </row>
    <row r="225" spans="4:79" x14ac:dyDescent="0.35">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c r="BP225" s="41"/>
      <c r="BQ225" s="41"/>
      <c r="BR225" s="41"/>
      <c r="BS225" s="41"/>
      <c r="BT225" s="41"/>
      <c r="BU225" s="41"/>
      <c r="BV225" s="41"/>
      <c r="BW225" s="41"/>
      <c r="BX225" s="41"/>
      <c r="BY225" s="41"/>
      <c r="BZ225" s="41"/>
      <c r="CA225" s="41"/>
    </row>
    <row r="226" spans="4:79" x14ac:dyDescent="0.35">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c r="BP226" s="41"/>
      <c r="BQ226" s="41"/>
      <c r="BR226" s="41"/>
      <c r="BS226" s="41"/>
      <c r="BT226" s="41"/>
      <c r="BU226" s="41"/>
      <c r="BV226" s="41"/>
      <c r="BW226" s="41"/>
      <c r="BX226" s="41"/>
      <c r="BY226" s="41"/>
      <c r="BZ226" s="41"/>
      <c r="CA226" s="41"/>
    </row>
    <row r="227" spans="4:79" x14ac:dyDescent="0.35">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c r="BP227" s="41"/>
      <c r="BQ227" s="41"/>
      <c r="BR227" s="41"/>
      <c r="BS227" s="41"/>
      <c r="BT227" s="41"/>
      <c r="BU227" s="41"/>
      <c r="BV227" s="41"/>
      <c r="BW227" s="41"/>
      <c r="BX227" s="41"/>
      <c r="BY227" s="41"/>
      <c r="BZ227" s="41"/>
      <c r="CA227" s="41"/>
    </row>
    <row r="228" spans="4:79" x14ac:dyDescent="0.35">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c r="BP228" s="41"/>
      <c r="BQ228" s="41"/>
      <c r="BR228" s="41"/>
      <c r="BS228" s="41"/>
      <c r="BT228" s="41"/>
      <c r="BU228" s="41"/>
      <c r="BV228" s="41"/>
      <c r="BW228" s="41"/>
      <c r="BX228" s="41"/>
      <c r="BY228" s="41"/>
      <c r="BZ228" s="41"/>
      <c r="CA228" s="41"/>
    </row>
    <row r="229" spans="4:79" x14ac:dyDescent="0.35">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c r="BP229" s="41"/>
      <c r="BQ229" s="41"/>
      <c r="BR229" s="41"/>
      <c r="BS229" s="41"/>
      <c r="BT229" s="41"/>
      <c r="BU229" s="41"/>
      <c r="BV229" s="41"/>
      <c r="BW229" s="41"/>
      <c r="BX229" s="41"/>
      <c r="BY229" s="41"/>
      <c r="BZ229" s="41"/>
      <c r="CA229" s="41"/>
    </row>
    <row r="230" spans="4:79" x14ac:dyDescent="0.35">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c r="BP230" s="41"/>
      <c r="BQ230" s="41"/>
      <c r="BR230" s="41"/>
      <c r="BS230" s="41"/>
      <c r="BT230" s="41"/>
      <c r="BU230" s="41"/>
      <c r="BV230" s="41"/>
      <c r="BW230" s="41"/>
      <c r="BX230" s="41"/>
      <c r="BY230" s="41"/>
      <c r="BZ230" s="41"/>
      <c r="CA230" s="41"/>
    </row>
    <row r="231" spans="4:79" x14ac:dyDescent="0.35">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c r="BP231" s="41"/>
      <c r="BQ231" s="41"/>
      <c r="BR231" s="41"/>
      <c r="BS231" s="41"/>
      <c r="BT231" s="41"/>
      <c r="BU231" s="41"/>
      <c r="BV231" s="41"/>
      <c r="BW231" s="41"/>
      <c r="BX231" s="41"/>
      <c r="BY231" s="41"/>
      <c r="BZ231" s="41"/>
      <c r="CA231" s="41"/>
    </row>
    <row r="232" spans="4:79" x14ac:dyDescent="0.35">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c r="BP232" s="41"/>
      <c r="BQ232" s="41"/>
      <c r="BR232" s="41"/>
      <c r="BS232" s="41"/>
      <c r="BT232" s="41"/>
      <c r="BU232" s="41"/>
      <c r="BV232" s="41"/>
      <c r="BW232" s="41"/>
      <c r="BX232" s="41"/>
      <c r="BY232" s="41"/>
      <c r="BZ232" s="41"/>
      <c r="CA232" s="41"/>
    </row>
    <row r="233" spans="4:79" x14ac:dyDescent="0.35">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c r="BP233" s="41"/>
      <c r="BQ233" s="41"/>
      <c r="BR233" s="41"/>
      <c r="BS233" s="41"/>
      <c r="BT233" s="41"/>
      <c r="BU233" s="41"/>
      <c r="BV233" s="41"/>
      <c r="BW233" s="41"/>
      <c r="BX233" s="41"/>
      <c r="BY233" s="41"/>
      <c r="BZ233" s="41"/>
      <c r="CA233" s="41"/>
    </row>
    <row r="234" spans="4:79" x14ac:dyDescent="0.35">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c r="BP234" s="41"/>
      <c r="BQ234" s="41"/>
      <c r="BR234" s="41"/>
      <c r="BS234" s="41"/>
      <c r="BT234" s="41"/>
      <c r="BU234" s="41"/>
      <c r="BV234" s="41"/>
      <c r="BW234" s="41"/>
      <c r="BX234" s="41"/>
      <c r="BY234" s="41"/>
      <c r="BZ234" s="41"/>
      <c r="CA234" s="41"/>
    </row>
    <row r="235" spans="4:79" x14ac:dyDescent="0.35">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c r="BP235" s="41"/>
      <c r="BQ235" s="41"/>
      <c r="BR235" s="41"/>
      <c r="BS235" s="41"/>
      <c r="BT235" s="41"/>
      <c r="BU235" s="41"/>
      <c r="BV235" s="41"/>
      <c r="BW235" s="41"/>
      <c r="BX235" s="41"/>
      <c r="BY235" s="41"/>
      <c r="BZ235" s="41"/>
      <c r="CA235" s="41"/>
    </row>
  </sheetData>
  <mergeCells count="1">
    <mergeCell ref="F125:L125"/>
  </mergeCells>
  <phoneticPr fontId="8" type="noConversion"/>
  <conditionalFormatting sqref="D120:BY120">
    <cfRule type="cellIs" dxfId="81" priority="6" operator="equal">
      <formula>0</formula>
    </cfRule>
  </conditionalFormatting>
  <conditionalFormatting sqref="D122:BY122">
    <cfRule type="cellIs" dxfId="80" priority="3" operator="greaterThan">
      <formula>0.03</formula>
    </cfRule>
  </conditionalFormatting>
  <conditionalFormatting sqref="CB115 CB2:CB113">
    <cfRule type="cellIs" dxfId="79" priority="2" operator="equal">
      <formula>0</formula>
    </cfRule>
  </conditionalFormatting>
  <dataValidations count="1">
    <dataValidation type="list" allowBlank="1" showInputMessage="1" showErrorMessage="1" sqref="G89 G2:G69 C2:C116 G96 G106 G93 G102 G86 G99" xr:uid="{48B73C33-4BFD-4732-BDE6-B9C7662D7F91}">
      <formula1>#REF!</formula1>
    </dataValidation>
  </dataValidations>
  <pageMargins left="0.7" right="0.7" top="0.75" bottom="0.75" header="0.3" footer="0.3"/>
  <pageSetup paperSize="9"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F963B-BC3D-4AE9-B551-B09BDA85955C}">
  <dimension ref="A1"/>
  <sheetViews>
    <sheetView zoomScale="25" zoomScaleNormal="25" workbookViewId="0">
      <selection activeCell="A3" sqref="A3"/>
    </sheetView>
  </sheetViews>
  <sheetFormatPr defaultRowHeight="14.5" x14ac:dyDescent="0.35"/>
  <cols>
    <col min="1" max="16384" width="8.7265625" style="42"/>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AB32-F9F6-4D07-82D3-FAC9110FCCCF}">
  <dimension ref="A2:C11"/>
  <sheetViews>
    <sheetView zoomScale="25" zoomScaleNormal="25" workbookViewId="0">
      <selection activeCell="AN170" sqref="AN170"/>
    </sheetView>
  </sheetViews>
  <sheetFormatPr defaultRowHeight="14.5" x14ac:dyDescent="0.35"/>
  <cols>
    <col min="1" max="1" width="40.6328125" style="42" bestFit="1" customWidth="1"/>
    <col min="2" max="3" width="25.08984375" style="42" bestFit="1" customWidth="1"/>
    <col min="4" max="16384" width="8.7265625" style="42"/>
  </cols>
  <sheetData>
    <row r="2" spans="1:3" ht="21" x14ac:dyDescent="0.5">
      <c r="A2" s="44"/>
      <c r="B2" s="44"/>
      <c r="C2" s="44"/>
    </row>
    <row r="3" spans="1:3" ht="21" x14ac:dyDescent="0.5">
      <c r="A3" s="44"/>
      <c r="B3" s="45"/>
      <c r="C3" s="44"/>
    </row>
    <row r="4" spans="1:3" ht="21" x14ac:dyDescent="0.5">
      <c r="A4" s="44"/>
      <c r="B4" s="45"/>
      <c r="C4" s="44"/>
    </row>
    <row r="5" spans="1:3" ht="21" x14ac:dyDescent="0.5">
      <c r="A5" s="44"/>
      <c r="B5" s="45"/>
      <c r="C5" s="44"/>
    </row>
    <row r="6" spans="1:3" ht="21" x14ac:dyDescent="0.5">
      <c r="A6" s="44"/>
      <c r="B6" s="45"/>
      <c r="C6" s="44"/>
    </row>
    <row r="7" spans="1:3" ht="21" x14ac:dyDescent="0.5">
      <c r="A7" s="44"/>
      <c r="B7" s="45"/>
      <c r="C7" s="44"/>
    </row>
    <row r="8" spans="1:3" ht="21" x14ac:dyDescent="0.5">
      <c r="A8" s="44"/>
      <c r="B8" s="45"/>
      <c r="C8" s="44"/>
    </row>
    <row r="9" spans="1:3" ht="21" x14ac:dyDescent="0.5">
      <c r="A9" s="44"/>
      <c r="B9" s="45"/>
      <c r="C9" s="44"/>
    </row>
    <row r="10" spans="1:3" ht="21" x14ac:dyDescent="0.5">
      <c r="A10" s="44"/>
      <c r="B10" s="45"/>
      <c r="C10" s="44"/>
    </row>
    <row r="11" spans="1:3" ht="21" x14ac:dyDescent="0.5">
      <c r="A11" s="44"/>
      <c r="B11" s="45"/>
      <c r="C11" s="44"/>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B1A3D-5686-431B-977B-84130A849A63}">
  <dimension ref="A1"/>
  <sheetViews>
    <sheetView zoomScale="25" zoomScaleNormal="25" workbookViewId="0">
      <selection activeCell="B3" sqref="B3"/>
    </sheetView>
  </sheetViews>
  <sheetFormatPr defaultRowHeight="14.5" x14ac:dyDescent="0.35"/>
  <cols>
    <col min="1" max="16384" width="8.7265625" style="42"/>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 of Datasets per Paper</vt:lpstr>
      <vt:lpstr>MovieLens Popularity</vt:lpstr>
      <vt:lpstr>RecSys Dataset Pop.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 Victor</dc:creator>
  <cp:lastModifiedBy>Joeran Beel</cp:lastModifiedBy>
  <dcterms:created xsi:type="dcterms:W3CDTF">2019-06-20T15:51:00Z</dcterms:created>
  <dcterms:modified xsi:type="dcterms:W3CDTF">2019-08-09T12:47:44Z</dcterms:modified>
</cp:coreProperties>
</file>