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U:\Orcamento 2025\CRIT COM ERRO\"/>
    </mc:Choice>
  </mc:AlternateContent>
  <xr:revisionPtr revIDLastSave="0" documentId="13_ncr:1_{CFF1AB2C-BFBA-46D0-8E93-772015C26A3C}" xr6:coauthVersionLast="47" xr6:coauthVersionMax="47" xr10:uidLastSave="{00000000-0000-0000-0000-000000000000}"/>
  <bookViews>
    <workbookView xWindow="-120" yWindow="-120" windowWidth="20730" windowHeight="11160" activeTab="2" xr2:uid="{4E03E63C-1FB3-49DC-A397-5599D333CF5B}"/>
  </bookViews>
  <sheets>
    <sheet name="TD BASE" sheetId="8" r:id="rId1"/>
    <sheet name="BASE AGO-24" sheetId="7" r:id="rId2"/>
    <sheet name="DIGITRO HSI- 2021 000165" sheetId="6" r:id="rId3"/>
  </sheets>
  <definedNames>
    <definedName name="_xlnm._FilterDatabase" localSheetId="1" hidden="1">'BASE AGO-24'!$A$3:$Q$294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7" i="8" l="1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S7" i="6"/>
  <c r="B149" i="6"/>
  <c r="E149" i="6" l="1"/>
  <c r="F101" i="6" s="1"/>
  <c r="N101" i="6" l="1"/>
  <c r="P101" i="6"/>
  <c r="O101" i="6"/>
  <c r="M101" i="6"/>
  <c r="R101" i="6"/>
  <c r="Q101" i="6"/>
  <c r="I101" i="6"/>
  <c r="K101" i="6"/>
  <c r="H101" i="6"/>
  <c r="J101" i="6"/>
  <c r="L101" i="6"/>
  <c r="G101" i="6"/>
  <c r="F122" i="6"/>
  <c r="F86" i="6"/>
  <c r="F100" i="6"/>
  <c r="F38" i="6"/>
  <c r="F48" i="6"/>
  <c r="F57" i="6"/>
  <c r="F72" i="6"/>
  <c r="F58" i="6"/>
  <c r="F115" i="6"/>
  <c r="F96" i="6"/>
  <c r="F31" i="6"/>
  <c r="F50" i="6"/>
  <c r="F42" i="6"/>
  <c r="F137" i="6"/>
  <c r="F68" i="6"/>
  <c r="F76" i="6"/>
  <c r="F70" i="6"/>
  <c r="F45" i="6"/>
  <c r="F47" i="6"/>
  <c r="F93" i="6"/>
  <c r="F30" i="6"/>
  <c r="F130" i="6"/>
  <c r="F28" i="6"/>
  <c r="F114" i="6"/>
  <c r="F127" i="6"/>
  <c r="F49" i="6"/>
  <c r="F53" i="6"/>
  <c r="F99" i="6"/>
  <c r="F83" i="6"/>
  <c r="F113" i="6"/>
  <c r="F88" i="6"/>
  <c r="F89" i="6"/>
  <c r="F116" i="6"/>
  <c r="F103" i="6"/>
  <c r="F21" i="6"/>
  <c r="F36" i="6"/>
  <c r="F81" i="6"/>
  <c r="F26" i="6"/>
  <c r="F41" i="6"/>
  <c r="F107" i="6"/>
  <c r="F112" i="6"/>
  <c r="F63" i="6"/>
  <c r="F111" i="6"/>
  <c r="F133" i="6"/>
  <c r="F138" i="6"/>
  <c r="F95" i="6"/>
  <c r="F125" i="6"/>
  <c r="F97" i="6"/>
  <c r="F24" i="6"/>
  <c r="F132" i="6"/>
  <c r="F54" i="6"/>
  <c r="F71" i="6"/>
  <c r="F128" i="6"/>
  <c r="F148" i="6"/>
  <c r="F25" i="6"/>
  <c r="F79" i="6"/>
  <c r="F134" i="6"/>
  <c r="F108" i="6"/>
  <c r="F60" i="6"/>
  <c r="F78" i="6"/>
  <c r="F59" i="6"/>
  <c r="F142" i="6"/>
  <c r="F66" i="6"/>
  <c r="F11" i="6"/>
  <c r="F135" i="6"/>
  <c r="F40" i="6"/>
  <c r="F44" i="6"/>
  <c r="F80" i="6"/>
  <c r="F55" i="6"/>
  <c r="F73" i="6"/>
  <c r="F46" i="6"/>
  <c r="F32" i="6"/>
  <c r="F27" i="6"/>
  <c r="F84" i="6"/>
  <c r="F145" i="6"/>
  <c r="F67" i="6"/>
  <c r="F119" i="6"/>
  <c r="F105" i="6"/>
  <c r="F139" i="6"/>
  <c r="F34" i="6"/>
  <c r="F20" i="6"/>
  <c r="F117" i="6"/>
  <c r="F75" i="6"/>
  <c r="F56" i="6"/>
  <c r="F35" i="6"/>
  <c r="F87" i="6"/>
  <c r="F74" i="6"/>
  <c r="F98" i="6"/>
  <c r="F141" i="6"/>
  <c r="F65" i="6"/>
  <c r="F104" i="6"/>
  <c r="F22" i="6"/>
  <c r="F62" i="6"/>
  <c r="F19" i="6"/>
  <c r="F85" i="6"/>
  <c r="F144" i="6"/>
  <c r="F82" i="6"/>
  <c r="F123" i="6"/>
  <c r="F61" i="6"/>
  <c r="F131" i="6"/>
  <c r="F121" i="6"/>
  <c r="F109" i="6"/>
  <c r="F51" i="6"/>
  <c r="F37" i="6"/>
  <c r="F69" i="6"/>
  <c r="F124" i="6"/>
  <c r="F64" i="6"/>
  <c r="F92" i="6"/>
  <c r="F140" i="6"/>
  <c r="F23" i="6"/>
  <c r="F29" i="6"/>
  <c r="F118" i="6"/>
  <c r="F43" i="6"/>
  <c r="F147" i="6"/>
  <c r="F12" i="6"/>
  <c r="F14" i="6"/>
  <c r="F18" i="6"/>
  <c r="F15" i="6"/>
  <c r="F16" i="6"/>
  <c r="F17" i="6"/>
  <c r="F13" i="6"/>
  <c r="F9" i="6"/>
  <c r="F10" i="6"/>
  <c r="F39" i="6"/>
  <c r="F106" i="6"/>
  <c r="F143" i="6"/>
  <c r="F52" i="6"/>
  <c r="F126" i="6"/>
  <c r="F129" i="6"/>
  <c r="F110" i="6"/>
  <c r="F77" i="6"/>
  <c r="F120" i="6"/>
  <c r="F90" i="6"/>
  <c r="F146" i="6"/>
  <c r="F33" i="6"/>
  <c r="F102" i="6"/>
  <c r="F94" i="6"/>
  <c r="F136" i="6"/>
  <c r="F91" i="6"/>
  <c r="M18" i="6" l="1"/>
  <c r="O18" i="6"/>
  <c r="P18" i="6"/>
  <c r="Q18" i="6"/>
  <c r="N18" i="6"/>
  <c r="L18" i="6"/>
  <c r="R18" i="6"/>
  <c r="J18" i="6"/>
  <c r="G18" i="6"/>
  <c r="I18" i="6"/>
  <c r="K18" i="6"/>
  <c r="H18" i="6"/>
  <c r="N87" i="6"/>
  <c r="P87" i="6"/>
  <c r="L87" i="6"/>
  <c r="Q87" i="6"/>
  <c r="R87" i="6"/>
  <c r="M87" i="6"/>
  <c r="J87" i="6"/>
  <c r="O87" i="6"/>
  <c r="K87" i="6"/>
  <c r="I87" i="6"/>
  <c r="H87" i="6"/>
  <c r="G87" i="6"/>
  <c r="N100" i="6"/>
  <c r="P100" i="6"/>
  <c r="M100" i="6"/>
  <c r="O100" i="6"/>
  <c r="R100" i="6"/>
  <c r="Q100" i="6"/>
  <c r="L100" i="6"/>
  <c r="K100" i="6"/>
  <c r="I100" i="6"/>
  <c r="J100" i="6"/>
  <c r="H100" i="6"/>
  <c r="G100" i="6"/>
  <c r="N77" i="6"/>
  <c r="P77" i="6"/>
  <c r="O77" i="6"/>
  <c r="M77" i="6"/>
  <c r="Q77" i="6"/>
  <c r="R77" i="6"/>
  <c r="L77" i="6"/>
  <c r="K77" i="6"/>
  <c r="I77" i="6"/>
  <c r="H77" i="6"/>
  <c r="G77" i="6"/>
  <c r="J77" i="6"/>
  <c r="N62" i="6"/>
  <c r="P62" i="6"/>
  <c r="O62" i="6"/>
  <c r="R62" i="6"/>
  <c r="M62" i="6"/>
  <c r="Q62" i="6"/>
  <c r="L62" i="6"/>
  <c r="J62" i="6"/>
  <c r="I62" i="6"/>
  <c r="H62" i="6"/>
  <c r="K62" i="6"/>
  <c r="G62" i="6"/>
  <c r="N148" i="6"/>
  <c r="P148" i="6"/>
  <c r="R148" i="6"/>
  <c r="O148" i="6"/>
  <c r="M148" i="6"/>
  <c r="Q148" i="6"/>
  <c r="L148" i="6"/>
  <c r="K148" i="6"/>
  <c r="H148" i="6"/>
  <c r="J148" i="6"/>
  <c r="G148" i="6"/>
  <c r="I148" i="6"/>
  <c r="N76" i="6"/>
  <c r="P76" i="6"/>
  <c r="M76" i="6"/>
  <c r="O76" i="6"/>
  <c r="Q76" i="6"/>
  <c r="R76" i="6"/>
  <c r="K76" i="6"/>
  <c r="I76" i="6"/>
  <c r="L76" i="6"/>
  <c r="J76" i="6"/>
  <c r="H76" i="6"/>
  <c r="G76" i="6"/>
  <c r="M56" i="6"/>
  <c r="O56" i="6"/>
  <c r="N56" i="6"/>
  <c r="P56" i="6"/>
  <c r="L56" i="6"/>
  <c r="Q56" i="6"/>
  <c r="R56" i="6"/>
  <c r="J56" i="6"/>
  <c r="K56" i="6"/>
  <c r="I56" i="6"/>
  <c r="G56" i="6"/>
  <c r="H56" i="6"/>
  <c r="M80" i="6"/>
  <c r="O80" i="6"/>
  <c r="N80" i="6"/>
  <c r="P80" i="6"/>
  <c r="R80" i="6"/>
  <c r="L80" i="6"/>
  <c r="J80" i="6"/>
  <c r="K80" i="6"/>
  <c r="I80" i="6"/>
  <c r="G80" i="6"/>
  <c r="Q80" i="6"/>
  <c r="H80" i="6"/>
  <c r="N78" i="6"/>
  <c r="P78" i="6"/>
  <c r="O78" i="6"/>
  <c r="M78" i="6"/>
  <c r="Q78" i="6"/>
  <c r="R78" i="6"/>
  <c r="L78" i="6"/>
  <c r="J78" i="6"/>
  <c r="I78" i="6"/>
  <c r="H78" i="6"/>
  <c r="K78" i="6"/>
  <c r="G78" i="6"/>
  <c r="M128" i="6"/>
  <c r="O128" i="6"/>
  <c r="Q128" i="6"/>
  <c r="N128" i="6"/>
  <c r="R128" i="6"/>
  <c r="L128" i="6"/>
  <c r="J128" i="6"/>
  <c r="G128" i="6"/>
  <c r="I128" i="6"/>
  <c r="P128" i="6"/>
  <c r="K128" i="6"/>
  <c r="H128" i="6"/>
  <c r="N125" i="6"/>
  <c r="P125" i="6"/>
  <c r="O125" i="6"/>
  <c r="R125" i="6"/>
  <c r="M125" i="6"/>
  <c r="Q125" i="6"/>
  <c r="L125" i="6"/>
  <c r="J125" i="6"/>
  <c r="H125" i="6"/>
  <c r="I125" i="6"/>
  <c r="K125" i="6"/>
  <c r="G125" i="6"/>
  <c r="M41" i="6"/>
  <c r="O41" i="6"/>
  <c r="Q41" i="6"/>
  <c r="P41" i="6"/>
  <c r="L41" i="6"/>
  <c r="N41" i="6"/>
  <c r="R41" i="6"/>
  <c r="G41" i="6"/>
  <c r="J41" i="6"/>
  <c r="K41" i="6"/>
  <c r="I41" i="6"/>
  <c r="H41" i="6"/>
  <c r="M88" i="6"/>
  <c r="O88" i="6"/>
  <c r="N88" i="6"/>
  <c r="P88" i="6"/>
  <c r="Q88" i="6"/>
  <c r="L88" i="6"/>
  <c r="R88" i="6"/>
  <c r="J88" i="6"/>
  <c r="K88" i="6"/>
  <c r="I88" i="6"/>
  <c r="G88" i="6"/>
  <c r="H88" i="6"/>
  <c r="N28" i="6"/>
  <c r="P28" i="6"/>
  <c r="M28" i="6"/>
  <c r="O28" i="6"/>
  <c r="Q28" i="6"/>
  <c r="R28" i="6"/>
  <c r="I28" i="6"/>
  <c r="L28" i="6"/>
  <c r="J28" i="6"/>
  <c r="K28" i="6"/>
  <c r="H28" i="6"/>
  <c r="G28" i="6"/>
  <c r="N68" i="6"/>
  <c r="P68" i="6"/>
  <c r="M68" i="6"/>
  <c r="O68" i="6"/>
  <c r="Q68" i="6"/>
  <c r="R68" i="6"/>
  <c r="K68" i="6"/>
  <c r="I68" i="6"/>
  <c r="L68" i="6"/>
  <c r="J68" i="6"/>
  <c r="H68" i="6"/>
  <c r="G68" i="6"/>
  <c r="N115" i="6"/>
  <c r="P115" i="6"/>
  <c r="M115" i="6"/>
  <c r="O115" i="6"/>
  <c r="R115" i="6"/>
  <c r="L115" i="6"/>
  <c r="K115" i="6"/>
  <c r="I115" i="6"/>
  <c r="J115" i="6"/>
  <c r="H115" i="6"/>
  <c r="Q115" i="6"/>
  <c r="G115" i="6"/>
  <c r="N31" i="6"/>
  <c r="P31" i="6"/>
  <c r="O31" i="6"/>
  <c r="L31" i="6"/>
  <c r="M31" i="6"/>
  <c r="Q31" i="6"/>
  <c r="R31" i="6"/>
  <c r="K31" i="6"/>
  <c r="J31" i="6"/>
  <c r="I31" i="6"/>
  <c r="H31" i="6"/>
  <c r="G31" i="6"/>
  <c r="N140" i="6"/>
  <c r="P140" i="6"/>
  <c r="O140" i="6"/>
  <c r="M140" i="6"/>
  <c r="R140" i="6"/>
  <c r="Q140" i="6"/>
  <c r="L140" i="6"/>
  <c r="I140" i="6"/>
  <c r="H140" i="6"/>
  <c r="K140" i="6"/>
  <c r="G140" i="6"/>
  <c r="J140" i="6"/>
  <c r="M59" i="6"/>
  <c r="O59" i="6"/>
  <c r="R59" i="6"/>
  <c r="P59" i="6"/>
  <c r="N59" i="6"/>
  <c r="L59" i="6"/>
  <c r="Q59" i="6"/>
  <c r="K59" i="6"/>
  <c r="I59" i="6"/>
  <c r="J59" i="6"/>
  <c r="G59" i="6"/>
  <c r="H59" i="6"/>
  <c r="N92" i="6"/>
  <c r="P92" i="6"/>
  <c r="M92" i="6"/>
  <c r="O92" i="6"/>
  <c r="Q92" i="6"/>
  <c r="R92" i="6"/>
  <c r="K92" i="6"/>
  <c r="I92" i="6"/>
  <c r="J92" i="6"/>
  <c r="H92" i="6"/>
  <c r="G92" i="6"/>
  <c r="L92" i="6"/>
  <c r="M9" i="6"/>
  <c r="O9" i="6"/>
  <c r="Q9" i="6"/>
  <c r="L9" i="6"/>
  <c r="P9" i="6"/>
  <c r="R9" i="6"/>
  <c r="N9" i="6"/>
  <c r="J9" i="6"/>
  <c r="H9" i="6"/>
  <c r="G9" i="6"/>
  <c r="K9" i="6"/>
  <c r="I9" i="6"/>
  <c r="M104" i="6"/>
  <c r="O104" i="6"/>
  <c r="N104" i="6"/>
  <c r="P104" i="6"/>
  <c r="Q104" i="6"/>
  <c r="J104" i="6"/>
  <c r="L104" i="6"/>
  <c r="R104" i="6"/>
  <c r="K104" i="6"/>
  <c r="I104" i="6"/>
  <c r="G104" i="6"/>
  <c r="H104" i="6"/>
  <c r="N44" i="6"/>
  <c r="P44" i="6"/>
  <c r="M44" i="6"/>
  <c r="O44" i="6"/>
  <c r="Q44" i="6"/>
  <c r="R44" i="6"/>
  <c r="K44" i="6"/>
  <c r="I44" i="6"/>
  <c r="L44" i="6"/>
  <c r="J44" i="6"/>
  <c r="H44" i="6"/>
  <c r="G44" i="6"/>
  <c r="N60" i="6"/>
  <c r="P60" i="6"/>
  <c r="M60" i="6"/>
  <c r="O60" i="6"/>
  <c r="Q60" i="6"/>
  <c r="R60" i="6"/>
  <c r="L60" i="6"/>
  <c r="K60" i="6"/>
  <c r="I60" i="6"/>
  <c r="J60" i="6"/>
  <c r="H60" i="6"/>
  <c r="G60" i="6"/>
  <c r="N71" i="6"/>
  <c r="P71" i="6"/>
  <c r="M71" i="6"/>
  <c r="L71" i="6"/>
  <c r="R71" i="6"/>
  <c r="Q71" i="6"/>
  <c r="O71" i="6"/>
  <c r="J71" i="6"/>
  <c r="K71" i="6"/>
  <c r="I71" i="6"/>
  <c r="H71" i="6"/>
  <c r="G71" i="6"/>
  <c r="N95" i="6"/>
  <c r="P95" i="6"/>
  <c r="O95" i="6"/>
  <c r="Q95" i="6"/>
  <c r="L95" i="6"/>
  <c r="M95" i="6"/>
  <c r="R95" i="6"/>
  <c r="J95" i="6"/>
  <c r="K95" i="6"/>
  <c r="I95" i="6"/>
  <c r="H95" i="6"/>
  <c r="G95" i="6"/>
  <c r="M26" i="6"/>
  <c r="O26" i="6"/>
  <c r="L26" i="6"/>
  <c r="N26" i="6"/>
  <c r="P26" i="6"/>
  <c r="I26" i="6"/>
  <c r="G26" i="6"/>
  <c r="J26" i="6"/>
  <c r="H26" i="6"/>
  <c r="Q26" i="6"/>
  <c r="R26" i="6"/>
  <c r="K26" i="6"/>
  <c r="M113" i="6"/>
  <c r="O113" i="6"/>
  <c r="Q113" i="6"/>
  <c r="P113" i="6"/>
  <c r="N113" i="6"/>
  <c r="R113" i="6"/>
  <c r="L113" i="6"/>
  <c r="K113" i="6"/>
  <c r="J113" i="6"/>
  <c r="G113" i="6"/>
  <c r="I113" i="6"/>
  <c r="H113" i="6"/>
  <c r="M130" i="6"/>
  <c r="O130" i="6"/>
  <c r="R130" i="6"/>
  <c r="Q130" i="6"/>
  <c r="N130" i="6"/>
  <c r="K130" i="6"/>
  <c r="I130" i="6"/>
  <c r="P130" i="6"/>
  <c r="L130" i="6"/>
  <c r="J130" i="6"/>
  <c r="G130" i="6"/>
  <c r="H130" i="6"/>
  <c r="M137" i="6"/>
  <c r="O137" i="6"/>
  <c r="N137" i="6"/>
  <c r="P137" i="6"/>
  <c r="Q137" i="6"/>
  <c r="R137" i="6"/>
  <c r="I137" i="6"/>
  <c r="G137" i="6"/>
  <c r="K137" i="6"/>
  <c r="J137" i="6"/>
  <c r="H137" i="6"/>
  <c r="L137" i="6"/>
  <c r="M58" i="6"/>
  <c r="O58" i="6"/>
  <c r="P58" i="6"/>
  <c r="N58" i="6"/>
  <c r="Q58" i="6"/>
  <c r="L58" i="6"/>
  <c r="I58" i="6"/>
  <c r="R58" i="6"/>
  <c r="G58" i="6"/>
  <c r="K58" i="6"/>
  <c r="J58" i="6"/>
  <c r="H58" i="6"/>
  <c r="M122" i="6"/>
  <c r="O122" i="6"/>
  <c r="R122" i="6"/>
  <c r="N122" i="6"/>
  <c r="P122" i="6"/>
  <c r="Q122" i="6"/>
  <c r="K122" i="6"/>
  <c r="I122" i="6"/>
  <c r="J122" i="6"/>
  <c r="L122" i="6"/>
  <c r="G122" i="6"/>
  <c r="H122" i="6"/>
  <c r="M106" i="6"/>
  <c r="O106" i="6"/>
  <c r="P106" i="6"/>
  <c r="Q106" i="6"/>
  <c r="N106" i="6"/>
  <c r="R106" i="6"/>
  <c r="L106" i="6"/>
  <c r="I106" i="6"/>
  <c r="G106" i="6"/>
  <c r="K106" i="6"/>
  <c r="J106" i="6"/>
  <c r="H106" i="6"/>
  <c r="M73" i="6"/>
  <c r="O73" i="6"/>
  <c r="Q73" i="6"/>
  <c r="P73" i="6"/>
  <c r="R73" i="6"/>
  <c r="L73" i="6"/>
  <c r="G73" i="6"/>
  <c r="N73" i="6"/>
  <c r="K73" i="6"/>
  <c r="J73" i="6"/>
  <c r="H73" i="6"/>
  <c r="I73" i="6"/>
  <c r="N55" i="6"/>
  <c r="P55" i="6"/>
  <c r="L55" i="6"/>
  <c r="O55" i="6"/>
  <c r="M55" i="6"/>
  <c r="Q55" i="6"/>
  <c r="R55" i="6"/>
  <c r="J55" i="6"/>
  <c r="K55" i="6"/>
  <c r="I55" i="6"/>
  <c r="H55" i="6"/>
  <c r="G55" i="6"/>
  <c r="M96" i="6"/>
  <c r="O96" i="6"/>
  <c r="N96" i="6"/>
  <c r="P96" i="6"/>
  <c r="Q96" i="6"/>
  <c r="J96" i="6"/>
  <c r="L96" i="6"/>
  <c r="K96" i="6"/>
  <c r="I96" i="6"/>
  <c r="G96" i="6"/>
  <c r="H96" i="6"/>
  <c r="R96" i="6"/>
  <c r="M136" i="6"/>
  <c r="O136" i="6"/>
  <c r="P136" i="6"/>
  <c r="Q136" i="6"/>
  <c r="R136" i="6"/>
  <c r="N136" i="6"/>
  <c r="L136" i="6"/>
  <c r="J136" i="6"/>
  <c r="G136" i="6"/>
  <c r="K136" i="6"/>
  <c r="H136" i="6"/>
  <c r="I136" i="6"/>
  <c r="N131" i="6"/>
  <c r="P131" i="6"/>
  <c r="M131" i="6"/>
  <c r="O131" i="6"/>
  <c r="R131" i="6"/>
  <c r="Q131" i="6"/>
  <c r="K131" i="6"/>
  <c r="I131" i="6"/>
  <c r="L131" i="6"/>
  <c r="J131" i="6"/>
  <c r="H131" i="6"/>
  <c r="G131" i="6"/>
  <c r="N94" i="6"/>
  <c r="P94" i="6"/>
  <c r="M94" i="6"/>
  <c r="R94" i="6"/>
  <c r="Q94" i="6"/>
  <c r="L94" i="6"/>
  <c r="J94" i="6"/>
  <c r="O94" i="6"/>
  <c r="I94" i="6"/>
  <c r="H94" i="6"/>
  <c r="K94" i="6"/>
  <c r="G94" i="6"/>
  <c r="M64" i="6"/>
  <c r="O64" i="6"/>
  <c r="N64" i="6"/>
  <c r="P64" i="6"/>
  <c r="Q64" i="6"/>
  <c r="L64" i="6"/>
  <c r="J64" i="6"/>
  <c r="K64" i="6"/>
  <c r="I64" i="6"/>
  <c r="G64" i="6"/>
  <c r="R64" i="6"/>
  <c r="H64" i="6"/>
  <c r="M75" i="6"/>
  <c r="O75" i="6"/>
  <c r="P75" i="6"/>
  <c r="R75" i="6"/>
  <c r="N75" i="6"/>
  <c r="Q75" i="6"/>
  <c r="K75" i="6"/>
  <c r="I75" i="6"/>
  <c r="J75" i="6"/>
  <c r="L75" i="6"/>
  <c r="G75" i="6"/>
  <c r="H75" i="6"/>
  <c r="M129" i="6"/>
  <c r="O129" i="6"/>
  <c r="Q129" i="6"/>
  <c r="P129" i="6"/>
  <c r="N129" i="6"/>
  <c r="R129" i="6"/>
  <c r="K129" i="6"/>
  <c r="J129" i="6"/>
  <c r="G129" i="6"/>
  <c r="I129" i="6"/>
  <c r="L129" i="6"/>
  <c r="H129" i="6"/>
  <c r="N124" i="6"/>
  <c r="P124" i="6"/>
  <c r="O124" i="6"/>
  <c r="R124" i="6"/>
  <c r="M124" i="6"/>
  <c r="Q124" i="6"/>
  <c r="L124" i="6"/>
  <c r="I124" i="6"/>
  <c r="H124" i="6"/>
  <c r="K124" i="6"/>
  <c r="J124" i="6"/>
  <c r="G124" i="6"/>
  <c r="M65" i="6"/>
  <c r="O65" i="6"/>
  <c r="Q65" i="6"/>
  <c r="P65" i="6"/>
  <c r="N65" i="6"/>
  <c r="R65" i="6"/>
  <c r="J65" i="6"/>
  <c r="G65" i="6"/>
  <c r="I65" i="6"/>
  <c r="L65" i="6"/>
  <c r="K65" i="6"/>
  <c r="H65" i="6"/>
  <c r="N117" i="6"/>
  <c r="P117" i="6"/>
  <c r="O117" i="6"/>
  <c r="M117" i="6"/>
  <c r="R117" i="6"/>
  <c r="L117" i="6"/>
  <c r="Q117" i="6"/>
  <c r="K117" i="6"/>
  <c r="H117" i="6"/>
  <c r="J117" i="6"/>
  <c r="I117" i="6"/>
  <c r="G117" i="6"/>
  <c r="N84" i="6"/>
  <c r="P84" i="6"/>
  <c r="M84" i="6"/>
  <c r="O84" i="6"/>
  <c r="Q84" i="6"/>
  <c r="R84" i="6"/>
  <c r="K84" i="6"/>
  <c r="I84" i="6"/>
  <c r="J84" i="6"/>
  <c r="H84" i="6"/>
  <c r="G84" i="6"/>
  <c r="L84" i="6"/>
  <c r="M40" i="6"/>
  <c r="O40" i="6"/>
  <c r="Q40" i="6"/>
  <c r="N40" i="6"/>
  <c r="P40" i="6"/>
  <c r="L40" i="6"/>
  <c r="J40" i="6"/>
  <c r="R40" i="6"/>
  <c r="I40" i="6"/>
  <c r="G40" i="6"/>
  <c r="K40" i="6"/>
  <c r="H40" i="6"/>
  <c r="N108" i="6"/>
  <c r="P108" i="6"/>
  <c r="M108" i="6"/>
  <c r="O108" i="6"/>
  <c r="R108" i="6"/>
  <c r="L108" i="6"/>
  <c r="Q108" i="6"/>
  <c r="K108" i="6"/>
  <c r="I108" i="6"/>
  <c r="J108" i="6"/>
  <c r="H108" i="6"/>
  <c r="G108" i="6"/>
  <c r="N54" i="6"/>
  <c r="P54" i="6"/>
  <c r="O54" i="6"/>
  <c r="M54" i="6"/>
  <c r="Q54" i="6"/>
  <c r="R54" i="6"/>
  <c r="K54" i="6"/>
  <c r="H54" i="6"/>
  <c r="J54" i="6"/>
  <c r="L54" i="6"/>
  <c r="I54" i="6"/>
  <c r="G54" i="6"/>
  <c r="M138" i="6"/>
  <c r="O138" i="6"/>
  <c r="R138" i="6"/>
  <c r="N138" i="6"/>
  <c r="P138" i="6"/>
  <c r="Q138" i="6"/>
  <c r="K138" i="6"/>
  <c r="I138" i="6"/>
  <c r="J138" i="6"/>
  <c r="L138" i="6"/>
  <c r="G138" i="6"/>
  <c r="H138" i="6"/>
  <c r="M81" i="6"/>
  <c r="O81" i="6"/>
  <c r="Q81" i="6"/>
  <c r="P81" i="6"/>
  <c r="N81" i="6"/>
  <c r="R81" i="6"/>
  <c r="L81" i="6"/>
  <c r="J81" i="6"/>
  <c r="G81" i="6"/>
  <c r="I81" i="6"/>
  <c r="K81" i="6"/>
  <c r="H81" i="6"/>
  <c r="M83" i="6"/>
  <c r="O83" i="6"/>
  <c r="R83" i="6"/>
  <c r="P83" i="6"/>
  <c r="N83" i="6"/>
  <c r="K83" i="6"/>
  <c r="I83" i="6"/>
  <c r="Q83" i="6"/>
  <c r="J83" i="6"/>
  <c r="L83" i="6"/>
  <c r="G83" i="6"/>
  <c r="H83" i="6"/>
  <c r="N30" i="6"/>
  <c r="P30" i="6"/>
  <c r="M30" i="6"/>
  <c r="Q30" i="6"/>
  <c r="R30" i="6"/>
  <c r="L30" i="6"/>
  <c r="O30" i="6"/>
  <c r="K30" i="6"/>
  <c r="J30" i="6"/>
  <c r="I30" i="6"/>
  <c r="H30" i="6"/>
  <c r="G30" i="6"/>
  <c r="M42" i="6"/>
  <c r="O42" i="6"/>
  <c r="Q42" i="6"/>
  <c r="P42" i="6"/>
  <c r="N42" i="6"/>
  <c r="R42" i="6"/>
  <c r="K42" i="6"/>
  <c r="I42" i="6"/>
  <c r="G42" i="6"/>
  <c r="L42" i="6"/>
  <c r="J42" i="6"/>
  <c r="H42" i="6"/>
  <c r="M72" i="6"/>
  <c r="O72" i="6"/>
  <c r="N72" i="6"/>
  <c r="P72" i="6"/>
  <c r="L72" i="6"/>
  <c r="J72" i="6"/>
  <c r="R72" i="6"/>
  <c r="K72" i="6"/>
  <c r="I72" i="6"/>
  <c r="G72" i="6"/>
  <c r="Q72" i="6"/>
  <c r="H72" i="6"/>
  <c r="M120" i="6"/>
  <c r="O120" i="6"/>
  <c r="N120" i="6"/>
  <c r="P120" i="6"/>
  <c r="Q120" i="6"/>
  <c r="R120" i="6"/>
  <c r="G120" i="6"/>
  <c r="K120" i="6"/>
  <c r="J120" i="6"/>
  <c r="L120" i="6"/>
  <c r="I120" i="6"/>
  <c r="H120" i="6"/>
  <c r="M19" i="6"/>
  <c r="O19" i="6"/>
  <c r="R19" i="6"/>
  <c r="K19" i="6"/>
  <c r="P19" i="6"/>
  <c r="Q19" i="6"/>
  <c r="N19" i="6"/>
  <c r="L19" i="6"/>
  <c r="I19" i="6"/>
  <c r="J19" i="6"/>
  <c r="G19" i="6"/>
  <c r="H19" i="6"/>
  <c r="M25" i="6"/>
  <c r="O25" i="6"/>
  <c r="Q25" i="6"/>
  <c r="L25" i="6"/>
  <c r="P25" i="6"/>
  <c r="R25" i="6"/>
  <c r="K25" i="6"/>
  <c r="N25" i="6"/>
  <c r="G25" i="6"/>
  <c r="J25" i="6"/>
  <c r="H25" i="6"/>
  <c r="I25" i="6"/>
  <c r="N116" i="6"/>
  <c r="P116" i="6"/>
  <c r="M116" i="6"/>
  <c r="R116" i="6"/>
  <c r="Q116" i="6"/>
  <c r="L116" i="6"/>
  <c r="O116" i="6"/>
  <c r="K116" i="6"/>
  <c r="H116" i="6"/>
  <c r="J116" i="6"/>
  <c r="I116" i="6"/>
  <c r="G116" i="6"/>
  <c r="N39" i="6"/>
  <c r="P39" i="6"/>
  <c r="Q39" i="6"/>
  <c r="L39" i="6"/>
  <c r="O39" i="6"/>
  <c r="M39" i="6"/>
  <c r="R39" i="6"/>
  <c r="J39" i="6"/>
  <c r="I39" i="6"/>
  <c r="K39" i="6"/>
  <c r="H39" i="6"/>
  <c r="G39" i="6"/>
  <c r="M119" i="6"/>
  <c r="O119" i="6"/>
  <c r="N119" i="6"/>
  <c r="P119" i="6"/>
  <c r="Q119" i="6"/>
  <c r="R119" i="6"/>
  <c r="J119" i="6"/>
  <c r="K119" i="6"/>
  <c r="I119" i="6"/>
  <c r="G119" i="6"/>
  <c r="H119" i="6"/>
  <c r="L119" i="6"/>
  <c r="M89" i="6"/>
  <c r="O89" i="6"/>
  <c r="Q89" i="6"/>
  <c r="P89" i="6"/>
  <c r="R89" i="6"/>
  <c r="L89" i="6"/>
  <c r="G89" i="6"/>
  <c r="J89" i="6"/>
  <c r="K89" i="6"/>
  <c r="N89" i="6"/>
  <c r="I89" i="6"/>
  <c r="H89" i="6"/>
  <c r="N12" i="6"/>
  <c r="P12" i="6"/>
  <c r="M12" i="6"/>
  <c r="O12" i="6"/>
  <c r="Q12" i="6"/>
  <c r="R12" i="6"/>
  <c r="L12" i="6"/>
  <c r="I12" i="6"/>
  <c r="K12" i="6"/>
  <c r="J12" i="6"/>
  <c r="H12" i="6"/>
  <c r="G12" i="6"/>
  <c r="N22" i="6"/>
  <c r="P22" i="6"/>
  <c r="R22" i="6"/>
  <c r="O22" i="6"/>
  <c r="K22" i="6"/>
  <c r="M22" i="6"/>
  <c r="Q22" i="6"/>
  <c r="L22" i="6"/>
  <c r="H22" i="6"/>
  <c r="J22" i="6"/>
  <c r="I22" i="6"/>
  <c r="G22" i="6"/>
  <c r="N110" i="6"/>
  <c r="P110" i="6"/>
  <c r="Q110" i="6"/>
  <c r="L110" i="6"/>
  <c r="R110" i="6"/>
  <c r="O110" i="6"/>
  <c r="M110" i="6"/>
  <c r="J110" i="6"/>
  <c r="K110" i="6"/>
  <c r="I110" i="6"/>
  <c r="H110" i="6"/>
  <c r="G110" i="6"/>
  <c r="N147" i="6"/>
  <c r="P147" i="6"/>
  <c r="M147" i="6"/>
  <c r="O147" i="6"/>
  <c r="R147" i="6"/>
  <c r="K147" i="6"/>
  <c r="I147" i="6"/>
  <c r="J147" i="6"/>
  <c r="H147" i="6"/>
  <c r="L147" i="6"/>
  <c r="G147" i="6"/>
  <c r="Q147" i="6"/>
  <c r="N61" i="6"/>
  <c r="P61" i="6"/>
  <c r="O61" i="6"/>
  <c r="R61" i="6"/>
  <c r="M61" i="6"/>
  <c r="Q61" i="6"/>
  <c r="L61" i="6"/>
  <c r="I61" i="6"/>
  <c r="H61" i="6"/>
  <c r="K61" i="6"/>
  <c r="J61" i="6"/>
  <c r="G61" i="6"/>
  <c r="M145" i="6"/>
  <c r="O145" i="6"/>
  <c r="N145" i="6"/>
  <c r="Q145" i="6"/>
  <c r="P145" i="6"/>
  <c r="L145" i="6"/>
  <c r="R145" i="6"/>
  <c r="K145" i="6"/>
  <c r="G145" i="6"/>
  <c r="J145" i="6"/>
  <c r="I145" i="6"/>
  <c r="H145" i="6"/>
  <c r="N102" i="6"/>
  <c r="P102" i="6"/>
  <c r="O102" i="6"/>
  <c r="M102" i="6"/>
  <c r="R102" i="6"/>
  <c r="Q102" i="6"/>
  <c r="L102" i="6"/>
  <c r="K102" i="6"/>
  <c r="H102" i="6"/>
  <c r="J102" i="6"/>
  <c r="I102" i="6"/>
  <c r="G102" i="6"/>
  <c r="N13" i="6"/>
  <c r="P13" i="6"/>
  <c r="O13" i="6"/>
  <c r="M13" i="6"/>
  <c r="R13" i="6"/>
  <c r="K13" i="6"/>
  <c r="Q13" i="6"/>
  <c r="L13" i="6"/>
  <c r="I13" i="6"/>
  <c r="H13" i="6"/>
  <c r="G13" i="6"/>
  <c r="J13" i="6"/>
  <c r="M43" i="6"/>
  <c r="O43" i="6"/>
  <c r="R43" i="6"/>
  <c r="K43" i="6"/>
  <c r="Q43" i="6"/>
  <c r="P43" i="6"/>
  <c r="L43" i="6"/>
  <c r="N43" i="6"/>
  <c r="I43" i="6"/>
  <c r="J43" i="6"/>
  <c r="G43" i="6"/>
  <c r="H43" i="6"/>
  <c r="N123" i="6"/>
  <c r="P123" i="6"/>
  <c r="M123" i="6"/>
  <c r="O123" i="6"/>
  <c r="R123" i="6"/>
  <c r="L123" i="6"/>
  <c r="K123" i="6"/>
  <c r="I123" i="6"/>
  <c r="Q123" i="6"/>
  <c r="J123" i="6"/>
  <c r="H123" i="6"/>
  <c r="G123" i="6"/>
  <c r="M33" i="6"/>
  <c r="O33" i="6"/>
  <c r="Q33" i="6"/>
  <c r="N33" i="6"/>
  <c r="L33" i="6"/>
  <c r="R33" i="6"/>
  <c r="K33" i="6"/>
  <c r="J33" i="6"/>
  <c r="G33" i="6"/>
  <c r="P33" i="6"/>
  <c r="I33" i="6"/>
  <c r="H33" i="6"/>
  <c r="N126" i="6"/>
  <c r="Q126" i="6"/>
  <c r="L126" i="6"/>
  <c r="O126" i="6"/>
  <c r="P126" i="6"/>
  <c r="R126" i="6"/>
  <c r="J126" i="6"/>
  <c r="M126" i="6"/>
  <c r="K126" i="6"/>
  <c r="I126" i="6"/>
  <c r="H126" i="6"/>
  <c r="G126" i="6"/>
  <c r="M17" i="6"/>
  <c r="O17" i="6"/>
  <c r="Q17" i="6"/>
  <c r="P17" i="6"/>
  <c r="N17" i="6"/>
  <c r="L17" i="6"/>
  <c r="R17" i="6"/>
  <c r="J17" i="6"/>
  <c r="G17" i="6"/>
  <c r="H17" i="6"/>
  <c r="K17" i="6"/>
  <c r="I17" i="6"/>
  <c r="N118" i="6"/>
  <c r="P118" i="6"/>
  <c r="Q118" i="6"/>
  <c r="L118" i="6"/>
  <c r="O118" i="6"/>
  <c r="M118" i="6"/>
  <c r="R118" i="6"/>
  <c r="J118" i="6"/>
  <c r="K118" i="6"/>
  <c r="I118" i="6"/>
  <c r="H118" i="6"/>
  <c r="G118" i="6"/>
  <c r="N69" i="6"/>
  <c r="P69" i="6"/>
  <c r="R69" i="6"/>
  <c r="Q69" i="6"/>
  <c r="M69" i="6"/>
  <c r="L69" i="6"/>
  <c r="O69" i="6"/>
  <c r="K69" i="6"/>
  <c r="H69" i="6"/>
  <c r="J69" i="6"/>
  <c r="I69" i="6"/>
  <c r="G69" i="6"/>
  <c r="M82" i="6"/>
  <c r="O82" i="6"/>
  <c r="P82" i="6"/>
  <c r="N82" i="6"/>
  <c r="Q82" i="6"/>
  <c r="R82" i="6"/>
  <c r="L82" i="6"/>
  <c r="K82" i="6"/>
  <c r="J82" i="6"/>
  <c r="G82" i="6"/>
  <c r="I82" i="6"/>
  <c r="H82" i="6"/>
  <c r="N141" i="6"/>
  <c r="P141" i="6"/>
  <c r="O141" i="6"/>
  <c r="M141" i="6"/>
  <c r="R141" i="6"/>
  <c r="L141" i="6"/>
  <c r="J141" i="6"/>
  <c r="H141" i="6"/>
  <c r="Q141" i="6"/>
  <c r="I141" i="6"/>
  <c r="K141" i="6"/>
  <c r="G141" i="6"/>
  <c r="N20" i="6"/>
  <c r="P20" i="6"/>
  <c r="M20" i="6"/>
  <c r="O20" i="6"/>
  <c r="Q20" i="6"/>
  <c r="R20" i="6"/>
  <c r="I20" i="6"/>
  <c r="K20" i="6"/>
  <c r="J20" i="6"/>
  <c r="H20" i="6"/>
  <c r="L20" i="6"/>
  <c r="G20" i="6"/>
  <c r="M27" i="6"/>
  <c r="O27" i="6"/>
  <c r="Q27" i="6"/>
  <c r="R27" i="6"/>
  <c r="K27" i="6"/>
  <c r="L27" i="6"/>
  <c r="P27" i="6"/>
  <c r="N27" i="6"/>
  <c r="I27" i="6"/>
  <c r="J27" i="6"/>
  <c r="G27" i="6"/>
  <c r="H27" i="6"/>
  <c r="M135" i="6"/>
  <c r="O135" i="6"/>
  <c r="N135" i="6"/>
  <c r="P135" i="6"/>
  <c r="Q135" i="6"/>
  <c r="R135" i="6"/>
  <c r="L135" i="6"/>
  <c r="J135" i="6"/>
  <c r="K135" i="6"/>
  <c r="I135" i="6"/>
  <c r="G135" i="6"/>
  <c r="H135" i="6"/>
  <c r="N132" i="6"/>
  <c r="P132" i="6"/>
  <c r="R132" i="6"/>
  <c r="M132" i="6"/>
  <c r="Q132" i="6"/>
  <c r="L132" i="6"/>
  <c r="O132" i="6"/>
  <c r="K132" i="6"/>
  <c r="H132" i="6"/>
  <c r="I132" i="6"/>
  <c r="J132" i="6"/>
  <c r="G132" i="6"/>
  <c r="N133" i="6"/>
  <c r="P133" i="6"/>
  <c r="R133" i="6"/>
  <c r="O133" i="6"/>
  <c r="L133" i="6"/>
  <c r="Q133" i="6"/>
  <c r="K133" i="6"/>
  <c r="H133" i="6"/>
  <c r="M133" i="6"/>
  <c r="J133" i="6"/>
  <c r="I133" i="6"/>
  <c r="G133" i="6"/>
  <c r="N36" i="6"/>
  <c r="P36" i="6"/>
  <c r="M36" i="6"/>
  <c r="O36" i="6"/>
  <c r="Q36" i="6"/>
  <c r="R36" i="6"/>
  <c r="L36" i="6"/>
  <c r="I36" i="6"/>
  <c r="J36" i="6"/>
  <c r="H36" i="6"/>
  <c r="K36" i="6"/>
  <c r="G36" i="6"/>
  <c r="M99" i="6"/>
  <c r="O99" i="6"/>
  <c r="R99" i="6"/>
  <c r="P99" i="6"/>
  <c r="N99" i="6"/>
  <c r="Q99" i="6"/>
  <c r="L99" i="6"/>
  <c r="K99" i="6"/>
  <c r="I99" i="6"/>
  <c r="J99" i="6"/>
  <c r="G99" i="6"/>
  <c r="H99" i="6"/>
  <c r="N93" i="6"/>
  <c r="P93" i="6"/>
  <c r="R93" i="6"/>
  <c r="O93" i="6"/>
  <c r="Q93" i="6"/>
  <c r="M93" i="6"/>
  <c r="I93" i="6"/>
  <c r="H93" i="6"/>
  <c r="K93" i="6"/>
  <c r="L93" i="6"/>
  <c r="G93" i="6"/>
  <c r="J93" i="6"/>
  <c r="M57" i="6"/>
  <c r="O57" i="6"/>
  <c r="Q57" i="6"/>
  <c r="P57" i="6"/>
  <c r="N57" i="6"/>
  <c r="R57" i="6"/>
  <c r="L57" i="6"/>
  <c r="J57" i="6"/>
  <c r="G57" i="6"/>
  <c r="K57" i="6"/>
  <c r="I57" i="6"/>
  <c r="H57" i="6"/>
  <c r="N23" i="6"/>
  <c r="P23" i="6"/>
  <c r="L23" i="6"/>
  <c r="R23" i="6"/>
  <c r="M23" i="6"/>
  <c r="Q23" i="6"/>
  <c r="K23" i="6"/>
  <c r="J23" i="6"/>
  <c r="I23" i="6"/>
  <c r="O23" i="6"/>
  <c r="H23" i="6"/>
  <c r="G23" i="6"/>
  <c r="M105" i="6"/>
  <c r="O105" i="6"/>
  <c r="P105" i="6"/>
  <c r="Q105" i="6"/>
  <c r="N105" i="6"/>
  <c r="R105" i="6"/>
  <c r="L105" i="6"/>
  <c r="G105" i="6"/>
  <c r="J105" i="6"/>
  <c r="K105" i="6"/>
  <c r="I105" i="6"/>
  <c r="H105" i="6"/>
  <c r="M112" i="6"/>
  <c r="O112" i="6"/>
  <c r="Q112" i="6"/>
  <c r="N112" i="6"/>
  <c r="R112" i="6"/>
  <c r="P112" i="6"/>
  <c r="L112" i="6"/>
  <c r="J112" i="6"/>
  <c r="G112" i="6"/>
  <c r="I112" i="6"/>
  <c r="K112" i="6"/>
  <c r="H112" i="6"/>
  <c r="M127" i="6"/>
  <c r="O127" i="6"/>
  <c r="N127" i="6"/>
  <c r="P127" i="6"/>
  <c r="Q127" i="6"/>
  <c r="L127" i="6"/>
  <c r="J127" i="6"/>
  <c r="K127" i="6"/>
  <c r="I127" i="6"/>
  <c r="G127" i="6"/>
  <c r="H127" i="6"/>
  <c r="R127" i="6"/>
  <c r="N14" i="6"/>
  <c r="P14" i="6"/>
  <c r="Q14" i="6"/>
  <c r="O14" i="6"/>
  <c r="M14" i="6"/>
  <c r="R14" i="6"/>
  <c r="K14" i="6"/>
  <c r="L14" i="6"/>
  <c r="J14" i="6"/>
  <c r="H14" i="6"/>
  <c r="I14" i="6"/>
  <c r="G14" i="6"/>
  <c r="M35" i="6"/>
  <c r="O35" i="6"/>
  <c r="R35" i="6"/>
  <c r="K35" i="6"/>
  <c r="P35" i="6"/>
  <c r="N35" i="6"/>
  <c r="L35" i="6"/>
  <c r="I35" i="6"/>
  <c r="J35" i="6"/>
  <c r="Q35" i="6"/>
  <c r="G35" i="6"/>
  <c r="H35" i="6"/>
  <c r="M114" i="6"/>
  <c r="O114" i="6"/>
  <c r="N114" i="6"/>
  <c r="R114" i="6"/>
  <c r="Q114" i="6"/>
  <c r="L114" i="6"/>
  <c r="K114" i="6"/>
  <c r="I114" i="6"/>
  <c r="J114" i="6"/>
  <c r="P114" i="6"/>
  <c r="G114" i="6"/>
  <c r="H114" i="6"/>
  <c r="M32" i="6"/>
  <c r="O32" i="6"/>
  <c r="Q32" i="6"/>
  <c r="N32" i="6"/>
  <c r="P32" i="6"/>
  <c r="L32" i="6"/>
  <c r="K32" i="6"/>
  <c r="J32" i="6"/>
  <c r="I32" i="6"/>
  <c r="R32" i="6"/>
  <c r="G32" i="6"/>
  <c r="H32" i="6"/>
  <c r="M11" i="6"/>
  <c r="O11" i="6"/>
  <c r="P11" i="6"/>
  <c r="R11" i="6"/>
  <c r="K11" i="6"/>
  <c r="N11" i="6"/>
  <c r="L11" i="6"/>
  <c r="Q11" i="6"/>
  <c r="I11" i="6"/>
  <c r="J11" i="6"/>
  <c r="G11" i="6"/>
  <c r="H11" i="6"/>
  <c r="N134" i="6"/>
  <c r="M134" i="6"/>
  <c r="P134" i="6"/>
  <c r="Q134" i="6"/>
  <c r="L134" i="6"/>
  <c r="R134" i="6"/>
  <c r="O134" i="6"/>
  <c r="J134" i="6"/>
  <c r="K134" i="6"/>
  <c r="I134" i="6"/>
  <c r="H134" i="6"/>
  <c r="G134" i="6"/>
  <c r="M24" i="6"/>
  <c r="O24" i="6"/>
  <c r="Q24" i="6"/>
  <c r="N24" i="6"/>
  <c r="P24" i="6"/>
  <c r="L24" i="6"/>
  <c r="K24" i="6"/>
  <c r="R24" i="6"/>
  <c r="J24" i="6"/>
  <c r="I24" i="6"/>
  <c r="G24" i="6"/>
  <c r="H24" i="6"/>
  <c r="M111" i="6"/>
  <c r="O111" i="6"/>
  <c r="N111" i="6"/>
  <c r="P111" i="6"/>
  <c r="Q111" i="6"/>
  <c r="R111" i="6"/>
  <c r="J111" i="6"/>
  <c r="K111" i="6"/>
  <c r="I111" i="6"/>
  <c r="G111" i="6"/>
  <c r="L111" i="6"/>
  <c r="H111" i="6"/>
  <c r="N21" i="6"/>
  <c r="P21" i="6"/>
  <c r="R21" i="6"/>
  <c r="O21" i="6"/>
  <c r="M21" i="6"/>
  <c r="Q21" i="6"/>
  <c r="K21" i="6"/>
  <c r="H21" i="6"/>
  <c r="L21" i="6"/>
  <c r="I21" i="6"/>
  <c r="J21" i="6"/>
  <c r="G21" i="6"/>
  <c r="N53" i="6"/>
  <c r="P53" i="6"/>
  <c r="M53" i="6"/>
  <c r="Q53" i="6"/>
  <c r="R53" i="6"/>
  <c r="O53" i="6"/>
  <c r="K53" i="6"/>
  <c r="H53" i="6"/>
  <c r="I53" i="6"/>
  <c r="J53" i="6"/>
  <c r="L53" i="6"/>
  <c r="G53" i="6"/>
  <c r="N47" i="6"/>
  <c r="P47" i="6"/>
  <c r="L47" i="6"/>
  <c r="R47" i="6"/>
  <c r="O47" i="6"/>
  <c r="J47" i="6"/>
  <c r="K47" i="6"/>
  <c r="I47" i="6"/>
  <c r="Q47" i="6"/>
  <c r="M47" i="6"/>
  <c r="H47" i="6"/>
  <c r="G47" i="6"/>
  <c r="M48" i="6"/>
  <c r="O48" i="6"/>
  <c r="Q48" i="6"/>
  <c r="N48" i="6"/>
  <c r="P48" i="6"/>
  <c r="L48" i="6"/>
  <c r="R48" i="6"/>
  <c r="J48" i="6"/>
  <c r="K48" i="6"/>
  <c r="I48" i="6"/>
  <c r="G48" i="6"/>
  <c r="H48" i="6"/>
  <c r="N109" i="6"/>
  <c r="P109" i="6"/>
  <c r="R109" i="6"/>
  <c r="O109" i="6"/>
  <c r="Q109" i="6"/>
  <c r="M109" i="6"/>
  <c r="L109" i="6"/>
  <c r="I109" i="6"/>
  <c r="H109" i="6"/>
  <c r="K109" i="6"/>
  <c r="J109" i="6"/>
  <c r="G109" i="6"/>
  <c r="N142" i="6"/>
  <c r="Q142" i="6"/>
  <c r="L142" i="6"/>
  <c r="O142" i="6"/>
  <c r="M142" i="6"/>
  <c r="P142" i="6"/>
  <c r="R142" i="6"/>
  <c r="J142" i="6"/>
  <c r="K142" i="6"/>
  <c r="I142" i="6"/>
  <c r="H142" i="6"/>
  <c r="G142" i="6"/>
  <c r="N70" i="6"/>
  <c r="P70" i="6"/>
  <c r="R70" i="6"/>
  <c r="O70" i="6"/>
  <c r="L70" i="6"/>
  <c r="Q70" i="6"/>
  <c r="M70" i="6"/>
  <c r="K70" i="6"/>
  <c r="H70" i="6"/>
  <c r="J70" i="6"/>
  <c r="I70" i="6"/>
  <c r="G70" i="6"/>
  <c r="M91" i="6"/>
  <c r="O91" i="6"/>
  <c r="R91" i="6"/>
  <c r="P91" i="6"/>
  <c r="K91" i="6"/>
  <c r="I91" i="6"/>
  <c r="L91" i="6"/>
  <c r="N91" i="6"/>
  <c r="J91" i="6"/>
  <c r="Q91" i="6"/>
  <c r="G91" i="6"/>
  <c r="H91" i="6"/>
  <c r="M121" i="6"/>
  <c r="O121" i="6"/>
  <c r="N121" i="6"/>
  <c r="P121" i="6"/>
  <c r="Q121" i="6"/>
  <c r="L121" i="6"/>
  <c r="I121" i="6"/>
  <c r="G121" i="6"/>
  <c r="R121" i="6"/>
  <c r="K121" i="6"/>
  <c r="J121" i="6"/>
  <c r="H121" i="6"/>
  <c r="M107" i="6"/>
  <c r="O107" i="6"/>
  <c r="R107" i="6"/>
  <c r="P107" i="6"/>
  <c r="Q107" i="6"/>
  <c r="L107" i="6"/>
  <c r="K107" i="6"/>
  <c r="I107" i="6"/>
  <c r="J107" i="6"/>
  <c r="N107" i="6"/>
  <c r="G107" i="6"/>
  <c r="H107" i="6"/>
  <c r="N86" i="6"/>
  <c r="P86" i="6"/>
  <c r="Q86" i="6"/>
  <c r="R86" i="6"/>
  <c r="O86" i="6"/>
  <c r="M86" i="6"/>
  <c r="L86" i="6"/>
  <c r="H86" i="6"/>
  <c r="K86" i="6"/>
  <c r="J86" i="6"/>
  <c r="I86" i="6"/>
  <c r="G86" i="6"/>
  <c r="M10" i="6"/>
  <c r="O10" i="6"/>
  <c r="N10" i="6"/>
  <c r="L10" i="6"/>
  <c r="R10" i="6"/>
  <c r="Q10" i="6"/>
  <c r="P10" i="6"/>
  <c r="K10" i="6"/>
  <c r="I10" i="6"/>
  <c r="G10" i="6"/>
  <c r="J10" i="6"/>
  <c r="H10" i="6"/>
  <c r="M67" i="6"/>
  <c r="O67" i="6"/>
  <c r="R67" i="6"/>
  <c r="Q67" i="6"/>
  <c r="N67" i="6"/>
  <c r="K67" i="6"/>
  <c r="I67" i="6"/>
  <c r="L67" i="6"/>
  <c r="J67" i="6"/>
  <c r="P67" i="6"/>
  <c r="G67" i="6"/>
  <c r="H67" i="6"/>
  <c r="M146" i="6"/>
  <c r="O146" i="6"/>
  <c r="R146" i="6"/>
  <c r="N146" i="6"/>
  <c r="Q146" i="6"/>
  <c r="P146" i="6"/>
  <c r="K146" i="6"/>
  <c r="I146" i="6"/>
  <c r="J146" i="6"/>
  <c r="L146" i="6"/>
  <c r="G146" i="6"/>
  <c r="H146" i="6"/>
  <c r="N52" i="6"/>
  <c r="P52" i="6"/>
  <c r="M52" i="6"/>
  <c r="O52" i="6"/>
  <c r="Q52" i="6"/>
  <c r="R52" i="6"/>
  <c r="L52" i="6"/>
  <c r="K52" i="6"/>
  <c r="I52" i="6"/>
  <c r="J52" i="6"/>
  <c r="H52" i="6"/>
  <c r="G52" i="6"/>
  <c r="M16" i="6"/>
  <c r="O16" i="6"/>
  <c r="Q16" i="6"/>
  <c r="N16" i="6"/>
  <c r="P16" i="6"/>
  <c r="L16" i="6"/>
  <c r="R16" i="6"/>
  <c r="K16" i="6"/>
  <c r="J16" i="6"/>
  <c r="I16" i="6"/>
  <c r="G16" i="6"/>
  <c r="H16" i="6"/>
  <c r="N29" i="6"/>
  <c r="P29" i="6"/>
  <c r="Q29" i="6"/>
  <c r="R29" i="6"/>
  <c r="O29" i="6"/>
  <c r="L29" i="6"/>
  <c r="M29" i="6"/>
  <c r="K29" i="6"/>
  <c r="I29" i="6"/>
  <c r="H29" i="6"/>
  <c r="J29" i="6"/>
  <c r="G29" i="6"/>
  <c r="N37" i="6"/>
  <c r="P37" i="6"/>
  <c r="O37" i="6"/>
  <c r="M37" i="6"/>
  <c r="R37" i="6"/>
  <c r="Q37" i="6"/>
  <c r="L37" i="6"/>
  <c r="I37" i="6"/>
  <c r="H37" i="6"/>
  <c r="K37" i="6"/>
  <c r="J37" i="6"/>
  <c r="G37" i="6"/>
  <c r="M144" i="6"/>
  <c r="O144" i="6"/>
  <c r="N144" i="6"/>
  <c r="Q144" i="6"/>
  <c r="L144" i="6"/>
  <c r="P144" i="6"/>
  <c r="J144" i="6"/>
  <c r="G144" i="6"/>
  <c r="I144" i="6"/>
  <c r="R144" i="6"/>
  <c r="K144" i="6"/>
  <c r="H144" i="6"/>
  <c r="M98" i="6"/>
  <c r="O98" i="6"/>
  <c r="P98" i="6"/>
  <c r="N98" i="6"/>
  <c r="Q98" i="6"/>
  <c r="L98" i="6"/>
  <c r="R98" i="6"/>
  <c r="K98" i="6"/>
  <c r="J98" i="6"/>
  <c r="G98" i="6"/>
  <c r="I98" i="6"/>
  <c r="H98" i="6"/>
  <c r="M34" i="6"/>
  <c r="O34" i="6"/>
  <c r="P34" i="6"/>
  <c r="N34" i="6"/>
  <c r="L34" i="6"/>
  <c r="Q34" i="6"/>
  <c r="K34" i="6"/>
  <c r="R34" i="6"/>
  <c r="J34" i="6"/>
  <c r="G34" i="6"/>
  <c r="I34" i="6"/>
  <c r="H34" i="6"/>
  <c r="M90" i="6"/>
  <c r="O90" i="6"/>
  <c r="Q90" i="6"/>
  <c r="N90" i="6"/>
  <c r="P90" i="6"/>
  <c r="L90" i="6"/>
  <c r="I90" i="6"/>
  <c r="G90" i="6"/>
  <c r="R90" i="6"/>
  <c r="K90" i="6"/>
  <c r="J90" i="6"/>
  <c r="H90" i="6"/>
  <c r="M143" i="6"/>
  <c r="O143" i="6"/>
  <c r="N143" i="6"/>
  <c r="P143" i="6"/>
  <c r="Q143" i="6"/>
  <c r="L143" i="6"/>
  <c r="R143" i="6"/>
  <c r="J143" i="6"/>
  <c r="K143" i="6"/>
  <c r="G143" i="6"/>
  <c r="H143" i="6"/>
  <c r="I143" i="6"/>
  <c r="N15" i="6"/>
  <c r="P15" i="6"/>
  <c r="L15" i="6"/>
  <c r="Q15" i="6"/>
  <c r="O15" i="6"/>
  <c r="M15" i="6"/>
  <c r="R15" i="6"/>
  <c r="K15" i="6"/>
  <c r="J15" i="6"/>
  <c r="I15" i="6"/>
  <c r="H15" i="6"/>
  <c r="G15" i="6"/>
  <c r="M51" i="6"/>
  <c r="O51" i="6"/>
  <c r="N51" i="6"/>
  <c r="R51" i="6"/>
  <c r="L51" i="6"/>
  <c r="Q51" i="6"/>
  <c r="K51" i="6"/>
  <c r="I51" i="6"/>
  <c r="P51" i="6"/>
  <c r="J51" i="6"/>
  <c r="G51" i="6"/>
  <c r="H51" i="6"/>
  <c r="N85" i="6"/>
  <c r="P85" i="6"/>
  <c r="Q85" i="6"/>
  <c r="R85" i="6"/>
  <c r="O85" i="6"/>
  <c r="M85" i="6"/>
  <c r="L85" i="6"/>
  <c r="K85" i="6"/>
  <c r="H85" i="6"/>
  <c r="I85" i="6"/>
  <c r="J85" i="6"/>
  <c r="G85" i="6"/>
  <c r="M74" i="6"/>
  <c r="O74" i="6"/>
  <c r="N74" i="6"/>
  <c r="Q74" i="6"/>
  <c r="P74" i="6"/>
  <c r="R74" i="6"/>
  <c r="I74" i="6"/>
  <c r="L74" i="6"/>
  <c r="G74" i="6"/>
  <c r="K74" i="6"/>
  <c r="J74" i="6"/>
  <c r="H74" i="6"/>
  <c r="N139" i="6"/>
  <c r="P139" i="6"/>
  <c r="M139" i="6"/>
  <c r="O139" i="6"/>
  <c r="R139" i="6"/>
  <c r="Q139" i="6"/>
  <c r="K139" i="6"/>
  <c r="I139" i="6"/>
  <c r="L139" i="6"/>
  <c r="J139" i="6"/>
  <c r="H139" i="6"/>
  <c r="G139" i="6"/>
  <c r="N46" i="6"/>
  <c r="P46" i="6"/>
  <c r="R46" i="6"/>
  <c r="Q46" i="6"/>
  <c r="M46" i="6"/>
  <c r="L46" i="6"/>
  <c r="O46" i="6"/>
  <c r="J46" i="6"/>
  <c r="I46" i="6"/>
  <c r="H46" i="6"/>
  <c r="K46" i="6"/>
  <c r="G46" i="6"/>
  <c r="M66" i="6"/>
  <c r="O66" i="6"/>
  <c r="Q66" i="6"/>
  <c r="P66" i="6"/>
  <c r="N66" i="6"/>
  <c r="R66" i="6"/>
  <c r="L66" i="6"/>
  <c r="K66" i="6"/>
  <c r="J66" i="6"/>
  <c r="G66" i="6"/>
  <c r="I66" i="6"/>
  <c r="H66" i="6"/>
  <c r="N79" i="6"/>
  <c r="P79" i="6"/>
  <c r="L79" i="6"/>
  <c r="O79" i="6"/>
  <c r="M79" i="6"/>
  <c r="Q79" i="6"/>
  <c r="R79" i="6"/>
  <c r="J79" i="6"/>
  <c r="K79" i="6"/>
  <c r="I79" i="6"/>
  <c r="H79" i="6"/>
  <c r="G79" i="6"/>
  <c r="M97" i="6"/>
  <c r="O97" i="6"/>
  <c r="N97" i="6"/>
  <c r="Q97" i="6"/>
  <c r="R97" i="6"/>
  <c r="L97" i="6"/>
  <c r="P97" i="6"/>
  <c r="J97" i="6"/>
  <c r="G97" i="6"/>
  <c r="I97" i="6"/>
  <c r="K97" i="6"/>
  <c r="H97" i="6"/>
  <c r="N63" i="6"/>
  <c r="P63" i="6"/>
  <c r="Q63" i="6"/>
  <c r="L63" i="6"/>
  <c r="O63" i="6"/>
  <c r="R63" i="6"/>
  <c r="J63" i="6"/>
  <c r="K63" i="6"/>
  <c r="I63" i="6"/>
  <c r="M63" i="6"/>
  <c r="H63" i="6"/>
  <c r="G63" i="6"/>
  <c r="N103" i="6"/>
  <c r="P103" i="6"/>
  <c r="Q103" i="6"/>
  <c r="L103" i="6"/>
  <c r="O103" i="6"/>
  <c r="M103" i="6"/>
  <c r="R103" i="6"/>
  <c r="J103" i="6"/>
  <c r="K103" i="6"/>
  <c r="I103" i="6"/>
  <c r="H103" i="6"/>
  <c r="G103" i="6"/>
  <c r="M49" i="6"/>
  <c r="O49" i="6"/>
  <c r="Q49" i="6"/>
  <c r="N49" i="6"/>
  <c r="R49" i="6"/>
  <c r="L49" i="6"/>
  <c r="J49" i="6"/>
  <c r="G49" i="6"/>
  <c r="I49" i="6"/>
  <c r="P49" i="6"/>
  <c r="K49" i="6"/>
  <c r="H49" i="6"/>
  <c r="N45" i="6"/>
  <c r="P45" i="6"/>
  <c r="R45" i="6"/>
  <c r="Q45" i="6"/>
  <c r="O45" i="6"/>
  <c r="M45" i="6"/>
  <c r="L45" i="6"/>
  <c r="I45" i="6"/>
  <c r="H45" i="6"/>
  <c r="K45" i="6"/>
  <c r="G45" i="6"/>
  <c r="J45" i="6"/>
  <c r="M50" i="6"/>
  <c r="O50" i="6"/>
  <c r="P50" i="6"/>
  <c r="Q50" i="6"/>
  <c r="N50" i="6"/>
  <c r="R50" i="6"/>
  <c r="L50" i="6"/>
  <c r="K50" i="6"/>
  <c r="J50" i="6"/>
  <c r="G50" i="6"/>
  <c r="I50" i="6"/>
  <c r="H50" i="6"/>
  <c r="N38" i="6"/>
  <c r="P38" i="6"/>
  <c r="O38" i="6"/>
  <c r="M38" i="6"/>
  <c r="R38" i="6"/>
  <c r="Q38" i="6"/>
  <c r="K38" i="6"/>
  <c r="H38" i="6"/>
  <c r="L38" i="6"/>
  <c r="J38" i="6"/>
  <c r="I38" i="6"/>
  <c r="G38" i="6"/>
  <c r="F149" i="6"/>
  <c r="S88" i="6" l="1"/>
  <c r="S140" i="6"/>
  <c r="S125" i="6"/>
  <c r="S93" i="6"/>
  <c r="S68" i="6"/>
  <c r="S64" i="6"/>
  <c r="S63" i="6"/>
  <c r="S115" i="6"/>
  <c r="S13" i="6"/>
  <c r="S133" i="6"/>
  <c r="S14" i="6"/>
  <c r="S97" i="6"/>
  <c r="S45" i="6"/>
  <c r="S128" i="6"/>
  <c r="S143" i="6"/>
  <c r="S108" i="6"/>
  <c r="S112" i="6"/>
  <c r="S120" i="6"/>
  <c r="K149" i="6"/>
  <c r="S132" i="6"/>
  <c r="S36" i="6"/>
  <c r="S67" i="6"/>
  <c r="S34" i="6"/>
  <c r="H149" i="6"/>
  <c r="S122" i="6"/>
  <c r="S94" i="6"/>
  <c r="S105" i="6"/>
  <c r="S21" i="6"/>
  <c r="S23" i="6"/>
  <c r="S54" i="6"/>
  <c r="L149" i="6"/>
  <c r="R149" i="6"/>
  <c r="S41" i="6"/>
  <c r="S136" i="6"/>
  <c r="S144" i="6"/>
  <c r="S10" i="6"/>
  <c r="S18" i="6"/>
  <c r="S119" i="6"/>
  <c r="S43" i="6"/>
  <c r="Q149" i="6"/>
  <c r="S147" i="6"/>
  <c r="S131" i="6"/>
  <c r="S80" i="6"/>
  <c r="S87" i="6"/>
  <c r="S135" i="6"/>
  <c r="S27" i="6"/>
  <c r="S142" i="6"/>
  <c r="S40" i="6"/>
  <c r="S99" i="6"/>
  <c r="S141" i="6"/>
  <c r="S53" i="6"/>
  <c r="S39" i="6"/>
  <c r="S116" i="6"/>
  <c r="S65" i="6"/>
  <c r="S29" i="6"/>
  <c r="S138" i="6"/>
  <c r="S117" i="6"/>
  <c r="S57" i="6"/>
  <c r="S84" i="6"/>
  <c r="S37" i="6"/>
  <c r="S32" i="6"/>
  <c r="S123" i="6"/>
  <c r="S66" i="6"/>
  <c r="S81" i="6"/>
  <c r="S130" i="6"/>
  <c r="S11" i="6"/>
  <c r="S111" i="6"/>
  <c r="S137" i="6"/>
  <c r="S75" i="6"/>
  <c r="S50" i="6"/>
  <c r="M149" i="6"/>
  <c r="S16" i="6"/>
  <c r="S110" i="6"/>
  <c r="S124" i="6"/>
  <c r="S103" i="6"/>
  <c r="S35" i="6"/>
  <c r="S85" i="6"/>
  <c r="S113" i="6"/>
  <c r="S49" i="6"/>
  <c r="S47" i="6"/>
  <c r="S15" i="6"/>
  <c r="S95" i="6"/>
  <c r="S102" i="6"/>
  <c r="S44" i="6"/>
  <c r="S129" i="6"/>
  <c r="S72" i="6"/>
  <c r="S145" i="6"/>
  <c r="S30" i="6"/>
  <c r="S25" i="6"/>
  <c r="S28" i="6"/>
  <c r="S59" i="6"/>
  <c r="S100" i="6"/>
  <c r="S92" i="6"/>
  <c r="S62" i="6"/>
  <c r="S24" i="6"/>
  <c r="S69" i="6"/>
  <c r="S52" i="6"/>
  <c r="S51" i="6"/>
  <c r="S148" i="6"/>
  <c r="S79" i="6"/>
  <c r="S20" i="6"/>
  <c r="S22" i="6"/>
  <c r="S139" i="6"/>
  <c r="S134" i="6"/>
  <c r="S46" i="6"/>
  <c r="S71" i="6"/>
  <c r="S77" i="6"/>
  <c r="S17" i="6"/>
  <c r="S114" i="6"/>
  <c r="S146" i="6"/>
  <c r="S109" i="6"/>
  <c r="S127" i="6"/>
  <c r="S96" i="6"/>
  <c r="O149" i="6"/>
  <c r="J149" i="6"/>
  <c r="S107" i="6"/>
  <c r="S126" i="6"/>
  <c r="S19" i="6"/>
  <c r="S82" i="6"/>
  <c r="S74" i="6"/>
  <c r="S58" i="6"/>
  <c r="S91" i="6"/>
  <c r="S48" i="6"/>
  <c r="S83" i="6"/>
  <c r="S26" i="6"/>
  <c r="S76" i="6"/>
  <c r="S33" i="6"/>
  <c r="S38" i="6"/>
  <c r="S70" i="6"/>
  <c r="S31" i="6"/>
  <c r="S104" i="6"/>
  <c r="S90" i="6"/>
  <c r="S118" i="6"/>
  <c r="N149" i="6"/>
  <c r="P149" i="6"/>
  <c r="S78" i="6"/>
  <c r="S12" i="6"/>
  <c r="S42" i="6"/>
  <c r="S106" i="6"/>
  <c r="S86" i="6"/>
  <c r="S55" i="6"/>
  <c r="I149" i="6"/>
  <c r="S56" i="6"/>
  <c r="S98" i="6"/>
  <c r="S89" i="6"/>
  <c r="S60" i="6"/>
  <c r="S61" i="6"/>
  <c r="S121" i="6"/>
  <c r="S73" i="6"/>
  <c r="S101" i="6"/>
  <c r="S9" i="6"/>
  <c r="G149" i="6"/>
  <c r="S149" i="6" l="1"/>
</calcChain>
</file>

<file path=xl/sharedStrings.xml><?xml version="1.0" encoding="utf-8"?>
<sst xmlns="http://schemas.openxmlformats.org/spreadsheetml/2006/main" count="4120" uniqueCount="237">
  <si>
    <t>CONTA CONTÁBIL</t>
  </si>
  <si>
    <t>DIGITRO HSI</t>
  </si>
  <si>
    <t>4.2.4.01.0003</t>
  </si>
  <si>
    <t>ALUGUEL DE MAQ. E EQUIPAMENTOS</t>
  </si>
  <si>
    <t>NR_CONTRATO</t>
  </si>
  <si>
    <t>NM_FORNECEDOR</t>
  </si>
  <si>
    <t>VALOR</t>
  </si>
  <si>
    <t>Mês Reajuste</t>
  </si>
  <si>
    <t>% de Reajuste</t>
  </si>
  <si>
    <t>Regra</t>
  </si>
  <si>
    <t>2021/000165.00</t>
  </si>
  <si>
    <t>DIGITRO TECNOLOGIA S.A</t>
  </si>
  <si>
    <t>Resumo do Objeto: Central Telefônica</t>
  </si>
  <si>
    <t>EMPRESA</t>
  </si>
  <si>
    <t>COD_SETOR</t>
  </si>
  <si>
    <t>CENTRO_CUSTO</t>
  </si>
  <si>
    <t>SETOR</t>
  </si>
  <si>
    <t>BASE</t>
  </si>
  <si>
    <t>Distribuição Base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</si>
  <si>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</si>
  <si>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</si>
  <si>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</si>
  <si>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</si>
  <si>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</si>
  <si>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</si>
  <si>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</si>
  <si>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</si>
  <si>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</si>
  <si>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</si>
  <si>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</si>
  <si>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</si>
  <si>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</si>
  <si>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01 - MATRIZ - SCMBA</t>
  </si>
  <si>
    <t>GERENCIA DE COMUNICACAO CORPORATIVA</t>
  </si>
  <si>
    <t>CONTAS A RECEBER</t>
  </si>
  <si>
    <t>GESTAO DE CONTRATOS</t>
  </si>
  <si>
    <t>SUPERVISÃO SISTEMAS APLICAÇÕES</t>
  </si>
  <si>
    <t>SUPERVISÃO INFRAEST  SEGURANÇA</t>
  </si>
  <si>
    <t>GERENCIA DE GESTAO DE PESSOAS</t>
  </si>
  <si>
    <t>SUPERV. RECRUTAMENTO E SELEÇÃO</t>
  </si>
  <si>
    <t>COORD. SEG TRABALHO E MED OCUP</t>
  </si>
  <si>
    <t>DIR. CORPORATIVA TEC OPERAÇÕES</t>
  </si>
  <si>
    <t>GERÊNCIA DE HOTELARIA</t>
  </si>
  <si>
    <t>PROJETOS E OBRAS</t>
  </si>
  <si>
    <t>10 - CENTRAL DE DOACOES</t>
  </si>
  <si>
    <t>TELE DOACAO</t>
  </si>
  <si>
    <t>02 - HOSPITAL SANTA IZABEL</t>
  </si>
  <si>
    <t>GERENCIA COMERCIAL HSI</t>
  </si>
  <si>
    <t>DIRETORIA DE ENSINO E PESQUISA</t>
  </si>
  <si>
    <t>COORDENACAO DE ENSINO</t>
  </si>
  <si>
    <t>COMITE DE ETICA EM PESQUISA</t>
  </si>
  <si>
    <t>LABORATORIO</t>
  </si>
  <si>
    <t>VIDEOENDOSCOPIA / DAY</t>
  </si>
  <si>
    <t>SENEP-SERVICO NUTRICAO ENTERAL E PARENT</t>
  </si>
  <si>
    <t>ECOCARDIOGRAFIA</t>
  </si>
  <si>
    <t>CMCF - NEFROMED DRA. EMERCILLIA</t>
  </si>
  <si>
    <t>CMCF - CIRURGIA CARDIOVASCULAR- DR. NILZO RIBEIRO</t>
  </si>
  <si>
    <t>CMCF - CLINICA DE UROLOGIA HSI - DR. CAFE</t>
  </si>
  <si>
    <t>CMCF - CLINICA CARDIO E ODONTO DR. MARCOS VINICIUS</t>
  </si>
  <si>
    <t>CMFC- SEMOF - SERVICOS MED E OFTALMOLOGIA</t>
  </si>
  <si>
    <t>CMCF - CETROS DR. ROGERIO BARROS</t>
  </si>
  <si>
    <t>RESSONANCIA MAGNETICA</t>
  </si>
  <si>
    <t>RECEPCAO - LAUDOS BIOIMAGEM II</t>
  </si>
  <si>
    <t>RECEPCAO - BIOIMAGEM III</t>
  </si>
  <si>
    <t>MEDICINA NUCLEAR - BIOIMAGEM III</t>
  </si>
  <si>
    <t>TOMOGRAFIA - BIOIMAGEM III</t>
  </si>
  <si>
    <t>PET CT - BIOIMAGEM III</t>
  </si>
  <si>
    <t>RESSONANCIA - BIOIMAGEM III</t>
  </si>
  <si>
    <t>FARMACIA SATELITE - BIOIMAGEM III</t>
  </si>
  <si>
    <t>RADIOTERAPIA II - ACELERADOR</t>
  </si>
  <si>
    <t>UI ERICK LOEF PEDIATRIA</t>
  </si>
  <si>
    <t>CMCF - CLINICA CARDIO CIRURGICA - DR. RICARDO ELOY</t>
  </si>
  <si>
    <t>CMCF SALA109 IND COR DR NADJA</t>
  </si>
  <si>
    <t>ELETROENCEFALOGRAMA</t>
  </si>
  <si>
    <t>ANATOMIA PATOLOGICA</t>
  </si>
  <si>
    <t>EDIFICIO GARAGEM HSI DR. CELSO FIGUEIROA</t>
  </si>
  <si>
    <t>NUCLEO DE CADASTROS</t>
  </si>
  <si>
    <t>CRN - CENTRAL DE REGISTRO DE NOTAS</t>
  </si>
  <si>
    <t>SUPERVISÃO HONORARIOS MEDICOS</t>
  </si>
  <si>
    <t>GERENCIA DE FATURAMENTO HSI</t>
  </si>
  <si>
    <t>MANUTENCAO GERAL HSI</t>
  </si>
  <si>
    <t>LAVANDERIA</t>
  </si>
  <si>
    <t>COSTURA</t>
  </si>
  <si>
    <t>SERVIÇOS COMPLEMENTARES</t>
  </si>
  <si>
    <t>HIGIENIZACAO - SERVICOS DE TERCEIROS</t>
  </si>
  <si>
    <t>ENGENHARIA CLINICA</t>
  </si>
  <si>
    <t>CENTRAL DE ABASTECIMENTO FARMACEUTICO</t>
  </si>
  <si>
    <t>FARMACIA SUS</t>
  </si>
  <si>
    <t>FARMACIA P.A ADULTO</t>
  </si>
  <si>
    <t>FARMACIA J. NETO 1</t>
  </si>
  <si>
    <t>FARMACIA PA PEDIATRICO</t>
  </si>
  <si>
    <t>FARMACIA CENTRO CIRURGICO</t>
  </si>
  <si>
    <t>FARMACIA CENTRO CIRURGICO III - UNID. CARDIOLOGICA</t>
  </si>
  <si>
    <t>CENTRAL DE MATERIAIS DE OPME ORTESE PROT</t>
  </si>
  <si>
    <t>FARMACIA UTI CIRURGICA</t>
  </si>
  <si>
    <t>COORDENACAO DE FARMACIA</t>
  </si>
  <si>
    <t>COORDENAÇÃO FARMACIA CLINICA</t>
  </si>
  <si>
    <t>DIRETORIA TECNICA ASSISTENCIAL</t>
  </si>
  <si>
    <t>SERVICO DE CONTROLE DE INFECCAO HOSPITALAR (SCIH)</t>
  </si>
  <si>
    <t>EPIDEMIOLOGIA</t>
  </si>
  <si>
    <t>NÚCLEO RELACIONAMENTO MÉDICO</t>
  </si>
  <si>
    <t>MEDICOS HOSPITALISTAS</t>
  </si>
  <si>
    <t>CLINICA UNIDADE ALVARO LEMOS</t>
  </si>
  <si>
    <t>BRINQUEDOTECAS</t>
  </si>
  <si>
    <t>RECEPCAO P3 - HSI</t>
  </si>
  <si>
    <t>RECEPCAO CENTRO MEDICO - HSI</t>
  </si>
  <si>
    <t>GERENCIA PRATICA ASSISTENCIAL</t>
  </si>
  <si>
    <t>CENTRAL DE TRANSPORTES DE PACIENTES</t>
  </si>
  <si>
    <t>RECEPCAO CENTRAL - HSI</t>
  </si>
  <si>
    <t>NUCLEO DE ATENDIMENTO AO CLIENTE - NAC</t>
  </si>
  <si>
    <t>UI CONDE 5</t>
  </si>
  <si>
    <t>UTI CLÍNICA 2</t>
  </si>
  <si>
    <t>UTI CLINICA - GERAL</t>
  </si>
  <si>
    <t>UTI CIRURGICA 1 ADULTO</t>
  </si>
  <si>
    <t>UTI PEDIÁTRICA</t>
  </si>
  <si>
    <t>HEMODINAMICA</t>
  </si>
  <si>
    <t>CME - CENTRAL DE MATERIAL ESTERILIZADO</t>
  </si>
  <si>
    <t>CENTRO CIRURGICO I</t>
  </si>
  <si>
    <t>UI 3º ANDAR PEDIATRIA</t>
  </si>
  <si>
    <t>PA PEDIATRICO</t>
  </si>
  <si>
    <t>UI CONDE 3</t>
  </si>
  <si>
    <t>UI CONDE 2</t>
  </si>
  <si>
    <t>UI CONDE 4</t>
  </si>
  <si>
    <t>UI CONDE 1</t>
  </si>
  <si>
    <t>UI - J.NETO 1 AND B</t>
  </si>
  <si>
    <t>UI - J.NETO 3 AND A</t>
  </si>
  <si>
    <t>NUCLEO DE GESTAO DE LEITOS</t>
  </si>
  <si>
    <t>UI 2º ANDAR PEDIATRIA</t>
  </si>
  <si>
    <t>UI - J.NETO 1 AND A</t>
  </si>
  <si>
    <t>UI - J.NETO 2 AND</t>
  </si>
  <si>
    <t>LACTARIO</t>
  </si>
  <si>
    <t>NUTRICAO PRODUCAO</t>
  </si>
  <si>
    <t>NUTRICAO CLINICA</t>
  </si>
  <si>
    <t>COPA CENTRAL 1</t>
  </si>
  <si>
    <t>FISIOTERAPIA - HSI</t>
  </si>
  <si>
    <t>PA ADULTO</t>
  </si>
  <si>
    <t>AMBULATORIO SILVA LIMA</t>
  </si>
  <si>
    <t>INTERNAMENTO ( CONVENIOS )</t>
  </si>
  <si>
    <t>COORDENACAO DE HOTELARIA</t>
  </si>
  <si>
    <t>COORD ENFER UNID INTERN ADULTO</t>
  </si>
  <si>
    <t>PRE INTERNAMENTO CONVENIOS</t>
  </si>
  <si>
    <t>SERVICO DE CURATIVOS - CONVENIOS</t>
  </si>
  <si>
    <t>INTERNAMENTO SUS</t>
  </si>
  <si>
    <t>PSICOLOGIA HOSPITALAR</t>
  </si>
  <si>
    <t>SERVICO SOCIAL - PACIENTES</t>
  </si>
  <si>
    <t>TOMOGRAFIA</t>
  </si>
  <si>
    <t>RAIO X</t>
  </si>
  <si>
    <t>CONSULTORIOS ESPECIALIZADOS</t>
  </si>
  <si>
    <t>MAMOGRAFIA</t>
  </si>
  <si>
    <t>CMCF - CNBA CENTRO NEUROCIENCIA DR. LUIZ URBANETO</t>
  </si>
  <si>
    <t>CMCF - CG4 - DR. ADILSON COUTO FILHO</t>
  </si>
  <si>
    <t>COORD. ATENÇÃO PRIMARIA SAÚDE</t>
  </si>
  <si>
    <t>06 - ACAO SOCIAL</t>
  </si>
  <si>
    <t>Total</t>
  </si>
  <si>
    <t>Instruções: a partir da célula G8 informar o valor mensal. Os valores de rateio serão alterados automaticamente.</t>
  </si>
  <si>
    <t>DTC_INICIAL</t>
  </si>
  <si>
    <t>DTC_FINAL</t>
  </si>
  <si>
    <t>NM_SETOR_SD</t>
  </si>
  <si>
    <t>CD_CONTABIL_PAI_SD</t>
  </si>
  <si>
    <t>DS_CONTABIL_PAI_SD</t>
  </si>
  <si>
    <t>CD_CONTABIL_SD</t>
  </si>
  <si>
    <t>DS_CONTABIL_SD</t>
  </si>
  <si>
    <t>DT_LCTO_SD</t>
  </si>
  <si>
    <t>DOCUMENTO</t>
  </si>
  <si>
    <t>VL_SALDO_SD</t>
  </si>
  <si>
    <t>SG_SALDO_SD</t>
  </si>
  <si>
    <t>COD_EMPRESA</t>
  </si>
  <si>
    <t>DS_EMPRESA_SD</t>
  </si>
  <si>
    <t>NR_DOCUMENTO</t>
  </si>
  <si>
    <t>DS_OBSERVACAO</t>
  </si>
  <si>
    <t>4.2.4.01</t>
  </si>
  <si>
    <t>SERVICOS DE TERCEIROS</t>
  </si>
  <si>
    <t>NOTA FISCAL - DIGITRO TECNOLOGIA S.A</t>
  </si>
  <si>
    <t>D</t>
  </si>
  <si>
    <t>N Contrato: 2021/000165.02 - Parcela: 1 - 08/2024-LOCAÇÃO DOS EQUIPAMENTOS.</t>
  </si>
  <si>
    <t>PROVEDORIA</t>
  </si>
  <si>
    <t>GERENCIA DE CAPTACAO DE RECURSOS</t>
  </si>
  <si>
    <t>UNIDADE DE GOVERNANÇA, RISCOS E COMPLIANCE</t>
  </si>
  <si>
    <t>MATRIZ - SCMBA</t>
  </si>
  <si>
    <t>N Contrato: 2021/000165.02 - Parcela: 3 - 08/2024- LOCAÇÃO DOS EQUIPAMENTOS.</t>
  </si>
  <si>
    <t>SUPERINTENDENCIA DE SERVICOS CORPORATIVOS</t>
  </si>
  <si>
    <t>TESOURARIA</t>
  </si>
  <si>
    <t>GERENCIA DE CONTROLADORIA</t>
  </si>
  <si>
    <t>ALMOXARIFADO ADM CENTRAL</t>
  </si>
  <si>
    <t>SUPERVISAO DE SERVICOS GERAIS - ADM. CENTRAL</t>
  </si>
  <si>
    <t>GERÊNCIA TECNOLOGIA INFORMAÇÃO</t>
  </si>
  <si>
    <t>COORDENAÇÃO SISTEMAS APLICAÇÕES</t>
  </si>
  <si>
    <t>SUPERVISÃO DE SERVICE DESK</t>
  </si>
  <si>
    <t>ASSESSORIA JURÍDICA</t>
  </si>
  <si>
    <t>COORDENACAO DE PESSOAL</t>
  </si>
  <si>
    <t>SUPERVISÃO TÉCNICA</t>
  </si>
  <si>
    <t>UNIDADE DE ALIMENTACAO E NUTRICAO - PUPILEIRA</t>
  </si>
  <si>
    <t>PATRIMÔNIO CULTURAL</t>
  </si>
  <si>
    <t>GESTÃO IMOBILIÁRIA</t>
  </si>
  <si>
    <t>MANUTENCAO GERAL</t>
  </si>
  <si>
    <t>CENTRAL DE DOAÇÕES</t>
  </si>
  <si>
    <t>DIRETORIA CORPORATIVA DE SAUDE</t>
  </si>
  <si>
    <t>NOTA FISCAL DE SERVICO - DIGITRO TECNOLOGIA S.A</t>
  </si>
  <si>
    <t>N Contrato: 2021/000165.02 - Parcela: 2 - 08/2024 - MANUTENÇÃO.</t>
  </si>
  <si>
    <t>GERENCIA DE ESTUDOS E PROJETOS</t>
  </si>
  <si>
    <t>ENG MEIO AMBIEN - TRANS ROTINA</t>
  </si>
  <si>
    <t>GERÊNCIA TÉC ASSIST QUALIDADE</t>
  </si>
  <si>
    <t>NUCLEO DE PESQUISA</t>
  </si>
  <si>
    <t>ONCOLOGIA AMBULATOR PEDIÁTRICA</t>
  </si>
  <si>
    <t>BANCO DE SANGUE VITA</t>
  </si>
  <si>
    <t>COORD ANÁLISE CONTA E GUIA PÓS</t>
  </si>
  <si>
    <t>SUPERVISÃO FATURAMENTO SUS</t>
  </si>
  <si>
    <t>SUPERV FATURAMENTO CONVÊNIOS</t>
  </si>
  <si>
    <t>CENTRAL DE ABASTECIMENTO</t>
  </si>
  <si>
    <t>FARMACIA HEMODINAMICA</t>
  </si>
  <si>
    <t>FARMACIA UTI 5</t>
  </si>
  <si>
    <t>FARMACIA UTI 1</t>
  </si>
  <si>
    <t>FARMÁCIA CANCER CENTER</t>
  </si>
  <si>
    <t>RADIOTERAPIA CANCER CENTER</t>
  </si>
  <si>
    <t>QUIMIOTERAPIA CANCER CENTER</t>
  </si>
  <si>
    <t>COORDENAÇÃO CONTACT CENTER</t>
  </si>
  <si>
    <t>UTI CLÍNICA 3</t>
  </si>
  <si>
    <t>UTI 5</t>
  </si>
  <si>
    <t>INATIVO CENTRO CIRURGICO III</t>
  </si>
  <si>
    <t>ONCOLOGIA AMBULATOR ADULTO SUS</t>
  </si>
  <si>
    <t>PA OTORRINO</t>
  </si>
  <si>
    <t>SALA 106 CONSU. MÉD STA IZABEL</t>
  </si>
  <si>
    <t>SALA 205 CONSU. MED STA IZABEL</t>
  </si>
  <si>
    <t>PA ORTOPEDICO</t>
  </si>
  <si>
    <t>CEMITÉRIO CAMPO SANTO</t>
  </si>
  <si>
    <t>FACULDADE SANTA CASA</t>
  </si>
  <si>
    <t>AÇÃO SOCIAL</t>
  </si>
  <si>
    <t>EVENTOS</t>
  </si>
  <si>
    <t>Consumo AGO/24</t>
  </si>
  <si>
    <t>Total Geral</t>
  </si>
  <si>
    <t>01 - MATRIZ - SCMBA Total</t>
  </si>
  <si>
    <t>02 - HOSPITAL SANTA IZABEL Total</t>
  </si>
  <si>
    <t>Soma de VL_SALDO_SD</t>
  </si>
  <si>
    <t>'</t>
  </si>
  <si>
    <t>,</t>
  </si>
  <si>
    <t>UTI CIRURGICA 2</t>
  </si>
  <si>
    <t>ESPACO AVANCAR - CENTRO DE REF EM PROM SOCIAL E CAPACITACAO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</si>
</sst>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6]mmmm\-yy;@"/>
    <numFmt numFmtId="165" formatCode="_-* #,##0.0000_-;\-* #,##0.0000_-;_-* &quot;-&quot;??_-;_-@_-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64" fontId="7" fillId="3" borderId="5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0" fontId="0" fillId="0" borderId="0" xfId="2" applyNumberFormat="1" applyFont="1"/>
    <xf numFmtId="0" fontId="7" fillId="4" borderId="4" xfId="0" applyFont="1" applyFill="1" applyBorder="1" applyAlignment="1">
      <alignment horizontal="left" vertical="center"/>
    </xf>
    <xf numFmtId="164" fontId="7" fillId="4" borderId="0" xfId="0" applyNumberFormat="1" applyFont="1" applyFill="1" applyAlignment="1">
      <alignment horizontal="left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43" fontId="3" fillId="0" borderId="13" xfId="1" applyFont="1" applyFill="1" applyBorder="1"/>
    <xf numFmtId="9" fontId="0" fillId="5" borderId="11" xfId="2" applyFont="1" applyFill="1" applyBorder="1" applyAlignment="1">
      <alignment horizontal="center" vertical="center"/>
    </xf>
    <xf numFmtId="17" fontId="0" fillId="5" borderId="1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43" fontId="0" fillId="0" borderId="0" xfId="1" applyFont="1"/>
    <xf numFmtId="43" fontId="0" fillId="0" borderId="0" xfId="2" applyNumberFormat="1" applyFont="1"/>
    <xf numFmtId="165" fontId="0" fillId="0" borderId="0" xfId="0" applyNumberFormat="1"/>
    <xf numFmtId="43" fontId="0" fillId="0" borderId="0" xfId="0" applyNumberFormat="1"/>
    <xf numFmtId="17" fontId="3" fillId="5" borderId="11" xfId="0" applyNumberFormat="1" applyFont="1" applyFill="1" applyBorder="1" applyAlignment="1">
      <alignment horizontal="center" vertical="center"/>
    </xf>
    <xf numFmtId="43" fontId="0" fillId="0" borderId="0" xfId="1" applyFont="1" applyFill="1"/>
    <xf numFmtId="0" fontId="0" fillId="6" borderId="0" xfId="0" applyFill="1"/>
    <xf numFmtId="14" fontId="0" fillId="0" borderId="0" xfId="0" applyNumberFormat="1"/>
    <xf numFmtId="0" fontId="0" fillId="0" borderId="0" xfId="0" pivotButton="1"/>
    <xf numFmtId="3" fontId="3" fillId="0" borderId="0" xfId="0" applyNumberFormat="1" applyFont="1"/>
    <xf numFmtId="0" fontId="0" fillId="0" borderId="0" xfId="0" quotePrefix="1"/>
    <xf numFmtId="3" fontId="0" fillId="6" borderId="0" xfId="0" applyNumberFormat="1" applyFill="1"/>
    <xf numFmtId="166" fontId="0" fillId="0" borderId="0" xfId="2" applyNumberFormat="1" applyFont="1"/>
    <xf numFmtId="0" fontId="0" fillId="7" borderId="0" xfId="0" applyFill="1"/>
    <xf numFmtId="3" fontId="0" fillId="7" borderId="0" xfId="0" applyNumberFormat="1" applyFill="1"/>
    <xf numFmtId="0" fontId="8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" fontId="8" fillId="4" borderId="16" xfId="0" applyNumberFormat="1" applyFont="1" applyFill="1" applyBorder="1" applyAlignment="1">
      <alignment horizontal="center" vertical="center" wrapText="1"/>
    </xf>
    <xf numFmtId="17" fontId="8" fillId="4" borderId="15" xfId="0" applyNumberFormat="1" applyFont="1" applyFill="1" applyBorder="1" applyAlignment="1">
      <alignment horizontal="center" vertical="center" wrapText="1"/>
    </xf>
    <xf numFmtId="17" fontId="8" fillId="4" borderId="17" xfId="0" applyNumberFormat="1" applyFont="1" applyFill="1" applyBorder="1" applyAlignment="1">
      <alignment horizontal="center" vertical="center" wrapText="1"/>
    </xf>
    <xf numFmtId="17" fontId="8" fillId="4" borderId="18" xfId="0" applyNumberFormat="1" applyFont="1" applyFill="1" applyBorder="1" applyAlignment="1">
      <alignment horizontal="center" vertical="center" wrapText="1"/>
    </xf>
    <xf numFmtId="17" fontId="8" fillId="4" borderId="19" xfId="0" applyNumberFormat="1" applyFont="1" applyFill="1" applyBorder="1" applyAlignment="1">
      <alignment horizontal="center" vertical="center" wrapText="1"/>
    </xf>
    <xf numFmtId="17" fontId="8" fillId="4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Aleluia" refreshedDate="45555.222408564812" createdVersion="8" refreshedVersion="8" minRefreshableVersion="3" recordCount="291" xr:uid="{5A338580-7C50-441B-AF77-8933B705F05E}">
  <cacheSource type="worksheet">
    <worksheetSource ref="A3:Q294" sheet="BASE AGO-24"/>
  </cacheSource>
  <cacheFields count="17">
    <cacheField name="DTC_INICIAL" numFmtId="14">
      <sharedItems containsSemiMixedTypes="0" containsNonDate="0" containsDate="1" containsString="0" minDate="2024-08-01T00:00:00" maxDate="2024-08-02T00:00:00"/>
    </cacheField>
    <cacheField name="DTC_FINAL" numFmtId="14">
      <sharedItems containsSemiMixedTypes="0" containsNonDate="0" containsDate="1" containsString="0" minDate="2024-08-31T00:00:00" maxDate="2024-09-01T00:00:00"/>
    </cacheField>
    <cacheField name="NM_SETOR_SD" numFmtId="0">
      <sharedItems count="160">
        <s v="GERENCIA DE COMUNICACAO CORPORATIVA"/>
        <s v="PROVEDORIA"/>
        <s v="GERENCIA DE CAPTACAO DE RECURSOS"/>
        <s v="UNIDADE DE GOVERNANÇA, RISCOS E COMPLIANCE"/>
        <s v="MATRIZ - SCMBA"/>
        <s v="SUPERINTENDENCIA DE SERVICOS CORPORATIVOS"/>
        <s v="TESOURARIA"/>
        <s v="GERENCIA DE CONTROLADORIA"/>
        <s v="ALMOXARIFADO ADM CENTRAL"/>
        <s v="SUPERVISAO DE SERVICOS GERAIS - ADM. CENTRAL"/>
        <s v="CONTAS A RECEBER"/>
        <s v="GESTAO DE CONTRATOS"/>
        <s v="GERÊNCIA TECNOLOGIA INFORMAÇÃO"/>
        <s v="COORDENAÇÃO SISTEMAS APLICAÇÕES"/>
        <s v="SUPERVISÃO INFRAEST  SEGURANÇA"/>
        <s v="SUPERVISÃO DE SERVICE DESK"/>
        <s v="ASSESSORIA JURÍDICA"/>
        <s v="GERENCIA DE GESTAO DE PESSOAS"/>
        <s v="COORDENACAO DE PESSOAL"/>
        <s v="SUPERV. RECRUTAMENTO E SELEÇÃO"/>
        <s v="SUPERVISÃO TÉCNICA"/>
        <s v="UNIDADE DE ALIMENTACAO E NUTRICAO - PUPILEIRA"/>
        <s v="PATRIMÔNIO CULTURAL"/>
        <s v="GESTÃO IMOBILIÁRIA"/>
        <s v="PROJETOS E OBRAS"/>
        <s v="MANUTENCAO GERAL"/>
        <s v="CENTRAL DE DOAÇÕES"/>
        <s v="DIRETORIA CORPORATIVA DE SAUDE"/>
        <s v="GERENCIA DE ESTUDOS E PROJETOS"/>
        <s v="GERENCIA COMERCIAL HSI"/>
        <s v="ENG MEIO AMBIEN - TRANS ROTINA"/>
        <s v="GERÊNCIA TÉC ASSIST QUALIDADE"/>
        <s v="DIRETORIA DE ENSINO E PESQUISA"/>
        <s v="NUCLEO DE PESQUISA"/>
        <s v="COORDENACAO DE ENSINO"/>
        <s v="COMITE DE ETICA EM PESQUISA"/>
        <s v="LABORATORIO"/>
        <s v="VIDEOENDOSCOPIA / DAY"/>
        <s v="SENEP-SERVICO NUTRICAO ENTERAL E PARENT"/>
        <s v="ECOCARDIOGRAFIA"/>
        <s v="CMCF - NEFROMED DRA. EMERCILLIA"/>
        <s v="CMCF - CIRURGIA CARDIOVASCULAR- DR. NILZO RIBEIRO"/>
        <s v="CMCF - CLINICA DE UROLOGIA HSI - DR. CAFE"/>
        <s v="CMCF - CLINICA CARDIO E ODONTO DR. MARCOS VINICIUS"/>
        <s v="CMFC- SEMOF - SERVICOS MED E OFTALMOLOGIA"/>
        <s v="CMCF - CETROS DR. ROGERIO BARROS"/>
        <s v="RESSONANCIA MAGNETICA"/>
        <s v="RECEPCAO - LAUDOS BIOIMAGEM II"/>
        <s v="RECEPCAO - BIOIMAGEM III"/>
        <s v="MEDICINA NUCLEAR - BIOIMAGEM III"/>
        <s v="TOMOGRAFIA - BIOIMAGEM III"/>
        <s v="PET CT - BIOIMAGEM III"/>
        <s v="RESSONANCIA - BIOIMAGEM III"/>
        <s v="FARMACIA SATELITE - BIOIMAGEM III"/>
        <s v="RADIOTERAPIA II - ACELERADOR"/>
        <s v="UI ERICK LOEF PEDIATRIA"/>
        <s v="CMCF - CLINICA CARDIO CIRURGICA - DR. RICARDO ELOY"/>
        <s v="CMCF SALA109 IND COR DR NADJA"/>
        <s v="ONCOLOGIA AMBULATOR PEDIÁTRICA"/>
        <s v="ELETROENCEFALOGRAMA"/>
        <s v="ANATOMIA PATOLOGICA"/>
        <s v="BANCO DE SANGUE VITA"/>
        <s v="EDIFICIO GARAGEM HSI DR. CELSO FIGUEIROA"/>
        <s v="NUCLEO DE CADASTROS"/>
        <s v="COORD ANÁLISE CONTA E GUIA PÓS"/>
        <s v="SUPERVISÃO FATURAMENTO SUS"/>
        <s v="SUPERV FATURAMENTO CONVÊNIOS"/>
        <s v="CRN - CENTRAL DE REGISTRO DE NOTAS"/>
        <s v="SUPERVISÃO HONORARIOS MEDICOS"/>
        <s v="GERENCIA DE FATURAMENTO HSI"/>
        <s v="MANUTENCAO GERAL HSI"/>
        <s v="LAVANDERIA"/>
        <s v="COSTURA"/>
        <s v="SERVIÇOS COMPLEMENTARES"/>
        <s v="HIGIENIZACAO - SERVICOS DE TERCEIROS"/>
        <s v="ENGENHARIA CLINICA"/>
        <s v="CENTRAL DE ABASTECIMENTO"/>
        <s v="FARMACIA SUS"/>
        <s v="FARMACIA P.A ADULTO"/>
        <s v="FARMACIA J. NETO 1"/>
        <s v="FARMACIA PA PEDIATRICO"/>
        <s v="FARMACIA CENTRO CIRURGICO"/>
        <s v="FARMACIA CENTRO CIRURGICO III - UNID. CARDIOLOGICA"/>
        <s v="CENTRAL DE MATERIAIS DE OPME ORTESE PROT"/>
        <s v="FARMACIA HEMODINAMICA"/>
        <s v="FARMACIA UTI 5"/>
        <s v="FARMACIA UTI 1"/>
        <s v="FARMACIA UTI CIRURGICA"/>
        <s v="COORDENACAO DE FARMACIA"/>
        <s v="FARMÁCIA CANCER CENTER"/>
        <s v="RADIOTERAPIA CANCER CENTER"/>
        <s v="QUIMIOTERAPIA CANCER CENTER"/>
        <s v="COORDENAÇÃO FARMACIA CLINICA"/>
        <s v="DIRETORIA TECNICA ASSISTENCIAL"/>
        <s v="SERVICO DE CONTROLE DE INFECCAO HOSPITALAR (SCIH)"/>
        <s v="EPIDEMIOLOGIA"/>
        <s v="NÚCLEO RELACIONAMENTO MÉDICO"/>
        <s v="MEDICOS HOSPITALISTAS"/>
        <s v="CLINICA UNIDADE ALVARO LEMOS"/>
        <s v="BRINQUEDOTECAS"/>
        <s v="RECEPCAO P3 - HSI"/>
        <s v="RECEPCAO CENTRO MEDICO - HSI"/>
        <s v="GERENCIA PRATICA ASSISTENCIAL"/>
        <s v="CENTRAL DE TRANSPORTES DE PACIENTES"/>
        <s v="RECEPCAO CENTRAL - HSI"/>
        <s v="COORDENAÇÃO CONTACT CENTER"/>
        <s v="NUCLEO DE ATENDIMENTO AO CLIENTE - NAC"/>
        <s v="UTI CLÍNICA 3"/>
        <s v="UI CONDE 5"/>
        <s v="UTI CLÍNICA 2"/>
        <s v="UTI CLINICA - GERAL"/>
        <s v="UTI 5"/>
        <s v="UTI CIRURGICA 1 ADULTO"/>
        <s v="UTI PEDIÁTRICA"/>
        <s v="HEMODINAMICA"/>
        <s v="CME - CENTRAL DE MATERIAL ESTERILIZADO"/>
        <s v="CENTRO CIRURGICO I"/>
        <s v="INATIVO CENTRO CIRURGICO III"/>
        <s v="UI 3º ANDAR PEDIATRIA"/>
        <s v="PA PEDIATRICO"/>
        <s v="UI CONDE 3"/>
        <s v="UI CONDE 2"/>
        <s v="UI CONDE 4"/>
        <s v="UI CONDE 1"/>
        <s v="UI - J.NETO 1 AND B"/>
        <s v="UI - J.NETO 3 AND A"/>
        <s v="NUCLEO DE GESTAO DE LEITOS"/>
        <s v="UI 2º ANDAR PEDIATRIA"/>
        <s v="UI - J.NETO 1 AND A"/>
        <s v="UI - J.NETO 2 AND"/>
        <s v="LACTARIO"/>
        <s v="NUTRICAO PRODUCAO"/>
        <s v="NUTRICAO CLINICA"/>
        <s v="COPA CENTRAL 1"/>
        <s v="FISIOTERAPIA - HSI"/>
        <s v="PA ADULTO"/>
        <s v="AMBULATORIO SILVA LIMA"/>
        <s v="INTERNAMENTO ( CONVENIOS )"/>
        <s v="COORDENACAO DE HOTELARIA"/>
        <s v="COORD ENFER UNID INTERN ADULTO"/>
        <s v="PRE INTERNAMENTO CONVENIOS"/>
        <s v="SERVICO DE CURATIVOS - CONVENIOS"/>
        <s v="INTERNAMENTO SUS"/>
        <s v="PSICOLOGIA HOSPITALAR"/>
        <s v="SERVICO SOCIAL - PACIENTES"/>
        <s v="TOMOGRAFIA"/>
        <s v="RAIO X"/>
        <s v="ONCOLOGIA AMBULATOR ADULTO SUS"/>
        <s v="PA OTORRINO"/>
        <s v="MAMOGRAFIA"/>
        <s v="SALA 106 CONSU. MÉD STA IZABEL"/>
        <s v="SALA 205 CONSU. MED STA IZABEL"/>
        <s v="CMCF - CNBA CENTRO NEUROCIENCIA DR. LUIZ URBANETO"/>
        <s v="CMCF - CG4 - DR. ADILSON COUTO FILHO"/>
        <s v="PA ORTOPEDICO"/>
        <s v="COORD. ATENÇÃO PRIMARIA SAÚDE"/>
        <s v="CEMITÉRIO CAMPO SANTO"/>
        <s v="FACULDADE SANTA CASA"/>
        <s v="AÇÃO SOCIAL"/>
        <s v="EVENTOS"/>
      </sharedItems>
    </cacheField>
    <cacheField name="CD_CONTABIL_PAI_SD" numFmtId="0">
      <sharedItems/>
    </cacheField>
    <cacheField name="DS_CONTABIL_PAI_SD" numFmtId="0">
      <sharedItems/>
    </cacheField>
    <cacheField name="CD_CONTABIL_SD" numFmtId="0">
      <sharedItems/>
    </cacheField>
    <cacheField name="DS_CONTABIL_SD" numFmtId="0">
      <sharedItems/>
    </cacheField>
    <cacheField name="DT_LCTO_SD" numFmtId="14">
      <sharedItems containsSemiMixedTypes="0" containsNonDate="0" containsDate="1" containsString="0" minDate="2024-08-09T00:00:00" maxDate="2024-08-31T00:00:00"/>
    </cacheField>
    <cacheField name="DOCUMENTO" numFmtId="0">
      <sharedItems/>
    </cacheField>
    <cacheField name="VL_SALDO_SD" numFmtId="0">
      <sharedItems containsSemiMixedTypes="0" containsString="0" containsNumber="1" minValue="-4453.2299999999996" maxValue="-1.56" count="104">
        <n v="-88.64"/>
        <n v="-25.22"/>
        <n v="-63.43"/>
        <n v="-1860.96"/>
        <n v="-50.43"/>
        <n v="-38.21"/>
        <n v="-12.99"/>
        <n v="-353.81"/>
        <n v="-100.87"/>
        <n v="-841.59"/>
        <n v="-113.86"/>
        <n v="-189.51"/>
        <n v="-151.30000000000001"/>
        <n v="-75.650000000000006"/>
        <n v="-2188.54"/>
        <n v="-315.85000000000002"/>
        <n v="-56.91"/>
        <n v="-4.47"/>
        <n v="-110.98"/>
        <n v="-8.7100000000000009"/>
        <n v="-36.99"/>
        <n v="-2.9"/>
        <n v="-73.98"/>
        <n v="-5.81"/>
        <n v="-167.88"/>
        <n v="-13.18"/>
        <n v="-19.920000000000002"/>
        <n v="-1.56"/>
        <n v="-574.79"/>
        <n v="-45.11"/>
        <n v="-332.93"/>
        <n v="-26.13"/>
        <n v="-204.88"/>
        <n v="-16.079999999999998"/>
        <n v="-93.9"/>
        <n v="-7.37"/>
        <n v="-147.97"/>
        <n v="-11.61"/>
        <n v="-224.78"/>
        <n v="-17.64"/>
        <n v="-261.77"/>
        <n v="-20.54"/>
        <n v="-76.81"/>
        <n v="-6.03"/>
        <n v="-59.74"/>
        <n v="-4.6900000000000004"/>
        <n v="-22.75"/>
        <n v="-1.79"/>
        <n v="-184.96"/>
        <n v="-14.52"/>
        <n v="-130.88999999999999"/>
        <n v="-10.27"/>
        <n v="-438.71"/>
        <n v="-34.43"/>
        <n v="-295.93"/>
        <n v="-23.22"/>
        <n v="-24.79"/>
        <n v="-1385.76"/>
        <n v="-108.75"/>
        <n v="-36.9"/>
        <n v="-554.88"/>
        <n v="-43.55"/>
        <n v="-1129.6600000000001"/>
        <n v="-88.66"/>
        <n v="-4453.2299999999996"/>
        <n v="-349.49"/>
        <n v="-245.19"/>
        <n v="-19.239999999999998"/>
        <n v="-258.93"/>
        <n v="-20.32"/>
        <n v="-369.92"/>
        <n v="-29.03"/>
        <n v="-352.84"/>
        <n v="-27.69"/>
        <n v="-241.87"/>
        <n v="-18.98"/>
        <n v="-97.21"/>
        <n v="-7.63"/>
        <n v="-299.25"/>
        <n v="-23.48"/>
        <n v="-77.290000000000006"/>
        <n v="-6.07"/>
        <n v="-221.94"/>
        <n v="-17.420000000000002"/>
        <n v="-537.79999999999995"/>
        <n v="-42.21"/>
        <n v="-665.85"/>
        <n v="-52.26"/>
        <n v="-1178.05"/>
        <n v="-92.45"/>
        <n v="-796.75"/>
        <n v="-62.53"/>
        <n v="-388.98"/>
        <n v="-30.53"/>
        <n v="-331.18"/>
        <n v="-25.99"/>
        <n v="-19.850000000000001"/>
        <n v="-443.9"/>
        <n v="-34.840000000000003"/>
        <n v="-56.95"/>
        <n v="-391.24"/>
        <n v="-339.3"/>
        <n v="-19.97"/>
        <n v="-61.12"/>
      </sharedItems>
    </cacheField>
    <cacheField name="SG_SALDO_SD" numFmtId="0">
      <sharedItems/>
    </cacheField>
    <cacheField name="COD_EMPRESA" numFmtId="0">
      <sharedItems containsSemiMixedTypes="0" containsString="0" containsNumber="1" containsInteger="1" minValue="1" maxValue="2"/>
    </cacheField>
    <cacheField name="DS_EMPRESA_SD" numFmtId="0">
      <sharedItems count="2">
        <s v="01 - MATRIZ - SCMBA"/>
        <s v="02 - HOSPITAL SANTA IZABEL"/>
      </sharedItems>
    </cacheField>
    <cacheField name="CENTRO_CUSTO" numFmtId="3">
      <sharedItems containsSemiMixedTypes="0" containsString="0" containsNumber="1" containsInteger="1" minValue="11001" maxValue="42000" count="159">
        <n v="11001"/>
        <n v="11013"/>
        <n v="11019"/>
        <n v="11021"/>
        <n v="12000"/>
        <n v="12001"/>
        <n v="12100"/>
        <n v="12101"/>
        <n v="12109"/>
        <n v="12110"/>
        <n v="12120"/>
        <n v="12124"/>
        <n v="12130"/>
        <n v="12131"/>
        <n v="12133"/>
        <n v="12136"/>
        <n v="12140"/>
        <n v="12160"/>
        <n v="12161"/>
        <n v="12165"/>
        <n v="12166"/>
        <n v="12167"/>
        <n v="14000"/>
        <n v="15000"/>
        <n v="16110"/>
        <n v="16130"/>
        <n v="17000"/>
        <n v="20001"/>
        <n v="20018"/>
        <n v="20020"/>
        <n v="20030"/>
        <n v="20040"/>
        <n v="20300"/>
        <n v="20310"/>
        <n v="20320"/>
        <n v="20330"/>
        <n v="20702"/>
        <n v="20705"/>
        <n v="20706"/>
        <n v="20708"/>
        <n v="20713"/>
        <n v="20716"/>
        <n v="20727"/>
        <n v="20730"/>
        <n v="20734"/>
        <n v="20735"/>
        <n v="20737"/>
        <n v="20738"/>
        <n v="20780"/>
        <n v="20781"/>
        <n v="20782"/>
        <n v="20783"/>
        <n v="20784"/>
        <n v="20789"/>
        <n v="20790"/>
        <n v="20803"/>
        <n v="20817"/>
        <n v="20827"/>
        <n v="20829"/>
        <n v="20830"/>
        <n v="20831"/>
        <n v="20832"/>
        <n v="20921"/>
        <n v="21001"/>
        <n v="21110"/>
        <n v="21113"/>
        <n v="21115"/>
        <n v="21122"/>
        <n v="21124"/>
        <n v="21130"/>
        <n v="21210"/>
        <n v="21220"/>
        <n v="21230"/>
        <n v="21240"/>
        <n v="21250"/>
        <n v="21280"/>
        <n v="21402"/>
        <n v="21421"/>
        <n v="21422"/>
        <n v="21431"/>
        <n v="21432"/>
        <n v="21441"/>
        <n v="21442"/>
        <n v="21451"/>
        <n v="21452"/>
        <n v="21453"/>
        <n v="21454"/>
        <n v="21455"/>
        <n v="21463"/>
        <n v="21466"/>
        <n v="21467"/>
        <n v="21468"/>
        <n v="21469"/>
        <n v="22000"/>
        <n v="22001"/>
        <n v="22004"/>
        <n v="22006"/>
        <n v="22011"/>
        <n v="22014"/>
        <n v="22016"/>
        <n v="22030"/>
        <n v="22040"/>
        <n v="22100"/>
        <n v="22102"/>
        <n v="22104"/>
        <n v="22105"/>
        <n v="22107"/>
        <n v="22110"/>
        <n v="22117"/>
        <n v="22119"/>
        <n v="22120"/>
        <n v="22130"/>
        <n v="22140"/>
        <n v="22141"/>
        <n v="22150"/>
        <n v="22160"/>
        <n v="22170"/>
        <n v="22172"/>
        <n v="22184"/>
        <n v="22185"/>
        <n v="22192"/>
        <n v="22193"/>
        <n v="22194"/>
        <n v="22195"/>
        <n v="22201"/>
        <n v="22202"/>
        <n v="22204"/>
        <n v="22211"/>
        <n v="22212"/>
        <n v="22213"/>
        <n v="22219"/>
        <n v="22220"/>
        <n v="22233"/>
        <n v="22239"/>
        <n v="22240"/>
        <n v="22310"/>
        <n v="22320"/>
        <n v="22330"/>
        <n v="22331"/>
        <n v="22332"/>
        <n v="22333"/>
        <n v="22334"/>
        <n v="22340"/>
        <n v="22360"/>
        <n v="22370"/>
        <n v="22390"/>
        <n v="22391"/>
        <n v="22393"/>
        <n v="22394"/>
        <n v="22395"/>
        <n v="22407"/>
        <n v="22408"/>
        <n v="22409"/>
        <n v="22420"/>
        <n v="22434"/>
        <n v="25000"/>
        <n v="35000"/>
        <n v="40000"/>
        <n v="42000"/>
      </sharedItems>
    </cacheField>
    <cacheField name="NR_DOCUMENTO" numFmtId="0">
      <sharedItems containsSemiMixedTypes="0" containsString="0" containsNumber="1" containsInteger="1" minValue="50562" maxValue="67410"/>
    </cacheField>
    <cacheField name="DS_OBSERVACAO" numFmtId="0">
      <sharedItems/>
    </cacheField>
    <cacheField name="NM_FORNECE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d v="2024-08-01T00:00:00"/>
    <d v="2024-08-31T00:00:00"/>
    <x v="0"/>
    <s v="4.2.4.01"/>
    <s v="SERVICOS DE TERCEIROS"/>
    <s v="4.2.4.01.0003"/>
    <s v="ALUGUEL DE MAQ. E EQUIPAMENTOS"/>
    <d v="2024-08-09T00:00:00"/>
    <s v="NOTA FISCAL - DIGITRO TECNOLOGIA S.A"/>
    <x v="0"/>
    <s v="D"/>
    <n v="1"/>
    <x v="0"/>
    <x v="0"/>
    <n v="67409"/>
    <s v="N Contrato: 2021/000165.02 - Parcela: 1 - 08/2024-LOCAÇÃO DOS EQUIPAMENTOS."/>
    <s v="DIGITRO TECNOLOGIA S.A"/>
  </r>
  <r>
    <d v="2024-08-01T00:00:00"/>
    <d v="2024-08-31T00:00:00"/>
    <x v="1"/>
    <s v="4.2.4.01"/>
    <s v="SERVICOS DE TERCEIROS"/>
    <s v="4.2.4.01.0003"/>
    <s v="ALUGUEL DE MAQ. E EQUIPAMENTOS"/>
    <d v="2024-08-09T00:00:00"/>
    <s v="NOTA FISCAL - DIGITRO TECNOLOGIA S.A"/>
    <x v="0"/>
    <s v="D"/>
    <n v="1"/>
    <x v="0"/>
    <x v="1"/>
    <n v="67409"/>
    <s v="N Contrato: 2021/000165.02 - Parcela: 1 - 08/2024-LOCAÇÃO DOS EQUIPAMENTOS."/>
    <s v="DIGITRO TECNOLOGIA S.A"/>
  </r>
  <r>
    <d v="2024-08-01T00:00:00"/>
    <d v="2024-08-31T00:00:00"/>
    <x v="2"/>
    <s v="4.2.4.01"/>
    <s v="SERVICOS DE TERCEIROS"/>
    <s v="4.2.4.01.0003"/>
    <s v="ALUGUEL DE MAQ. E EQUIPAMENTOS"/>
    <d v="2024-08-09T00:00:00"/>
    <s v="NOTA FISCAL - DIGITRO TECNOLOGIA S.A"/>
    <x v="1"/>
    <s v="D"/>
    <n v="1"/>
    <x v="0"/>
    <x v="2"/>
    <n v="67409"/>
    <s v="N Contrato: 2021/000165.02 - Parcela: 1 - 08/2024-LOCAÇÃO DOS EQUIPAMENTOS."/>
    <s v="DIGITRO TECNOLOGIA S.A"/>
  </r>
  <r>
    <d v="2024-08-01T00:00:00"/>
    <d v="2024-08-31T00:00:00"/>
    <x v="3"/>
    <s v="4.2.4.01"/>
    <s v="SERVICOS DE TERCEIROS"/>
    <s v="4.2.4.01.0003"/>
    <s v="ALUGUEL DE MAQ. E EQUIPAMENTOS"/>
    <d v="2024-08-09T00:00:00"/>
    <s v="NOTA FISCAL - DIGITRO TECNOLOGIA S.A"/>
    <x v="2"/>
    <s v="D"/>
    <n v="1"/>
    <x v="0"/>
    <x v="3"/>
    <n v="67409"/>
    <s v="N Contrato: 2021/000165.02 - Parcela: 1 - 08/2024-LOCAÇÃO DOS EQUIPAMENTOS."/>
    <s v="DIGITRO TECNOLOGIA S.A"/>
  </r>
  <r>
    <d v="2024-08-01T00:00:00"/>
    <d v="2024-08-31T00:00:00"/>
    <x v="4"/>
    <s v="4.2.4.01"/>
    <s v="SERVICOS DE TERCEIROS"/>
    <s v="4.2.4.01.0003"/>
    <s v="ALUGUEL DE MAQ. E EQUIPAMENTOS"/>
    <d v="2024-08-22T00:00:00"/>
    <s v="NOTA FISCAL - DIGITRO TECNOLOGIA S.A"/>
    <x v="3"/>
    <s v="D"/>
    <n v="2"/>
    <x v="1"/>
    <x v="4"/>
    <n v="67410"/>
    <s v="N Contrato: 2021/000165.02 - Parcela: 3 - 08/2024- LOCAÇÃO DOS EQUIPAMENTOS."/>
    <s v="DIGITRO TECNOLOGIA S.A"/>
  </r>
  <r>
    <d v="2024-08-01T00:00:00"/>
    <d v="2024-08-31T00:00:00"/>
    <x v="5"/>
    <s v="4.2.4.01"/>
    <s v="SERVICOS DE TERCEIROS"/>
    <s v="4.2.4.01.0003"/>
    <s v="ALUGUEL DE MAQ. E EQUIPAMENTOS"/>
    <d v="2024-08-09T00:00:00"/>
    <s v="NOTA FISCAL - DIGITRO TECNOLOGIA S.A"/>
    <x v="4"/>
    <s v="D"/>
    <n v="1"/>
    <x v="0"/>
    <x v="5"/>
    <n v="67409"/>
    <s v="N Contrato: 2021/000165.02 - Parcela: 1 - 08/2024-LOCAÇÃO DOS EQUIPAMENTOS."/>
    <s v="DIGITRO TECNOLOGIA S.A"/>
  </r>
  <r>
    <d v="2024-08-01T00:00:00"/>
    <d v="2024-08-31T00:00:00"/>
    <x v="6"/>
    <s v="4.2.4.01"/>
    <s v="SERVICOS DE TERCEIROS"/>
    <s v="4.2.4.01.0003"/>
    <s v="ALUGUEL DE MAQ. E EQUIPAMENTOS"/>
    <d v="2024-08-09T00:00:00"/>
    <s v="NOTA FISCAL - DIGITRO TECNOLOGIA S.A"/>
    <x v="5"/>
    <s v="D"/>
    <n v="1"/>
    <x v="0"/>
    <x v="6"/>
    <n v="67409"/>
    <s v="N Contrato: 2021/000165.02 - Parcela: 1 - 08/2024-LOCAÇÃO DOS EQUIPAMENTOS."/>
    <s v="DIGITRO TECNOLOGIA S.A"/>
  </r>
  <r>
    <d v="2024-08-01T00:00:00"/>
    <d v="2024-08-31T00:00:00"/>
    <x v="7"/>
    <s v="4.2.4.01"/>
    <s v="SERVICOS DE TERCEIROS"/>
    <s v="4.2.4.01.0003"/>
    <s v="ALUGUEL DE MAQ. E EQUIPAMENTOS"/>
    <d v="2024-08-09T00:00:00"/>
    <s v="NOTA FISCAL - DIGITRO TECNOLOGIA S.A"/>
    <x v="0"/>
    <s v="D"/>
    <n v="1"/>
    <x v="0"/>
    <x v="7"/>
    <n v="67409"/>
    <s v="N Contrato: 2021/000165.02 - Parcela: 1 - 08/2024-LOCAÇÃO DOS EQUIPAMENTOS."/>
    <s v="DIGITRO TECNOLOGIA S.A"/>
  </r>
  <r>
    <d v="2024-08-01T00:00:00"/>
    <d v="2024-08-31T00:00:00"/>
    <x v="8"/>
    <s v="4.2.4.01"/>
    <s v="SERVICOS DE TERCEIROS"/>
    <s v="4.2.4.01.0003"/>
    <s v="ALUGUEL DE MAQ. E EQUIPAMENTOS"/>
    <d v="2024-08-09T00:00:00"/>
    <s v="NOTA FISCAL - DIGITRO TECNOLOGIA S.A"/>
    <x v="6"/>
    <s v="D"/>
    <n v="1"/>
    <x v="0"/>
    <x v="8"/>
    <n v="67409"/>
    <s v="N Contrato: 2021/000165.02 - Parcela: 1 - 08/2024-LOCAÇÃO DOS EQUIPAMENTOS."/>
    <s v="DIGITRO TECNOLOGIA S.A"/>
  </r>
  <r>
    <d v="2024-08-01T00:00:00"/>
    <d v="2024-08-31T00:00:00"/>
    <x v="9"/>
    <s v="4.2.4.01"/>
    <s v="SERVICOS DE TERCEIROS"/>
    <s v="4.2.4.01.0003"/>
    <s v="ALUGUEL DE MAQ. E EQUIPAMENTOS"/>
    <d v="2024-08-09T00:00:00"/>
    <s v="NOTA FISCAL - DIGITRO TECNOLOGIA S.A"/>
    <x v="0"/>
    <s v="D"/>
    <n v="1"/>
    <x v="0"/>
    <x v="9"/>
    <n v="67409"/>
    <s v="N Contrato: 2021/000165.02 - Parcela: 1 - 08/2024-LOCAÇÃO DOS EQUIPAMENTOS."/>
    <s v="DIGITRO TECNOLOGIA S.A"/>
  </r>
  <r>
    <d v="2024-08-01T00:00:00"/>
    <d v="2024-08-31T00:00:00"/>
    <x v="10"/>
    <s v="4.2.4.01"/>
    <s v="SERVICOS DE TERCEIROS"/>
    <s v="4.2.4.01.0003"/>
    <s v="ALUGUEL DE MAQ. E EQUIPAMENTOS"/>
    <d v="2024-08-09T00:00:00"/>
    <s v="NOTA FISCAL - DIGITRO TECNOLOGIA S.A"/>
    <x v="7"/>
    <s v="D"/>
    <n v="1"/>
    <x v="0"/>
    <x v="10"/>
    <n v="67409"/>
    <s v="N Contrato: 2021/000165.02 - Parcela: 1 - 08/2024-LOCAÇÃO DOS EQUIPAMENTOS."/>
    <s v="DIGITRO TECNOLOGIA S.A"/>
  </r>
  <r>
    <d v="2024-08-01T00:00:00"/>
    <d v="2024-08-31T00:00:00"/>
    <x v="11"/>
    <s v="4.2.4.01"/>
    <s v="SERVICOS DE TERCEIROS"/>
    <s v="4.2.4.01.0003"/>
    <s v="ALUGUEL DE MAQ. E EQUIPAMENTOS"/>
    <d v="2024-08-09T00:00:00"/>
    <s v="NOTA FISCAL - DIGITRO TECNOLOGIA S.A"/>
    <x v="5"/>
    <s v="D"/>
    <n v="1"/>
    <x v="0"/>
    <x v="11"/>
    <n v="67409"/>
    <s v="N Contrato: 2021/000165.02 - Parcela: 1 - 08/2024-LOCAÇÃO DOS EQUIPAMENTOS."/>
    <s v="DIGITRO TECNOLOGIA S.A"/>
  </r>
  <r>
    <d v="2024-08-01T00:00:00"/>
    <d v="2024-08-31T00:00:00"/>
    <x v="12"/>
    <s v="4.2.4.01"/>
    <s v="SERVICOS DE TERCEIROS"/>
    <s v="4.2.4.01.0003"/>
    <s v="ALUGUEL DE MAQ. E EQUIPAMENTOS"/>
    <d v="2024-08-09T00:00:00"/>
    <s v="NOTA FISCAL - DIGITRO TECNOLOGIA S.A"/>
    <x v="8"/>
    <s v="D"/>
    <n v="1"/>
    <x v="0"/>
    <x v="12"/>
    <n v="67409"/>
    <s v="N Contrato: 2021/000165.02 - Parcela: 1 - 08/2024-LOCAÇÃO DOS EQUIPAMENTOS."/>
    <s v="DIGITRO TECNOLOGIA S.A"/>
  </r>
  <r>
    <d v="2024-08-01T00:00:00"/>
    <d v="2024-08-31T00:00:00"/>
    <x v="13"/>
    <s v="4.2.4.01"/>
    <s v="SERVICOS DE TERCEIROS"/>
    <s v="4.2.4.01.0003"/>
    <s v="ALUGUEL DE MAQ. E EQUIPAMENTOS"/>
    <d v="2024-08-09T00:00:00"/>
    <s v="NOTA FISCAL - DIGITRO TECNOLOGIA S.A"/>
    <x v="9"/>
    <s v="D"/>
    <n v="1"/>
    <x v="0"/>
    <x v="13"/>
    <n v="67409"/>
    <s v="N Contrato: 2021/000165.02 - Parcela: 1 - 08/2024-LOCAÇÃO DOS EQUIPAMENTOS."/>
    <s v="DIGITRO TECNOLOGIA S.A"/>
  </r>
  <r>
    <d v="2024-08-01T00:00:00"/>
    <d v="2024-08-31T00:00:00"/>
    <x v="14"/>
    <s v="4.2.4.01"/>
    <s v="SERVICOS DE TERCEIROS"/>
    <s v="4.2.4.01.0003"/>
    <s v="ALUGUEL DE MAQ. E EQUIPAMENTOS"/>
    <d v="2024-08-09T00:00:00"/>
    <s v="NOTA FISCAL - DIGITRO TECNOLOGIA S.A"/>
    <x v="9"/>
    <s v="D"/>
    <n v="1"/>
    <x v="0"/>
    <x v="14"/>
    <n v="67409"/>
    <s v="N Contrato: 2021/000165.02 - Parcela: 1 - 08/2024-LOCAÇÃO DOS EQUIPAMENTOS."/>
    <s v="DIGITRO TECNOLOGIA S.A"/>
  </r>
  <r>
    <d v="2024-08-01T00:00:00"/>
    <d v="2024-08-31T00:00:00"/>
    <x v="15"/>
    <s v="4.2.4.01"/>
    <s v="SERVICOS DE TERCEIROS"/>
    <s v="4.2.4.01.0003"/>
    <s v="ALUGUEL DE MAQ. E EQUIPAMENTOS"/>
    <d v="2024-08-09T00:00:00"/>
    <s v="NOTA FISCAL - DIGITRO TECNOLOGIA S.A"/>
    <x v="9"/>
    <s v="D"/>
    <n v="1"/>
    <x v="0"/>
    <x v="15"/>
    <n v="67409"/>
    <s v="N Contrato: 2021/000165.02 - Parcela: 1 - 08/2024-LOCAÇÃO DOS EQUIPAMENTOS."/>
    <s v="DIGITRO TECNOLOGIA S.A"/>
  </r>
  <r>
    <d v="2024-08-01T00:00:00"/>
    <d v="2024-08-31T00:00:00"/>
    <x v="16"/>
    <s v="4.2.4.01"/>
    <s v="SERVICOS DE TERCEIROS"/>
    <s v="4.2.4.01.0003"/>
    <s v="ALUGUEL DE MAQ. E EQUIPAMENTOS"/>
    <d v="2024-08-09T00:00:00"/>
    <s v="NOTA FISCAL - DIGITRO TECNOLOGIA S.A"/>
    <x v="10"/>
    <s v="D"/>
    <n v="1"/>
    <x v="0"/>
    <x v="16"/>
    <n v="67409"/>
    <s v="N Contrato: 2021/000165.02 - Parcela: 1 - 08/2024-LOCAÇÃO DOS EQUIPAMENTOS."/>
    <s v="DIGITRO TECNOLOGIA S.A"/>
  </r>
  <r>
    <d v="2024-08-01T00:00:00"/>
    <d v="2024-08-31T00:00:00"/>
    <x v="17"/>
    <s v="4.2.4.01"/>
    <s v="SERVICOS DE TERCEIROS"/>
    <s v="4.2.4.01.0003"/>
    <s v="ALUGUEL DE MAQ. E EQUIPAMENTOS"/>
    <d v="2024-08-09T00:00:00"/>
    <s v="NOTA FISCAL - DIGITRO TECNOLOGIA S.A"/>
    <x v="4"/>
    <s v="D"/>
    <n v="1"/>
    <x v="0"/>
    <x v="17"/>
    <n v="67409"/>
    <s v="N Contrato: 2021/000165.02 - Parcela: 1 - 08/2024-LOCAÇÃO DOS EQUIPAMENTOS."/>
    <s v="DIGITRO TECNOLOGIA S.A"/>
  </r>
  <r>
    <d v="2024-08-01T00:00:00"/>
    <d v="2024-08-31T00:00:00"/>
    <x v="18"/>
    <s v="4.2.4.01"/>
    <s v="SERVICOS DE TERCEIROS"/>
    <s v="4.2.4.01.0003"/>
    <s v="ALUGUEL DE MAQ. E EQUIPAMENTOS"/>
    <d v="2024-08-09T00:00:00"/>
    <s v="NOTA FISCAL - DIGITRO TECNOLOGIA S.A"/>
    <x v="11"/>
    <s v="D"/>
    <n v="1"/>
    <x v="0"/>
    <x v="18"/>
    <n v="67409"/>
    <s v="N Contrato: 2021/000165.02 - Parcela: 1 - 08/2024-LOCAÇÃO DOS EQUIPAMENTOS."/>
    <s v="DIGITRO TECNOLOGIA S.A"/>
  </r>
  <r>
    <d v="2024-08-01T00:00:00"/>
    <d v="2024-08-31T00:00:00"/>
    <x v="19"/>
    <s v="4.2.4.01"/>
    <s v="SERVICOS DE TERCEIROS"/>
    <s v="4.2.4.01.0003"/>
    <s v="ALUGUEL DE MAQ. E EQUIPAMENTOS"/>
    <d v="2024-08-09T00:00:00"/>
    <s v="NOTA FISCAL - DIGITRO TECNOLOGIA S.A"/>
    <x v="11"/>
    <s v="D"/>
    <n v="1"/>
    <x v="0"/>
    <x v="19"/>
    <n v="67409"/>
    <s v="N Contrato: 2021/000165.02 - Parcela: 1 - 08/2024-LOCAÇÃO DOS EQUIPAMENTOS."/>
    <s v="DIGITRO TECNOLOGIA S.A"/>
  </r>
  <r>
    <d v="2024-08-01T00:00:00"/>
    <d v="2024-08-31T00:00:00"/>
    <x v="20"/>
    <s v="4.2.4.01"/>
    <s v="SERVICOS DE TERCEIROS"/>
    <s v="4.2.4.01.0003"/>
    <s v="ALUGUEL DE MAQ. E EQUIPAMENTOS"/>
    <d v="2024-08-09T00:00:00"/>
    <s v="NOTA FISCAL - DIGITRO TECNOLOGIA S.A"/>
    <x v="6"/>
    <s v="D"/>
    <n v="1"/>
    <x v="0"/>
    <x v="20"/>
    <n v="67409"/>
    <s v="N Contrato: 2021/000165.02 - Parcela: 1 - 08/2024-LOCAÇÃO DOS EQUIPAMENTOS."/>
    <s v="DIGITRO TECNOLOGIA S.A"/>
  </r>
  <r>
    <d v="2024-08-01T00:00:00"/>
    <d v="2024-08-31T00:00:00"/>
    <x v="21"/>
    <s v="4.2.4.01"/>
    <s v="SERVICOS DE TERCEIROS"/>
    <s v="4.2.4.01.0003"/>
    <s v="ALUGUEL DE MAQ. E EQUIPAMENTOS"/>
    <d v="2024-08-09T00:00:00"/>
    <s v="NOTA FISCAL - DIGITRO TECNOLOGIA S.A"/>
    <x v="4"/>
    <s v="D"/>
    <n v="1"/>
    <x v="0"/>
    <x v="21"/>
    <n v="67409"/>
    <s v="N Contrato: 2021/000165.02 - Parcela: 1 - 08/2024-LOCAÇÃO DOS EQUIPAMENTOS."/>
    <s v="DIGITRO TECNOLOGIA S.A"/>
  </r>
  <r>
    <d v="2024-08-01T00:00:00"/>
    <d v="2024-08-31T00:00:00"/>
    <x v="22"/>
    <s v="4.2.4.01"/>
    <s v="SERVICOS DE TERCEIROS"/>
    <s v="4.2.4.01.0003"/>
    <s v="ALUGUEL DE MAQ. E EQUIPAMENTOS"/>
    <d v="2024-08-09T00:00:00"/>
    <s v="NOTA FISCAL - DIGITRO TECNOLOGIA S.A"/>
    <x v="12"/>
    <s v="D"/>
    <n v="1"/>
    <x v="0"/>
    <x v="22"/>
    <n v="67409"/>
    <s v="N Contrato: 2021/000165.02 - Parcela: 1 - 08/2024-LOCAÇÃO DOS EQUIPAMENTOS."/>
    <s v="DIGITRO TECNOLOGIA S.A"/>
  </r>
  <r>
    <d v="2024-08-01T00:00:00"/>
    <d v="2024-08-31T00:00:00"/>
    <x v="23"/>
    <s v="4.2.4.01"/>
    <s v="SERVICOS DE TERCEIROS"/>
    <s v="4.2.4.01.0003"/>
    <s v="ALUGUEL DE MAQ. E EQUIPAMENTOS"/>
    <d v="2024-08-09T00:00:00"/>
    <s v="NOTA FISCAL - DIGITRO TECNOLOGIA S.A"/>
    <x v="8"/>
    <s v="D"/>
    <n v="1"/>
    <x v="0"/>
    <x v="23"/>
    <n v="67409"/>
    <s v="N Contrato: 2021/000165.02 - Parcela: 1 - 08/2024-LOCAÇÃO DOS EQUIPAMENTOS."/>
    <s v="DIGITRO TECNOLOGIA S.A"/>
  </r>
  <r>
    <d v="2024-08-01T00:00:00"/>
    <d v="2024-08-31T00:00:00"/>
    <x v="24"/>
    <s v="4.2.4.01"/>
    <s v="SERVICOS DE TERCEIROS"/>
    <s v="4.2.4.01.0003"/>
    <s v="ALUGUEL DE MAQ. E EQUIPAMENTOS"/>
    <d v="2024-08-09T00:00:00"/>
    <s v="NOTA FISCAL - DIGITRO TECNOLOGIA S.A"/>
    <x v="13"/>
    <s v="D"/>
    <n v="1"/>
    <x v="0"/>
    <x v="24"/>
    <n v="67409"/>
    <s v="N Contrato: 2021/000165.02 - Parcela: 1 - 08/2024-LOCAÇÃO DOS EQUIPAMENTOS."/>
    <s v="DIGITRO TECNOLOGIA S.A"/>
  </r>
  <r>
    <d v="2024-08-01T00:00:00"/>
    <d v="2024-08-31T00:00:00"/>
    <x v="25"/>
    <s v="4.2.4.01"/>
    <s v="SERVICOS DE TERCEIROS"/>
    <s v="4.2.4.01.0003"/>
    <s v="ALUGUEL DE MAQ. E EQUIPAMENTOS"/>
    <d v="2024-08-09T00:00:00"/>
    <s v="NOTA FISCAL - DIGITRO TECNOLOGIA S.A"/>
    <x v="4"/>
    <s v="D"/>
    <n v="1"/>
    <x v="0"/>
    <x v="25"/>
    <n v="67409"/>
    <s v="N Contrato: 2021/000165.02 - Parcela: 1 - 08/2024-LOCAÇÃO DOS EQUIPAMENTOS."/>
    <s v="DIGITRO TECNOLOGIA S.A"/>
  </r>
  <r>
    <d v="2024-08-01T00:00:00"/>
    <d v="2024-08-31T00:00:00"/>
    <x v="26"/>
    <s v="4.2.4.01"/>
    <s v="SERVICOS DE TERCEIROS"/>
    <s v="4.2.4.01.0003"/>
    <s v="ALUGUEL DE MAQ. E EQUIPAMENTOS"/>
    <d v="2024-08-09T00:00:00"/>
    <s v="NOTA FISCAL - DIGITRO TECNOLOGIA S.A"/>
    <x v="14"/>
    <s v="D"/>
    <n v="1"/>
    <x v="0"/>
    <x v="26"/>
    <n v="67409"/>
    <s v="N Contrato: 2021/000165.02 - Parcela: 1 - 08/2024-LOCAÇÃO DOS EQUIPAMENTOS."/>
    <s v="DIGITRO TECNOLOGIA S.A"/>
  </r>
  <r>
    <d v="2024-08-01T00:00:00"/>
    <d v="2024-08-31T00:00:00"/>
    <x v="26"/>
    <s v="4.2.4.01"/>
    <s v="SERVICOS DE TERCEIROS"/>
    <s v="4.2.4.01.0003"/>
    <s v="ALUGUEL DE MAQ. E EQUIPAMENTOS"/>
    <d v="2024-08-22T00:00:00"/>
    <s v="NOTA FISCAL - DIGITRO TECNOLOGIA S.A"/>
    <x v="15"/>
    <s v="D"/>
    <n v="2"/>
    <x v="1"/>
    <x v="26"/>
    <n v="67410"/>
    <s v="N Contrato: 2021/000165.02 - Parcela: 3 - 08/2024- LOCAÇÃO DOS EQUIPAMENTOS."/>
    <s v="DIGITRO TECNOLOGIA S.A"/>
  </r>
  <r>
    <d v="2024-08-01T00:00:00"/>
    <d v="2024-08-31T00:00:00"/>
    <x v="27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27"/>
    <n v="67410"/>
    <s v="N Contrato: 2021/000165.02 - Parcela: 3 - 08/2024- LOCAÇÃO DOS EQUIPAMENTOS."/>
    <s v="DIGITRO TECNOLOGIA S.A"/>
  </r>
  <r>
    <d v="2024-08-01T00:00:00"/>
    <d v="2024-08-31T00:00:00"/>
    <x v="27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27"/>
    <n v="50562"/>
    <s v="N Contrato: 2021/000165.02 - Parcela: 2 - 08/2024 - MANUTENÇÃO."/>
    <s v="DIGITRO TECNOLOGIA S.A"/>
  </r>
  <r>
    <d v="2024-08-01T00:00:00"/>
    <d v="2024-08-31T00:00:00"/>
    <x v="28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28"/>
    <n v="67410"/>
    <s v="N Contrato: 2021/000165.02 - Parcela: 3 - 08/2024- LOCAÇÃO DOS EQUIPAMENTOS."/>
    <s v="DIGITRO TECNOLOGIA S.A"/>
  </r>
  <r>
    <d v="2024-08-01T00:00:00"/>
    <d v="2024-08-31T00:00:00"/>
    <x v="28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28"/>
    <n v="50562"/>
    <s v="N Contrato: 2021/000165.02 - Parcela: 2 - 08/2024 - MANUTENÇÃO."/>
    <s v="DIGITRO TECNOLOGIA S.A"/>
  </r>
  <r>
    <d v="2024-08-01T00:00:00"/>
    <d v="2024-08-31T00:00:00"/>
    <x v="29"/>
    <s v="4.2.4.01"/>
    <s v="SERVICOS DE TERCEIROS"/>
    <s v="4.2.4.01.0003"/>
    <s v="ALUGUEL DE MAQ. E EQUIPAMENTOS"/>
    <d v="2024-08-22T00:00:00"/>
    <s v="NOTA FISCAL - DIGITRO TECNOLOGIA S.A"/>
    <x v="18"/>
    <s v="D"/>
    <n v="2"/>
    <x v="1"/>
    <x v="29"/>
    <n v="67410"/>
    <s v="N Contrato: 2021/000165.02 - Parcela: 3 - 08/2024- LOCAÇÃO DOS EQUIPAMENTOS."/>
    <s v="DIGITRO TECNOLOGIA S.A"/>
  </r>
  <r>
    <d v="2024-08-01T00:00:00"/>
    <d v="2024-08-31T00:00:00"/>
    <x v="29"/>
    <s v="4.2.4.01"/>
    <s v="SERVICOS DE TERCEIROS"/>
    <s v="4.2.4.01.0003"/>
    <s v="ALUGUEL DE MAQ. E EQUIPAMENTOS"/>
    <d v="2024-08-30T00:00:00"/>
    <s v="NOTA FISCAL DE SERVICO - DIGITRO TECNOLOGIA S.A"/>
    <x v="19"/>
    <s v="D"/>
    <n v="2"/>
    <x v="1"/>
    <x v="29"/>
    <n v="50562"/>
    <s v="N Contrato: 2021/000165.02 - Parcela: 2 - 08/2024 - MANUTENÇÃO."/>
    <s v="DIGITRO TECNOLOGIA S.A"/>
  </r>
  <r>
    <d v="2024-08-01T00:00:00"/>
    <d v="2024-08-31T00:00:00"/>
    <x v="30"/>
    <s v="4.2.4.01"/>
    <s v="SERVICOS DE TERCEIROS"/>
    <s v="4.2.4.01.0003"/>
    <s v="ALUGUEL DE MAQ. E EQUIPAMENTOS"/>
    <d v="2024-08-22T00:00:00"/>
    <s v="NOTA FISCAL - DIGITRO TECNOLOGIA S.A"/>
    <x v="18"/>
    <s v="D"/>
    <n v="2"/>
    <x v="1"/>
    <x v="30"/>
    <n v="67410"/>
    <s v="N Contrato: 2021/000165.02 - Parcela: 3 - 08/2024- LOCAÇÃO DOS EQUIPAMENTOS."/>
    <s v="DIGITRO TECNOLOGIA S.A"/>
  </r>
  <r>
    <d v="2024-08-01T00:00:00"/>
    <d v="2024-08-31T00:00:00"/>
    <x v="30"/>
    <s v="4.2.4.01"/>
    <s v="SERVICOS DE TERCEIROS"/>
    <s v="4.2.4.01.0003"/>
    <s v="ALUGUEL DE MAQ. E EQUIPAMENTOS"/>
    <d v="2024-08-30T00:00:00"/>
    <s v="NOTA FISCAL DE SERVICO - DIGITRO TECNOLOGIA S.A"/>
    <x v="19"/>
    <s v="D"/>
    <n v="2"/>
    <x v="1"/>
    <x v="30"/>
    <n v="50562"/>
    <s v="N Contrato: 2021/000165.02 - Parcela: 2 - 08/2024 - MANUTENÇÃO."/>
    <s v="DIGITRO TECNOLOGIA S.A"/>
  </r>
  <r>
    <d v="2024-08-01T00:00:00"/>
    <d v="2024-08-31T00:00:00"/>
    <x v="31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31"/>
    <n v="67410"/>
    <s v="N Contrato: 2021/000165.02 - Parcela: 3 - 08/2024- LOCAÇÃO DOS EQUIPAMENTOS."/>
    <s v="DIGITRO TECNOLOGIA S.A"/>
  </r>
  <r>
    <d v="2024-08-01T00:00:00"/>
    <d v="2024-08-31T00:00:00"/>
    <x v="31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31"/>
    <n v="50562"/>
    <s v="N Contrato: 2021/000165.02 - Parcela: 2 - 08/2024 - MANUTENÇÃO."/>
    <s v="DIGITRO TECNOLOGIA S.A"/>
  </r>
  <r>
    <d v="2024-08-01T00:00:00"/>
    <d v="2024-08-31T00:00:00"/>
    <x v="32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32"/>
    <n v="67410"/>
    <s v="N Contrato: 2021/000165.02 - Parcela: 3 - 08/2024- LOCAÇÃO DOS EQUIPAMENTOS."/>
    <s v="DIGITRO TECNOLOGIA S.A"/>
  </r>
  <r>
    <d v="2024-08-01T00:00:00"/>
    <d v="2024-08-31T00:00:00"/>
    <x v="32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32"/>
    <n v="50562"/>
    <s v="N Contrato: 2021/000165.02 - Parcela: 2 - 08/2024 - MANUTENÇÃO."/>
    <s v="DIGITRO TECNOLOGIA S.A"/>
  </r>
  <r>
    <d v="2024-08-01T00:00:00"/>
    <d v="2024-08-31T00:00:00"/>
    <x v="33"/>
    <s v="4.2.4.01"/>
    <s v="SERVICOS DE TERCEIROS"/>
    <s v="4.2.4.01.0003"/>
    <s v="ALUGUEL DE MAQ. E EQUIPAMENTOS"/>
    <d v="2024-08-22T00:00:00"/>
    <s v="NOTA FISCAL - DIGITRO TECNOLOGIA S.A"/>
    <x v="22"/>
    <s v="D"/>
    <n v="2"/>
    <x v="1"/>
    <x v="33"/>
    <n v="67410"/>
    <s v="N Contrato: 2021/000165.02 - Parcela: 3 - 08/2024- LOCAÇÃO DOS EQUIPAMENTOS."/>
    <s v="DIGITRO TECNOLOGIA S.A"/>
  </r>
  <r>
    <d v="2024-08-01T00:00:00"/>
    <d v="2024-08-31T00:00:00"/>
    <x v="33"/>
    <s v="4.2.4.01"/>
    <s v="SERVICOS DE TERCEIROS"/>
    <s v="4.2.4.01.0003"/>
    <s v="ALUGUEL DE MAQ. E EQUIPAMENTOS"/>
    <d v="2024-08-30T00:00:00"/>
    <s v="NOTA FISCAL DE SERVICO - DIGITRO TECNOLOGIA S.A"/>
    <x v="23"/>
    <s v="D"/>
    <n v="2"/>
    <x v="1"/>
    <x v="33"/>
    <n v="50562"/>
    <s v="N Contrato: 2021/000165.02 - Parcela: 2 - 08/2024 - MANUTENÇÃO."/>
    <s v="DIGITRO TECNOLOGIA S.A"/>
  </r>
  <r>
    <d v="2024-08-01T00:00:00"/>
    <d v="2024-08-31T00:00:00"/>
    <x v="34"/>
    <s v="4.2.4.01"/>
    <s v="SERVICOS DE TERCEIROS"/>
    <s v="4.2.4.01.0003"/>
    <s v="ALUGUEL DE MAQ. E EQUIPAMENTOS"/>
    <d v="2024-08-22T00:00:00"/>
    <s v="NOTA FISCAL - DIGITRO TECNOLOGIA S.A"/>
    <x v="24"/>
    <s v="D"/>
    <n v="2"/>
    <x v="1"/>
    <x v="34"/>
    <n v="67410"/>
    <s v="N Contrato: 2021/000165.02 - Parcela: 3 - 08/2024- LOCAÇÃO DOS EQUIPAMENTOS."/>
    <s v="DIGITRO TECNOLOGIA S.A"/>
  </r>
  <r>
    <d v="2024-08-01T00:00:00"/>
    <d v="2024-08-31T00:00:00"/>
    <x v="34"/>
    <s v="4.2.4.01"/>
    <s v="SERVICOS DE TERCEIROS"/>
    <s v="4.2.4.01.0003"/>
    <s v="ALUGUEL DE MAQ. E EQUIPAMENTOS"/>
    <d v="2024-08-30T00:00:00"/>
    <s v="NOTA FISCAL DE SERVICO - DIGITRO TECNOLOGIA S.A"/>
    <x v="25"/>
    <s v="D"/>
    <n v="2"/>
    <x v="1"/>
    <x v="34"/>
    <n v="50562"/>
    <s v="N Contrato: 2021/000165.02 - Parcela: 2 - 08/2024 - MANUTENÇÃO."/>
    <s v="DIGITRO TECNOLOGIA S.A"/>
  </r>
  <r>
    <d v="2024-08-01T00:00:00"/>
    <d v="2024-08-31T00:00:00"/>
    <x v="35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35"/>
    <n v="67410"/>
    <s v="N Contrato: 2021/000165.02 - Parcela: 3 - 08/2024- LOCAÇÃO DOS EQUIPAMENTOS."/>
    <s v="DIGITRO TECNOLOGIA S.A"/>
  </r>
  <r>
    <d v="2024-08-01T00:00:00"/>
    <d v="2024-08-31T00:00:00"/>
    <x v="35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35"/>
    <n v="50562"/>
    <s v="N Contrato: 2021/000165.02 - Parcela: 2 - 08/2024 - MANUTENÇÃO."/>
    <s v="DIGITRO TECNOLOGIA S.A"/>
  </r>
  <r>
    <d v="2024-08-01T00:00:00"/>
    <d v="2024-08-31T00:00:00"/>
    <x v="36"/>
    <s v="4.2.4.01"/>
    <s v="SERVICOS DE TERCEIROS"/>
    <s v="4.2.4.01.0003"/>
    <s v="ALUGUEL DE MAQ. E EQUIPAMENTOS"/>
    <d v="2024-08-22T00:00:00"/>
    <s v="NOTA FISCAL - DIGITRO TECNOLOGIA S.A"/>
    <x v="28"/>
    <s v="D"/>
    <n v="2"/>
    <x v="1"/>
    <x v="36"/>
    <n v="67410"/>
    <s v="N Contrato: 2021/000165.02 - Parcela: 3 - 08/2024- LOCAÇÃO DOS EQUIPAMENTOS."/>
    <s v="DIGITRO TECNOLOGIA S.A"/>
  </r>
  <r>
    <d v="2024-08-01T00:00:00"/>
    <d v="2024-08-31T00:00:00"/>
    <x v="36"/>
    <s v="4.2.4.01"/>
    <s v="SERVICOS DE TERCEIROS"/>
    <s v="4.2.4.01.0003"/>
    <s v="ALUGUEL DE MAQ. E EQUIPAMENTOS"/>
    <d v="2024-08-30T00:00:00"/>
    <s v="NOTA FISCAL DE SERVICO - DIGITRO TECNOLOGIA S.A"/>
    <x v="29"/>
    <s v="D"/>
    <n v="2"/>
    <x v="1"/>
    <x v="36"/>
    <n v="50562"/>
    <s v="N Contrato: 2021/000165.02 - Parcela: 2 - 08/2024 - MANUTENÇÃO."/>
    <s v="DIGITRO TECNOLOGIA S.A"/>
  </r>
  <r>
    <d v="2024-08-01T00:00:00"/>
    <d v="2024-08-31T00:00:00"/>
    <x v="37"/>
    <s v="4.2.4.01"/>
    <s v="SERVICOS DE TERCEIROS"/>
    <s v="4.2.4.01.0003"/>
    <s v="ALUGUEL DE MAQ. E EQUIPAMENTOS"/>
    <d v="2024-08-22T00:00:00"/>
    <s v="NOTA FISCAL - DIGITRO TECNOLOGIA S.A"/>
    <x v="30"/>
    <s v="D"/>
    <n v="2"/>
    <x v="1"/>
    <x v="37"/>
    <n v="67410"/>
    <s v="N Contrato: 2021/000165.02 - Parcela: 3 - 08/2024- LOCAÇÃO DOS EQUIPAMENTOS."/>
    <s v="DIGITRO TECNOLOGIA S.A"/>
  </r>
  <r>
    <d v="2024-08-01T00:00:00"/>
    <d v="2024-08-31T00:00:00"/>
    <x v="37"/>
    <s v="4.2.4.01"/>
    <s v="SERVICOS DE TERCEIROS"/>
    <s v="4.2.4.01.0003"/>
    <s v="ALUGUEL DE MAQ. E EQUIPAMENTOS"/>
    <d v="2024-08-30T00:00:00"/>
    <s v="NOTA FISCAL DE SERVICO - DIGITRO TECNOLOGIA S.A"/>
    <x v="31"/>
    <s v="D"/>
    <n v="2"/>
    <x v="1"/>
    <x v="37"/>
    <n v="50562"/>
    <s v="N Contrato: 2021/000165.02 - Parcela: 2 - 08/2024 - MANUTENÇÃO."/>
    <s v="DIGITRO TECNOLOGIA S.A"/>
  </r>
  <r>
    <d v="2024-08-01T00:00:00"/>
    <d v="2024-08-31T00:00:00"/>
    <x v="38"/>
    <s v="4.2.4.01"/>
    <s v="SERVICOS DE TERCEIROS"/>
    <s v="4.2.4.01.0003"/>
    <s v="ALUGUEL DE MAQ. E EQUIPAMENTOS"/>
    <d v="2024-08-22T00:00:00"/>
    <s v="NOTA FISCAL - DIGITRO TECNOLOGIA S.A"/>
    <x v="32"/>
    <s v="D"/>
    <n v="2"/>
    <x v="1"/>
    <x v="38"/>
    <n v="67410"/>
    <s v="N Contrato: 2021/000165.02 - Parcela: 3 - 08/2024- LOCAÇÃO DOS EQUIPAMENTOS."/>
    <s v="DIGITRO TECNOLOGIA S.A"/>
  </r>
  <r>
    <d v="2024-08-01T00:00:00"/>
    <d v="2024-08-31T00:00:00"/>
    <x v="38"/>
    <s v="4.2.4.01"/>
    <s v="SERVICOS DE TERCEIROS"/>
    <s v="4.2.4.01.0003"/>
    <s v="ALUGUEL DE MAQ. E EQUIPAMENTOS"/>
    <d v="2024-08-30T00:00:00"/>
    <s v="NOTA FISCAL DE SERVICO - DIGITRO TECNOLOGIA S.A"/>
    <x v="33"/>
    <s v="D"/>
    <n v="2"/>
    <x v="1"/>
    <x v="38"/>
    <n v="50562"/>
    <s v="N Contrato: 2021/000165.02 - Parcela: 2 - 08/2024 - MANUTENÇÃO."/>
    <s v="DIGITRO TECNOLOGIA S.A"/>
  </r>
  <r>
    <d v="2024-08-01T00:00:00"/>
    <d v="2024-08-31T00:00:00"/>
    <x v="39"/>
    <s v="4.2.4.01"/>
    <s v="SERVICOS DE TERCEIROS"/>
    <s v="4.2.4.01.0003"/>
    <s v="ALUGUEL DE MAQ. E EQUIPAMENTOS"/>
    <d v="2024-08-22T00:00:00"/>
    <s v="NOTA FISCAL - DIGITRO TECNOLOGIA S.A"/>
    <x v="34"/>
    <s v="D"/>
    <n v="2"/>
    <x v="1"/>
    <x v="39"/>
    <n v="67410"/>
    <s v="N Contrato: 2021/000165.02 - Parcela: 3 - 08/2024- LOCAÇÃO DOS EQUIPAMENTOS."/>
    <s v="DIGITRO TECNOLOGIA S.A"/>
  </r>
  <r>
    <d v="2024-08-01T00:00:00"/>
    <d v="2024-08-31T00:00:00"/>
    <x v="39"/>
    <s v="4.2.4.01"/>
    <s v="SERVICOS DE TERCEIROS"/>
    <s v="4.2.4.01.0003"/>
    <s v="ALUGUEL DE MAQ. E EQUIPAMENTOS"/>
    <d v="2024-08-30T00:00:00"/>
    <s v="NOTA FISCAL DE SERVICO - DIGITRO TECNOLOGIA S.A"/>
    <x v="35"/>
    <s v="D"/>
    <n v="2"/>
    <x v="1"/>
    <x v="39"/>
    <n v="50562"/>
    <s v="N Contrato: 2021/000165.02 - Parcela: 2 - 08/2024 - MANUTENÇÃO."/>
    <s v="DIGITRO TECNOLOGIA S.A"/>
  </r>
  <r>
    <d v="2024-08-01T00:00:00"/>
    <d v="2024-08-31T00:00:00"/>
    <x v="40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40"/>
    <n v="67410"/>
    <s v="N Contrato: 2021/000165.02 - Parcela: 3 - 08/2024- LOCAÇÃO DOS EQUIPAMENTOS."/>
    <s v="DIGITRO TECNOLOGIA S.A"/>
  </r>
  <r>
    <d v="2024-08-01T00:00:00"/>
    <d v="2024-08-31T00:00:00"/>
    <x v="40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40"/>
    <n v="50562"/>
    <s v="N Contrato: 2021/000165.02 - Parcela: 2 - 08/2024 - MANUTENÇÃO."/>
    <s v="DIGITRO TECNOLOGIA S.A"/>
  </r>
  <r>
    <d v="2024-08-01T00:00:00"/>
    <d v="2024-08-31T00:00:00"/>
    <x v="41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41"/>
    <n v="67410"/>
    <s v="N Contrato: 2021/000165.02 - Parcela: 3 - 08/2024- LOCAÇÃO DOS EQUIPAMENTOS."/>
    <s v="DIGITRO TECNOLOGIA S.A"/>
  </r>
  <r>
    <d v="2024-08-01T00:00:00"/>
    <d v="2024-08-31T00:00:00"/>
    <x v="41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41"/>
    <n v="50562"/>
    <s v="N Contrato: 2021/000165.02 - Parcela: 2 - 08/2024 - MANUTENÇÃO."/>
    <s v="DIGITRO TECNOLOGIA S.A"/>
  </r>
  <r>
    <d v="2024-08-01T00:00:00"/>
    <d v="2024-08-31T00:00:00"/>
    <x v="42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42"/>
    <n v="67410"/>
    <s v="N Contrato: 2021/000165.02 - Parcela: 3 - 08/2024- LOCAÇÃO DOS EQUIPAMENTOS."/>
    <s v="DIGITRO TECNOLOGIA S.A"/>
  </r>
  <r>
    <d v="2024-08-01T00:00:00"/>
    <d v="2024-08-31T00:00:00"/>
    <x v="42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42"/>
    <n v="50562"/>
    <s v="N Contrato: 2021/000165.02 - Parcela: 2 - 08/2024 - MANUTENÇÃO."/>
    <s v="DIGITRO TECNOLOGIA S.A"/>
  </r>
  <r>
    <d v="2024-08-01T00:00:00"/>
    <d v="2024-08-31T00:00:00"/>
    <x v="43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43"/>
    <n v="67410"/>
    <s v="N Contrato: 2021/000165.02 - Parcela: 3 - 08/2024- LOCAÇÃO DOS EQUIPAMENTOS."/>
    <s v="DIGITRO TECNOLOGIA S.A"/>
  </r>
  <r>
    <d v="2024-08-01T00:00:00"/>
    <d v="2024-08-31T00:00:00"/>
    <x v="43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43"/>
    <n v="50562"/>
    <s v="N Contrato: 2021/000165.02 - Parcela: 2 - 08/2024 - MANUTENÇÃO."/>
    <s v="DIGITRO TECNOLOGIA S.A"/>
  </r>
  <r>
    <d v="2024-08-01T00:00:00"/>
    <d v="2024-08-31T00:00:00"/>
    <x v="44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44"/>
    <n v="67410"/>
    <s v="N Contrato: 2021/000165.02 - Parcela: 3 - 08/2024- LOCAÇÃO DOS EQUIPAMENTOS."/>
    <s v="DIGITRO TECNOLOGIA S.A"/>
  </r>
  <r>
    <d v="2024-08-01T00:00:00"/>
    <d v="2024-08-31T00:00:00"/>
    <x v="44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44"/>
    <n v="50562"/>
    <s v="N Contrato: 2021/000165.02 - Parcela: 2 - 08/2024 - MANUTENÇÃO."/>
    <s v="DIGITRO TECNOLOGIA S.A"/>
  </r>
  <r>
    <d v="2024-08-01T00:00:00"/>
    <d v="2024-08-31T00:00:00"/>
    <x v="45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45"/>
    <n v="67410"/>
    <s v="N Contrato: 2021/000165.02 - Parcela: 3 - 08/2024- LOCAÇÃO DOS EQUIPAMENTOS."/>
    <s v="DIGITRO TECNOLOGIA S.A"/>
  </r>
  <r>
    <d v="2024-08-01T00:00:00"/>
    <d v="2024-08-31T00:00:00"/>
    <x v="45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45"/>
    <n v="50562"/>
    <s v="N Contrato: 2021/000165.02 - Parcela: 2 - 08/2024 - MANUTENÇÃO."/>
    <s v="DIGITRO TECNOLOGIA S.A"/>
  </r>
  <r>
    <d v="2024-08-01T00:00:00"/>
    <d v="2024-08-31T00:00:00"/>
    <x v="46"/>
    <s v="4.2.4.01"/>
    <s v="SERVICOS DE TERCEIROS"/>
    <s v="4.2.4.01.0003"/>
    <s v="ALUGUEL DE MAQ. E EQUIPAMENTOS"/>
    <d v="2024-08-22T00:00:00"/>
    <s v="NOTA FISCAL - DIGITRO TECNOLOGIA S.A"/>
    <x v="36"/>
    <s v="D"/>
    <n v="2"/>
    <x v="1"/>
    <x v="46"/>
    <n v="67410"/>
    <s v="N Contrato: 2021/000165.02 - Parcela: 3 - 08/2024- LOCAÇÃO DOS EQUIPAMENTOS."/>
    <s v="DIGITRO TECNOLOGIA S.A"/>
  </r>
  <r>
    <d v="2024-08-01T00:00:00"/>
    <d v="2024-08-31T00:00:00"/>
    <x v="46"/>
    <s v="4.2.4.01"/>
    <s v="SERVICOS DE TERCEIROS"/>
    <s v="4.2.4.01.0003"/>
    <s v="ALUGUEL DE MAQ. E EQUIPAMENTOS"/>
    <d v="2024-08-30T00:00:00"/>
    <s v="NOTA FISCAL DE SERVICO - DIGITRO TECNOLOGIA S.A"/>
    <x v="37"/>
    <s v="D"/>
    <n v="2"/>
    <x v="1"/>
    <x v="46"/>
    <n v="50562"/>
    <s v="N Contrato: 2021/000165.02 - Parcela: 2 - 08/2024 - MANUTENÇÃO."/>
    <s v="DIGITRO TECNOLOGIA S.A"/>
  </r>
  <r>
    <d v="2024-08-01T00:00:00"/>
    <d v="2024-08-31T00:00:00"/>
    <x v="47"/>
    <s v="4.2.4.01"/>
    <s v="SERVICOS DE TERCEIROS"/>
    <s v="4.2.4.01.0003"/>
    <s v="ALUGUEL DE MAQ. E EQUIPAMENTOS"/>
    <d v="2024-08-22T00:00:00"/>
    <s v="NOTA FISCAL - DIGITRO TECNOLOGIA S.A"/>
    <x v="38"/>
    <s v="D"/>
    <n v="2"/>
    <x v="1"/>
    <x v="47"/>
    <n v="67410"/>
    <s v="N Contrato: 2021/000165.02 - Parcela: 3 - 08/2024- LOCAÇÃO DOS EQUIPAMENTOS."/>
    <s v="DIGITRO TECNOLOGIA S.A"/>
  </r>
  <r>
    <d v="2024-08-01T00:00:00"/>
    <d v="2024-08-31T00:00:00"/>
    <x v="47"/>
    <s v="4.2.4.01"/>
    <s v="SERVICOS DE TERCEIROS"/>
    <s v="4.2.4.01.0003"/>
    <s v="ALUGUEL DE MAQ. E EQUIPAMENTOS"/>
    <d v="2024-08-30T00:00:00"/>
    <s v="NOTA FISCAL DE SERVICO - DIGITRO TECNOLOGIA S.A"/>
    <x v="39"/>
    <s v="D"/>
    <n v="2"/>
    <x v="1"/>
    <x v="47"/>
    <n v="50562"/>
    <s v="N Contrato: 2021/000165.02 - Parcela: 2 - 08/2024 - MANUTENÇÃO."/>
    <s v="DIGITRO TECNOLOGIA S.A"/>
  </r>
  <r>
    <d v="2024-08-01T00:00:00"/>
    <d v="2024-08-31T00:00:00"/>
    <x v="48"/>
    <s v="4.2.4.01"/>
    <s v="SERVICOS DE TERCEIROS"/>
    <s v="4.2.4.01.0003"/>
    <s v="ALUGUEL DE MAQ. E EQUIPAMENTOS"/>
    <d v="2024-08-22T00:00:00"/>
    <s v="NOTA FISCAL - DIGITRO TECNOLOGIA S.A"/>
    <x v="40"/>
    <s v="D"/>
    <n v="2"/>
    <x v="1"/>
    <x v="48"/>
    <n v="67410"/>
    <s v="N Contrato: 2021/000165.02 - Parcela: 3 - 08/2024- LOCAÇÃO DOS EQUIPAMENTOS."/>
    <s v="DIGITRO TECNOLOGIA S.A"/>
  </r>
  <r>
    <d v="2024-08-01T00:00:00"/>
    <d v="2024-08-31T00:00:00"/>
    <x v="48"/>
    <s v="4.2.4.01"/>
    <s v="SERVICOS DE TERCEIROS"/>
    <s v="4.2.4.01.0003"/>
    <s v="ALUGUEL DE MAQ. E EQUIPAMENTOS"/>
    <d v="2024-08-30T00:00:00"/>
    <s v="NOTA FISCAL DE SERVICO - DIGITRO TECNOLOGIA S.A"/>
    <x v="41"/>
    <s v="D"/>
    <n v="2"/>
    <x v="1"/>
    <x v="48"/>
    <n v="50562"/>
    <s v="N Contrato: 2021/000165.02 - Parcela: 2 - 08/2024 - MANUTENÇÃO."/>
    <s v="DIGITRO TECNOLOGIA S.A"/>
  </r>
  <r>
    <d v="2024-08-01T00:00:00"/>
    <d v="2024-08-31T00:00:00"/>
    <x v="49"/>
    <s v="4.2.4.01"/>
    <s v="SERVICOS DE TERCEIROS"/>
    <s v="4.2.4.01.0003"/>
    <s v="ALUGUEL DE MAQ. E EQUIPAMENTOS"/>
    <d v="2024-08-22T00:00:00"/>
    <s v="NOTA FISCAL - DIGITRO TECNOLOGIA S.A"/>
    <x v="42"/>
    <s v="D"/>
    <n v="2"/>
    <x v="1"/>
    <x v="49"/>
    <n v="67410"/>
    <s v="N Contrato: 2021/000165.02 - Parcela: 3 - 08/2024- LOCAÇÃO DOS EQUIPAMENTOS."/>
    <s v="DIGITRO TECNOLOGIA S.A"/>
  </r>
  <r>
    <d v="2024-08-01T00:00:00"/>
    <d v="2024-08-31T00:00:00"/>
    <x v="49"/>
    <s v="4.2.4.01"/>
    <s v="SERVICOS DE TERCEIROS"/>
    <s v="4.2.4.01.0003"/>
    <s v="ALUGUEL DE MAQ. E EQUIPAMENTOS"/>
    <d v="2024-08-30T00:00:00"/>
    <s v="NOTA FISCAL DE SERVICO - DIGITRO TECNOLOGIA S.A"/>
    <x v="43"/>
    <s v="D"/>
    <n v="2"/>
    <x v="1"/>
    <x v="49"/>
    <n v="50562"/>
    <s v="N Contrato: 2021/000165.02 - Parcela: 2 - 08/2024 - MANUTENÇÃO."/>
    <s v="DIGITRO TECNOLOGIA S.A"/>
  </r>
  <r>
    <d v="2024-08-01T00:00:00"/>
    <d v="2024-08-31T00:00:00"/>
    <x v="50"/>
    <s v="4.2.4.01"/>
    <s v="SERVICOS DE TERCEIROS"/>
    <s v="4.2.4.01.0003"/>
    <s v="ALUGUEL DE MAQ. E EQUIPAMENTOS"/>
    <d v="2024-08-22T00:00:00"/>
    <s v="NOTA FISCAL - DIGITRO TECNOLOGIA S.A"/>
    <x v="42"/>
    <s v="D"/>
    <n v="2"/>
    <x v="1"/>
    <x v="50"/>
    <n v="67410"/>
    <s v="N Contrato: 2021/000165.02 - Parcela: 3 - 08/2024- LOCAÇÃO DOS EQUIPAMENTOS."/>
    <s v="DIGITRO TECNOLOGIA S.A"/>
  </r>
  <r>
    <d v="2024-08-01T00:00:00"/>
    <d v="2024-08-31T00:00:00"/>
    <x v="50"/>
    <s v="4.2.4.01"/>
    <s v="SERVICOS DE TERCEIROS"/>
    <s v="4.2.4.01.0003"/>
    <s v="ALUGUEL DE MAQ. E EQUIPAMENTOS"/>
    <d v="2024-08-30T00:00:00"/>
    <s v="NOTA FISCAL DE SERVICO - DIGITRO TECNOLOGIA S.A"/>
    <x v="43"/>
    <s v="D"/>
    <n v="2"/>
    <x v="1"/>
    <x v="50"/>
    <n v="50562"/>
    <s v="N Contrato: 2021/000165.02 - Parcela: 2 - 08/2024 - MANUTENÇÃO."/>
    <s v="DIGITRO TECNOLOGIA S.A"/>
  </r>
  <r>
    <d v="2024-08-01T00:00:00"/>
    <d v="2024-08-31T00:00:00"/>
    <x v="51"/>
    <s v="4.2.4.01"/>
    <s v="SERVICOS DE TERCEIROS"/>
    <s v="4.2.4.01.0003"/>
    <s v="ALUGUEL DE MAQ. E EQUIPAMENTOS"/>
    <d v="2024-08-22T00:00:00"/>
    <s v="NOTA FISCAL - DIGITRO TECNOLOGIA S.A"/>
    <x v="44"/>
    <s v="D"/>
    <n v="2"/>
    <x v="1"/>
    <x v="51"/>
    <n v="67410"/>
    <s v="N Contrato: 2021/000165.02 - Parcela: 3 - 08/2024- LOCAÇÃO DOS EQUIPAMENTOS."/>
    <s v="DIGITRO TECNOLOGIA S.A"/>
  </r>
  <r>
    <d v="2024-08-01T00:00:00"/>
    <d v="2024-08-31T00:00:00"/>
    <x v="51"/>
    <s v="4.2.4.01"/>
    <s v="SERVICOS DE TERCEIROS"/>
    <s v="4.2.4.01.0003"/>
    <s v="ALUGUEL DE MAQ. E EQUIPAMENTOS"/>
    <d v="2024-08-30T00:00:00"/>
    <s v="NOTA FISCAL DE SERVICO - DIGITRO TECNOLOGIA S.A"/>
    <x v="45"/>
    <s v="D"/>
    <n v="2"/>
    <x v="1"/>
    <x v="51"/>
    <n v="50562"/>
    <s v="N Contrato: 2021/000165.02 - Parcela: 2 - 08/2024 - MANUTENÇÃO."/>
    <s v="DIGITRO TECNOLOGIA S.A"/>
  </r>
  <r>
    <d v="2024-08-01T00:00:00"/>
    <d v="2024-08-31T00:00:00"/>
    <x v="52"/>
    <s v="4.2.4.01"/>
    <s v="SERVICOS DE TERCEIROS"/>
    <s v="4.2.4.01.0003"/>
    <s v="ALUGUEL DE MAQ. E EQUIPAMENTOS"/>
    <d v="2024-08-22T00:00:00"/>
    <s v="NOTA FISCAL - DIGITRO TECNOLOGIA S.A"/>
    <x v="46"/>
    <s v="D"/>
    <n v="2"/>
    <x v="1"/>
    <x v="52"/>
    <n v="67410"/>
    <s v="N Contrato: 2021/000165.02 - Parcela: 3 - 08/2024- LOCAÇÃO DOS EQUIPAMENTOS."/>
    <s v="DIGITRO TECNOLOGIA S.A"/>
  </r>
  <r>
    <d v="2024-08-01T00:00:00"/>
    <d v="2024-08-31T00:00:00"/>
    <x v="52"/>
    <s v="4.2.4.01"/>
    <s v="SERVICOS DE TERCEIROS"/>
    <s v="4.2.4.01.0003"/>
    <s v="ALUGUEL DE MAQ. E EQUIPAMENTOS"/>
    <d v="2024-08-30T00:00:00"/>
    <s v="NOTA FISCAL DE SERVICO - DIGITRO TECNOLOGIA S.A"/>
    <x v="47"/>
    <s v="D"/>
    <n v="2"/>
    <x v="1"/>
    <x v="52"/>
    <n v="50562"/>
    <s v="N Contrato: 2021/000165.02 - Parcela: 2 - 08/2024 - MANUTENÇÃO."/>
    <s v="DIGITRO TECNOLOGIA S.A"/>
  </r>
  <r>
    <d v="2024-08-01T00:00:00"/>
    <d v="2024-08-31T00:00:00"/>
    <x v="53"/>
    <s v="4.2.4.01"/>
    <s v="SERVICOS DE TERCEIROS"/>
    <s v="4.2.4.01.0003"/>
    <s v="ALUGUEL DE MAQ. E EQUIPAMENTOS"/>
    <d v="2024-08-22T00:00:00"/>
    <s v="NOTA FISCAL - DIGITRO TECNOLOGIA S.A"/>
    <x v="46"/>
    <s v="D"/>
    <n v="2"/>
    <x v="1"/>
    <x v="53"/>
    <n v="67410"/>
    <s v="N Contrato: 2021/000165.02 - Parcela: 3 - 08/2024- LOCAÇÃO DOS EQUIPAMENTOS."/>
    <s v="DIGITRO TECNOLOGIA S.A"/>
  </r>
  <r>
    <d v="2024-08-01T00:00:00"/>
    <d v="2024-08-31T00:00:00"/>
    <x v="53"/>
    <s v="4.2.4.01"/>
    <s v="SERVICOS DE TERCEIROS"/>
    <s v="4.2.4.01.0003"/>
    <s v="ALUGUEL DE MAQ. E EQUIPAMENTOS"/>
    <d v="2024-08-30T00:00:00"/>
    <s v="NOTA FISCAL DE SERVICO - DIGITRO TECNOLOGIA S.A"/>
    <x v="47"/>
    <s v="D"/>
    <n v="2"/>
    <x v="1"/>
    <x v="53"/>
    <n v="50562"/>
    <s v="N Contrato: 2021/000165.02 - Parcela: 2 - 08/2024 - MANUTENÇÃO."/>
    <s v="DIGITRO TECNOLOGIA S.A"/>
  </r>
  <r>
    <d v="2024-08-01T00:00:00"/>
    <d v="2024-08-31T00:00:00"/>
    <x v="54"/>
    <s v="4.2.4.01"/>
    <s v="SERVICOS DE TERCEIROS"/>
    <s v="4.2.4.01.0003"/>
    <s v="ALUGUEL DE MAQ. E EQUIPAMENTOS"/>
    <d v="2024-08-22T00:00:00"/>
    <s v="NOTA FISCAL - DIGITRO TECNOLOGIA S.A"/>
    <x v="32"/>
    <s v="D"/>
    <n v="2"/>
    <x v="1"/>
    <x v="54"/>
    <n v="67410"/>
    <s v="N Contrato: 2021/000165.02 - Parcela: 3 - 08/2024- LOCAÇÃO DOS EQUIPAMENTOS."/>
    <s v="DIGITRO TECNOLOGIA S.A"/>
  </r>
  <r>
    <d v="2024-08-01T00:00:00"/>
    <d v="2024-08-31T00:00:00"/>
    <x v="54"/>
    <s v="4.2.4.01"/>
    <s v="SERVICOS DE TERCEIROS"/>
    <s v="4.2.4.01.0003"/>
    <s v="ALUGUEL DE MAQ. E EQUIPAMENTOS"/>
    <d v="2024-08-30T00:00:00"/>
    <s v="NOTA FISCAL DE SERVICO - DIGITRO TECNOLOGIA S.A"/>
    <x v="33"/>
    <s v="D"/>
    <n v="2"/>
    <x v="1"/>
    <x v="54"/>
    <n v="50562"/>
    <s v="N Contrato: 2021/000165.02 - Parcela: 2 - 08/2024 - MANUTENÇÃO."/>
    <s v="DIGITRO TECNOLOGIA S.A"/>
  </r>
  <r>
    <d v="2024-08-01T00:00:00"/>
    <d v="2024-08-31T00:00:00"/>
    <x v="55"/>
    <s v="4.2.4.01"/>
    <s v="SERVICOS DE TERCEIROS"/>
    <s v="4.2.4.01.0003"/>
    <s v="ALUGUEL DE MAQ. E EQUIPAMENTOS"/>
    <d v="2024-08-22T00:00:00"/>
    <s v="NOTA FISCAL - DIGITRO TECNOLOGIA S.A"/>
    <x v="48"/>
    <s v="D"/>
    <n v="2"/>
    <x v="1"/>
    <x v="55"/>
    <n v="67410"/>
    <s v="N Contrato: 2021/000165.02 - Parcela: 3 - 08/2024- LOCAÇÃO DOS EQUIPAMENTOS."/>
    <s v="DIGITRO TECNOLOGIA S.A"/>
  </r>
  <r>
    <d v="2024-08-01T00:00:00"/>
    <d v="2024-08-31T00:00:00"/>
    <x v="55"/>
    <s v="4.2.4.01"/>
    <s v="SERVICOS DE TERCEIROS"/>
    <s v="4.2.4.01.0003"/>
    <s v="ALUGUEL DE MAQ. E EQUIPAMENTOS"/>
    <d v="2024-08-30T00:00:00"/>
    <s v="NOTA FISCAL DE SERVICO - DIGITRO TECNOLOGIA S.A"/>
    <x v="49"/>
    <s v="D"/>
    <n v="2"/>
    <x v="1"/>
    <x v="55"/>
    <n v="50562"/>
    <s v="N Contrato: 2021/000165.02 - Parcela: 2 - 08/2024 - MANUTENÇÃO."/>
    <s v="DIGITRO TECNOLOGIA S.A"/>
  </r>
  <r>
    <d v="2024-08-01T00:00:00"/>
    <d v="2024-08-31T00:00:00"/>
    <x v="56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56"/>
    <n v="67410"/>
    <s v="N Contrato: 2021/000165.02 - Parcela: 3 - 08/2024- LOCAÇÃO DOS EQUIPAMENTOS."/>
    <s v="DIGITRO TECNOLOGIA S.A"/>
  </r>
  <r>
    <d v="2024-08-01T00:00:00"/>
    <d v="2024-08-31T00:00:00"/>
    <x v="56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56"/>
    <n v="50562"/>
    <s v="N Contrato: 2021/000165.02 - Parcela: 2 - 08/2024 - MANUTENÇÃO."/>
    <s v="DIGITRO TECNOLOGIA S.A"/>
  </r>
  <r>
    <d v="2024-08-01T00:00:00"/>
    <d v="2024-08-31T00:00:00"/>
    <x v="57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57"/>
    <n v="67410"/>
    <s v="N Contrato: 2021/000165.02 - Parcela: 3 - 08/2024- LOCAÇÃO DOS EQUIPAMENTOS."/>
    <s v="DIGITRO TECNOLOGIA S.A"/>
  </r>
  <r>
    <d v="2024-08-01T00:00:00"/>
    <d v="2024-08-31T00:00:00"/>
    <x v="57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57"/>
    <n v="50562"/>
    <s v="N Contrato: 2021/000165.02 - Parcela: 2 - 08/2024 - MANUTENÇÃO."/>
    <s v="DIGITRO TECNOLOGIA S.A"/>
  </r>
  <r>
    <d v="2024-08-01T00:00:00"/>
    <d v="2024-08-31T00:00:00"/>
    <x v="58"/>
    <s v="4.2.4.01"/>
    <s v="SERVICOS DE TERCEIROS"/>
    <s v="4.2.4.01.0003"/>
    <s v="ALUGUEL DE MAQ. E EQUIPAMENTOS"/>
    <d v="2024-08-22T00:00:00"/>
    <s v="NOTA FISCAL - DIGITRO TECNOLOGIA S.A"/>
    <x v="50"/>
    <s v="D"/>
    <n v="2"/>
    <x v="1"/>
    <x v="58"/>
    <n v="67410"/>
    <s v="N Contrato: 2021/000165.02 - Parcela: 3 - 08/2024- LOCAÇÃO DOS EQUIPAMENTOS."/>
    <s v="DIGITRO TECNOLOGIA S.A"/>
  </r>
  <r>
    <d v="2024-08-01T00:00:00"/>
    <d v="2024-08-31T00:00:00"/>
    <x v="58"/>
    <s v="4.2.4.01"/>
    <s v="SERVICOS DE TERCEIROS"/>
    <s v="4.2.4.01.0003"/>
    <s v="ALUGUEL DE MAQ. E EQUIPAMENTOS"/>
    <d v="2024-08-30T00:00:00"/>
    <s v="NOTA FISCAL DE SERVICO - DIGITRO TECNOLOGIA S.A"/>
    <x v="51"/>
    <s v="D"/>
    <n v="2"/>
    <x v="1"/>
    <x v="58"/>
    <n v="50562"/>
    <s v="N Contrato: 2021/000165.02 - Parcela: 2 - 08/2024 - MANUTENÇÃO."/>
    <s v="DIGITRO TECNOLOGIA S.A"/>
  </r>
  <r>
    <d v="2024-08-01T00:00:00"/>
    <d v="2024-08-31T00:00:00"/>
    <x v="59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59"/>
    <n v="67410"/>
    <s v="N Contrato: 2021/000165.02 - Parcela: 3 - 08/2024- LOCAÇÃO DOS EQUIPAMENTOS."/>
    <s v="DIGITRO TECNOLOGIA S.A"/>
  </r>
  <r>
    <d v="2024-08-01T00:00:00"/>
    <d v="2024-08-31T00:00:00"/>
    <x v="59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59"/>
    <n v="50562"/>
    <s v="N Contrato: 2021/000165.02 - Parcela: 2 - 08/2024 - MANUTENÇÃO."/>
    <s v="DIGITRO TECNOLOGIA S.A"/>
  </r>
  <r>
    <d v="2024-08-01T00:00:00"/>
    <d v="2024-08-31T00:00:00"/>
    <x v="60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60"/>
    <n v="67410"/>
    <s v="N Contrato: 2021/000165.02 - Parcela: 3 - 08/2024- LOCAÇÃO DOS EQUIPAMENTOS."/>
    <s v="DIGITRO TECNOLOGIA S.A"/>
  </r>
  <r>
    <d v="2024-08-01T00:00:00"/>
    <d v="2024-08-31T00:00:00"/>
    <x v="60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60"/>
    <n v="50562"/>
    <s v="N Contrato: 2021/000165.02 - Parcela: 2 - 08/2024 - MANUTENÇÃO."/>
    <s v="DIGITRO TECNOLOGIA S.A"/>
  </r>
  <r>
    <d v="2024-08-01T00:00:00"/>
    <d v="2024-08-31T00:00:00"/>
    <x v="61"/>
    <s v="4.2.4.01"/>
    <s v="SERVICOS DE TERCEIROS"/>
    <s v="4.2.4.01.0003"/>
    <s v="ALUGUEL DE MAQ. E EQUIPAMENTOS"/>
    <d v="2024-08-22T00:00:00"/>
    <s v="NOTA FISCAL - DIGITRO TECNOLOGIA S.A"/>
    <x v="52"/>
    <s v="D"/>
    <n v="2"/>
    <x v="1"/>
    <x v="61"/>
    <n v="67410"/>
    <s v="N Contrato: 2021/000165.02 - Parcela: 3 - 08/2024- LOCAÇÃO DOS EQUIPAMENTOS."/>
    <s v="DIGITRO TECNOLOGIA S.A"/>
  </r>
  <r>
    <d v="2024-08-01T00:00:00"/>
    <d v="2024-08-31T00:00:00"/>
    <x v="61"/>
    <s v="4.2.4.01"/>
    <s v="SERVICOS DE TERCEIROS"/>
    <s v="4.2.4.01.0003"/>
    <s v="ALUGUEL DE MAQ. E EQUIPAMENTOS"/>
    <d v="2024-08-30T00:00:00"/>
    <s v="NOTA FISCAL DE SERVICO - DIGITRO TECNOLOGIA S.A"/>
    <x v="53"/>
    <s v="D"/>
    <n v="2"/>
    <x v="1"/>
    <x v="61"/>
    <n v="50562"/>
    <s v="N Contrato: 2021/000165.02 - Parcela: 2 - 08/2024 - MANUTENÇÃO."/>
    <s v="DIGITRO TECNOLOGIA S.A"/>
  </r>
  <r>
    <d v="2024-08-01T00:00:00"/>
    <d v="2024-08-31T00:00:00"/>
    <x v="62"/>
    <s v="4.2.4.01"/>
    <s v="SERVICOS DE TERCEIROS"/>
    <s v="4.2.4.01.0003"/>
    <s v="ALUGUEL DE MAQ. E EQUIPAMENTOS"/>
    <d v="2024-08-22T00:00:00"/>
    <s v="NOTA FISCAL - DIGITRO TECNOLOGIA S.A"/>
    <x v="50"/>
    <s v="D"/>
    <n v="2"/>
    <x v="1"/>
    <x v="62"/>
    <n v="67410"/>
    <s v="N Contrato: 2021/000165.02 - Parcela: 3 - 08/2024- LOCAÇÃO DOS EQUIPAMENTOS."/>
    <s v="DIGITRO TECNOLOGIA S.A"/>
  </r>
  <r>
    <d v="2024-08-01T00:00:00"/>
    <d v="2024-08-31T00:00:00"/>
    <x v="62"/>
    <s v="4.2.4.01"/>
    <s v="SERVICOS DE TERCEIROS"/>
    <s v="4.2.4.01.0003"/>
    <s v="ALUGUEL DE MAQ. E EQUIPAMENTOS"/>
    <d v="2024-08-30T00:00:00"/>
    <s v="NOTA FISCAL DE SERVICO - DIGITRO TECNOLOGIA S.A"/>
    <x v="51"/>
    <s v="D"/>
    <n v="2"/>
    <x v="1"/>
    <x v="62"/>
    <n v="50562"/>
    <s v="N Contrato: 2021/000165.02 - Parcela: 2 - 08/2024 - MANUTENÇÃO."/>
    <s v="DIGITRO TECNOLOGIA S.A"/>
  </r>
  <r>
    <d v="2024-08-01T00:00:00"/>
    <d v="2024-08-31T00:00:00"/>
    <x v="63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63"/>
    <n v="67410"/>
    <s v="N Contrato: 2021/000165.02 - Parcela: 3 - 08/2024- LOCAÇÃO DOS EQUIPAMENTOS."/>
    <s v="DIGITRO TECNOLOGIA S.A"/>
  </r>
  <r>
    <d v="2024-08-01T00:00:00"/>
    <d v="2024-08-31T00:00:00"/>
    <x v="63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63"/>
    <n v="50562"/>
    <s v="N Contrato: 2021/000165.02 - Parcela: 2 - 08/2024 - MANUTENÇÃO."/>
    <s v="DIGITRO TECNOLOGIA S.A"/>
  </r>
  <r>
    <d v="2024-08-01T00:00:00"/>
    <d v="2024-08-31T00:00:00"/>
    <x v="64"/>
    <s v="4.2.4.01"/>
    <s v="SERVICOS DE TERCEIROS"/>
    <s v="4.2.4.01.0003"/>
    <s v="ALUGUEL DE MAQ. E EQUIPAMENTOS"/>
    <d v="2024-08-22T00:00:00"/>
    <s v="NOTA FISCAL - DIGITRO TECNOLOGIA S.A"/>
    <x v="36"/>
    <s v="D"/>
    <n v="2"/>
    <x v="1"/>
    <x v="64"/>
    <n v="67410"/>
    <s v="N Contrato: 2021/000165.02 - Parcela: 3 - 08/2024- LOCAÇÃO DOS EQUIPAMENTOS."/>
    <s v="DIGITRO TECNOLOGIA S.A"/>
  </r>
  <r>
    <d v="2024-08-01T00:00:00"/>
    <d v="2024-08-31T00:00:00"/>
    <x v="64"/>
    <s v="4.2.4.01"/>
    <s v="SERVICOS DE TERCEIROS"/>
    <s v="4.2.4.01.0003"/>
    <s v="ALUGUEL DE MAQ. E EQUIPAMENTOS"/>
    <d v="2024-08-30T00:00:00"/>
    <s v="NOTA FISCAL DE SERVICO - DIGITRO TECNOLOGIA S.A"/>
    <x v="37"/>
    <s v="D"/>
    <n v="2"/>
    <x v="1"/>
    <x v="64"/>
    <n v="50562"/>
    <s v="N Contrato: 2021/000165.02 - Parcela: 2 - 08/2024 - MANUTENÇÃO."/>
    <s v="DIGITRO TECNOLOGIA S.A"/>
  </r>
  <r>
    <d v="2024-08-01T00:00:00"/>
    <d v="2024-08-31T00:00:00"/>
    <x v="65"/>
    <s v="4.2.4.01"/>
    <s v="SERVICOS DE TERCEIROS"/>
    <s v="4.2.4.01.0003"/>
    <s v="ALUGUEL DE MAQ. E EQUIPAMENTOS"/>
    <d v="2024-08-22T00:00:00"/>
    <s v="NOTA FISCAL - DIGITRO TECNOLOGIA S.A"/>
    <x v="22"/>
    <s v="D"/>
    <n v="2"/>
    <x v="1"/>
    <x v="65"/>
    <n v="67410"/>
    <s v="N Contrato: 2021/000165.02 - Parcela: 3 - 08/2024- LOCAÇÃO DOS EQUIPAMENTOS."/>
    <s v="DIGITRO TECNOLOGIA S.A"/>
  </r>
  <r>
    <d v="2024-08-01T00:00:00"/>
    <d v="2024-08-31T00:00:00"/>
    <x v="65"/>
    <s v="4.2.4.01"/>
    <s v="SERVICOS DE TERCEIROS"/>
    <s v="4.2.4.01.0003"/>
    <s v="ALUGUEL DE MAQ. E EQUIPAMENTOS"/>
    <d v="2024-08-30T00:00:00"/>
    <s v="NOTA FISCAL DE SERVICO - DIGITRO TECNOLOGIA S.A"/>
    <x v="23"/>
    <s v="D"/>
    <n v="2"/>
    <x v="1"/>
    <x v="65"/>
    <n v="50562"/>
    <s v="N Contrato: 2021/000165.02 - Parcela: 2 - 08/2024 - MANUTENÇÃO."/>
    <s v="DIGITRO TECNOLOGIA S.A"/>
  </r>
  <r>
    <d v="2024-08-01T00:00:00"/>
    <d v="2024-08-31T00:00:00"/>
    <x v="66"/>
    <s v="4.2.4.01"/>
    <s v="SERVICOS DE TERCEIROS"/>
    <s v="4.2.4.01.0003"/>
    <s v="ALUGUEL DE MAQ. E EQUIPAMENTOS"/>
    <d v="2024-08-22T00:00:00"/>
    <s v="NOTA FISCAL - DIGITRO TECNOLOGIA S.A"/>
    <x v="54"/>
    <s v="D"/>
    <n v="2"/>
    <x v="1"/>
    <x v="66"/>
    <n v="67410"/>
    <s v="N Contrato: 2021/000165.02 - Parcela: 3 - 08/2024- LOCAÇÃO DOS EQUIPAMENTOS."/>
    <s v="DIGITRO TECNOLOGIA S.A"/>
  </r>
  <r>
    <d v="2024-08-01T00:00:00"/>
    <d v="2024-08-31T00:00:00"/>
    <x v="66"/>
    <s v="4.2.4.01"/>
    <s v="SERVICOS DE TERCEIROS"/>
    <s v="4.2.4.01.0003"/>
    <s v="ALUGUEL DE MAQ. E EQUIPAMENTOS"/>
    <d v="2024-08-30T00:00:00"/>
    <s v="NOTA FISCAL DE SERVICO - DIGITRO TECNOLOGIA S.A"/>
    <x v="55"/>
    <s v="D"/>
    <n v="2"/>
    <x v="1"/>
    <x v="66"/>
    <n v="50562"/>
    <s v="N Contrato: 2021/000165.02 - Parcela: 2 - 08/2024 - MANUTENÇÃO."/>
    <s v="DIGITRO TECNOLOGIA S.A"/>
  </r>
  <r>
    <d v="2024-08-01T00:00:00"/>
    <d v="2024-08-31T00:00:00"/>
    <x v="67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67"/>
    <n v="67410"/>
    <s v="N Contrato: 2021/000165.02 - Parcela: 3 - 08/2024- LOCAÇÃO DOS EQUIPAMENTOS."/>
    <s v="DIGITRO TECNOLOGIA S.A"/>
  </r>
  <r>
    <d v="2024-08-01T00:00:00"/>
    <d v="2024-08-31T00:00:00"/>
    <x v="67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67"/>
    <n v="50562"/>
    <s v="N Contrato: 2021/000165.02 - Parcela: 2 - 08/2024 - MANUTENÇÃO."/>
    <s v="DIGITRO TECNOLOGIA S.A"/>
  </r>
  <r>
    <d v="2024-08-01T00:00:00"/>
    <d v="2024-08-31T00:00:00"/>
    <x v="68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68"/>
    <n v="67410"/>
    <s v="N Contrato: 2021/000165.02 - Parcela: 3 - 08/2024- LOCAÇÃO DOS EQUIPAMENTOS."/>
    <s v="DIGITRO TECNOLOGIA S.A"/>
  </r>
  <r>
    <d v="2024-08-01T00:00:00"/>
    <d v="2024-08-31T00:00:00"/>
    <x v="68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68"/>
    <n v="50562"/>
    <s v="N Contrato: 2021/000165.02 - Parcela: 2 - 08/2024 - MANUTENÇÃO."/>
    <s v="DIGITRO TECNOLOGIA S.A"/>
  </r>
  <r>
    <d v="2024-08-01T00:00:00"/>
    <d v="2024-08-31T00:00:00"/>
    <x v="69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69"/>
    <n v="67410"/>
    <s v="N Contrato: 2021/000165.02 - Parcela: 3 - 08/2024- LOCAÇÃO DOS EQUIPAMENTOS."/>
    <s v="DIGITRO TECNOLOGIA S.A"/>
  </r>
  <r>
    <d v="2024-08-01T00:00:00"/>
    <d v="2024-08-31T00:00:00"/>
    <x v="69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69"/>
    <n v="50562"/>
    <s v="N Contrato: 2021/000165.02 - Parcela: 2 - 08/2024 - MANUTENÇÃO."/>
    <s v="DIGITRO TECNOLOGIA S.A"/>
  </r>
  <r>
    <d v="2024-08-01T00:00:00"/>
    <d v="2024-08-31T00:00:00"/>
    <x v="70"/>
    <s v="4.2.4.01"/>
    <s v="SERVICOS DE TERCEIROS"/>
    <s v="4.2.4.01.0003"/>
    <s v="ALUGUEL DE MAQ. E EQUIPAMENTOS"/>
    <d v="2024-08-22T00:00:00"/>
    <s v="NOTA FISCAL - DIGITRO TECNOLOGIA S.A"/>
    <x v="15"/>
    <s v="D"/>
    <n v="2"/>
    <x v="1"/>
    <x v="70"/>
    <n v="67410"/>
    <s v="N Contrato: 2021/000165.02 - Parcela: 3 - 08/2024- LOCAÇÃO DOS EQUIPAMENTOS."/>
    <s v="DIGITRO TECNOLOGIA S.A"/>
  </r>
  <r>
    <d v="2024-08-01T00:00:00"/>
    <d v="2024-08-31T00:00:00"/>
    <x v="70"/>
    <s v="4.2.4.01"/>
    <s v="SERVICOS DE TERCEIROS"/>
    <s v="4.2.4.01.0003"/>
    <s v="ALUGUEL DE MAQ. E EQUIPAMENTOS"/>
    <d v="2024-08-30T00:00:00"/>
    <s v="NOTA FISCAL DE SERVICO - DIGITRO TECNOLOGIA S.A"/>
    <x v="56"/>
    <s v="D"/>
    <n v="2"/>
    <x v="1"/>
    <x v="70"/>
    <n v="50562"/>
    <s v="N Contrato: 2021/000165.02 - Parcela: 2 - 08/2024 - MANUTENÇÃO."/>
    <s v="DIGITRO TECNOLOGIA S.A"/>
  </r>
  <r>
    <d v="2024-08-01T00:00:00"/>
    <d v="2024-08-31T00:00:00"/>
    <x v="71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71"/>
    <n v="67410"/>
    <s v="N Contrato: 2021/000165.02 - Parcela: 3 - 08/2024- LOCAÇÃO DOS EQUIPAMENTOS."/>
    <s v="DIGITRO TECNOLOGIA S.A"/>
  </r>
  <r>
    <d v="2024-08-01T00:00:00"/>
    <d v="2024-08-31T00:00:00"/>
    <x v="71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71"/>
    <n v="50562"/>
    <s v="N Contrato: 2021/000165.02 - Parcela: 2 - 08/2024 - MANUTENÇÃO."/>
    <s v="DIGITRO TECNOLOGIA S.A"/>
  </r>
  <r>
    <d v="2024-08-01T00:00:00"/>
    <d v="2024-08-31T00:00:00"/>
    <x v="72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72"/>
    <n v="67410"/>
    <s v="N Contrato: 2021/000165.02 - Parcela: 3 - 08/2024- LOCAÇÃO DOS EQUIPAMENTOS."/>
    <s v="DIGITRO TECNOLOGIA S.A"/>
  </r>
  <r>
    <d v="2024-08-01T00:00:00"/>
    <d v="2024-08-31T00:00:00"/>
    <x v="72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72"/>
    <n v="50562"/>
    <s v="N Contrato: 2021/000165.02 - Parcela: 2 - 08/2024 - MANUTENÇÃO."/>
    <s v="DIGITRO TECNOLOGIA S.A"/>
  </r>
  <r>
    <d v="2024-08-01T00:00:00"/>
    <d v="2024-08-31T00:00:00"/>
    <x v="73"/>
    <s v="4.2.4.01"/>
    <s v="SERVICOS DE TERCEIROS"/>
    <s v="4.2.4.01.0003"/>
    <s v="ALUGUEL DE MAQ. E EQUIPAMENTOS"/>
    <d v="2024-08-22T00:00:00"/>
    <s v="NOTA FISCAL - DIGITRO TECNOLOGIA S.A"/>
    <x v="48"/>
    <s v="D"/>
    <n v="2"/>
    <x v="1"/>
    <x v="73"/>
    <n v="67410"/>
    <s v="N Contrato: 2021/000165.02 - Parcela: 3 - 08/2024- LOCAÇÃO DOS EQUIPAMENTOS."/>
    <s v="DIGITRO TECNOLOGIA S.A"/>
  </r>
  <r>
    <d v="2024-08-01T00:00:00"/>
    <d v="2024-08-31T00:00:00"/>
    <x v="73"/>
    <s v="4.2.4.01"/>
    <s v="SERVICOS DE TERCEIROS"/>
    <s v="4.2.4.01.0003"/>
    <s v="ALUGUEL DE MAQ. E EQUIPAMENTOS"/>
    <d v="2024-08-30T00:00:00"/>
    <s v="NOTA FISCAL DE SERVICO - DIGITRO TECNOLOGIA S.A"/>
    <x v="49"/>
    <s v="D"/>
    <n v="2"/>
    <x v="1"/>
    <x v="73"/>
    <n v="50562"/>
    <s v="N Contrato: 2021/000165.02 - Parcela: 2 - 08/2024 - MANUTENÇÃO."/>
    <s v="DIGITRO TECNOLOGIA S.A"/>
  </r>
  <r>
    <d v="2024-08-01T00:00:00"/>
    <d v="2024-08-31T00:00:00"/>
    <x v="74"/>
    <s v="4.2.4.01"/>
    <s v="SERVICOS DE TERCEIROS"/>
    <s v="4.2.4.01.0003"/>
    <s v="ALUGUEL DE MAQ. E EQUIPAMENTOS"/>
    <d v="2024-08-22T00:00:00"/>
    <s v="NOTA FISCAL - DIGITRO TECNOLOGIA S.A"/>
    <x v="36"/>
    <s v="D"/>
    <n v="2"/>
    <x v="1"/>
    <x v="74"/>
    <n v="67410"/>
    <s v="N Contrato: 2021/000165.02 - Parcela: 3 - 08/2024- LOCAÇÃO DOS EQUIPAMENTOS."/>
    <s v="DIGITRO TECNOLOGIA S.A"/>
  </r>
  <r>
    <d v="2024-08-01T00:00:00"/>
    <d v="2024-08-31T00:00:00"/>
    <x v="74"/>
    <s v="4.2.4.01"/>
    <s v="SERVICOS DE TERCEIROS"/>
    <s v="4.2.4.01.0003"/>
    <s v="ALUGUEL DE MAQ. E EQUIPAMENTOS"/>
    <d v="2024-08-30T00:00:00"/>
    <s v="NOTA FISCAL DE SERVICO - DIGITRO TECNOLOGIA S.A"/>
    <x v="37"/>
    <s v="D"/>
    <n v="2"/>
    <x v="1"/>
    <x v="74"/>
    <n v="50562"/>
    <s v="N Contrato: 2021/000165.02 - Parcela: 2 - 08/2024 - MANUTENÇÃO."/>
    <s v="DIGITRO TECNOLOGIA S.A"/>
  </r>
  <r>
    <d v="2024-08-01T00:00:00"/>
    <d v="2024-08-31T00:00:00"/>
    <x v="75"/>
    <s v="4.2.4.01"/>
    <s v="SERVICOS DE TERCEIROS"/>
    <s v="4.2.4.01.0003"/>
    <s v="ALUGUEL DE MAQ. E EQUIPAMENTOS"/>
    <d v="2024-08-22T00:00:00"/>
    <s v="NOTA FISCAL - DIGITRO TECNOLOGIA S.A"/>
    <x v="22"/>
    <s v="D"/>
    <n v="2"/>
    <x v="1"/>
    <x v="75"/>
    <n v="67410"/>
    <s v="N Contrato: 2021/000165.02 - Parcela: 3 - 08/2024- LOCAÇÃO DOS EQUIPAMENTOS."/>
    <s v="DIGITRO TECNOLOGIA S.A"/>
  </r>
  <r>
    <d v="2024-08-01T00:00:00"/>
    <d v="2024-08-31T00:00:00"/>
    <x v="75"/>
    <s v="4.2.4.01"/>
    <s v="SERVICOS DE TERCEIROS"/>
    <s v="4.2.4.01.0003"/>
    <s v="ALUGUEL DE MAQ. E EQUIPAMENTOS"/>
    <d v="2024-08-30T00:00:00"/>
    <s v="NOTA FISCAL DE SERVICO - DIGITRO TECNOLOGIA S.A"/>
    <x v="23"/>
    <s v="D"/>
    <n v="2"/>
    <x v="1"/>
    <x v="75"/>
    <n v="50562"/>
    <s v="N Contrato: 2021/000165.02 - Parcela: 2 - 08/2024 - MANUTENÇÃO."/>
    <s v="DIGITRO TECNOLOGIA S.A"/>
  </r>
  <r>
    <d v="2024-08-01T00:00:00"/>
    <d v="2024-08-31T00:00:00"/>
    <x v="76"/>
    <s v="4.2.4.01"/>
    <s v="SERVICOS DE TERCEIROS"/>
    <s v="4.2.4.01.0003"/>
    <s v="ALUGUEL DE MAQ. E EQUIPAMENTOS"/>
    <d v="2024-08-22T00:00:00"/>
    <s v="NOTA FISCAL - DIGITRO TECNOLOGIA S.A"/>
    <x v="57"/>
    <s v="D"/>
    <n v="2"/>
    <x v="1"/>
    <x v="76"/>
    <n v="67410"/>
    <s v="N Contrato: 2021/000165.02 - Parcela: 3 - 08/2024- LOCAÇÃO DOS EQUIPAMENTOS."/>
    <s v="DIGITRO TECNOLOGIA S.A"/>
  </r>
  <r>
    <d v="2024-08-01T00:00:00"/>
    <d v="2024-08-31T00:00:00"/>
    <x v="76"/>
    <s v="4.2.4.01"/>
    <s v="SERVICOS DE TERCEIROS"/>
    <s v="4.2.4.01.0003"/>
    <s v="ALUGUEL DE MAQ. E EQUIPAMENTOS"/>
    <d v="2024-08-30T00:00:00"/>
    <s v="NOTA FISCAL DE SERVICO - DIGITRO TECNOLOGIA S.A"/>
    <x v="58"/>
    <s v="D"/>
    <n v="2"/>
    <x v="1"/>
    <x v="76"/>
    <n v="50562"/>
    <s v="N Contrato: 2021/000165.02 - Parcela: 2 - 08/2024 - MANUTENÇÃO."/>
    <s v="DIGITRO TECNOLOGIA S.A"/>
  </r>
  <r>
    <d v="2024-08-01T00:00:00"/>
    <d v="2024-08-31T00:00:00"/>
    <x v="77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77"/>
    <n v="67410"/>
    <s v="N Contrato: 2021/000165.02 - Parcela: 3 - 08/2024- LOCAÇÃO DOS EQUIPAMENTOS."/>
    <s v="DIGITRO TECNOLOGIA S.A"/>
  </r>
  <r>
    <d v="2024-08-01T00:00:00"/>
    <d v="2024-08-31T00:00:00"/>
    <x v="77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77"/>
    <n v="50562"/>
    <s v="N Contrato: 2021/000165.02 - Parcela: 2 - 08/2024 - MANUTENÇÃO."/>
    <s v="DIGITRO TECNOLOGIA S.A"/>
  </r>
  <r>
    <d v="2024-08-01T00:00:00"/>
    <d v="2024-08-31T00:00:00"/>
    <x v="78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78"/>
    <n v="67410"/>
    <s v="N Contrato: 2021/000165.02 - Parcela: 3 - 08/2024- LOCAÇÃO DOS EQUIPAMENTOS."/>
    <s v="DIGITRO TECNOLOGIA S.A"/>
  </r>
  <r>
    <d v="2024-08-01T00:00:00"/>
    <d v="2024-08-31T00:00:00"/>
    <x v="78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78"/>
    <n v="50562"/>
    <s v="N Contrato: 2021/000165.02 - Parcela: 2 - 08/2024 - MANUTENÇÃO."/>
    <s v="DIGITRO TECNOLOGIA S.A"/>
  </r>
  <r>
    <d v="2024-08-01T00:00:00"/>
    <d v="2024-08-31T00:00:00"/>
    <x v="79"/>
    <s v="4.2.4.01"/>
    <s v="SERVICOS DE TERCEIROS"/>
    <s v="4.2.4.01.0003"/>
    <s v="ALUGUEL DE MAQ. E EQUIPAMENTOS"/>
    <d v="2024-08-22T00:00:00"/>
    <s v="NOTA FISCAL - DIGITRO TECNOLOGIA S.A"/>
    <x v="59"/>
    <s v="D"/>
    <n v="2"/>
    <x v="1"/>
    <x v="79"/>
    <n v="67410"/>
    <s v="N Contrato: 2021/000165.02 - Parcela: 3 - 08/2024- LOCAÇÃO DOS EQUIPAMENTOS."/>
    <s v="DIGITRO TECNOLOGIA S.A"/>
  </r>
  <r>
    <d v="2024-08-01T00:00:00"/>
    <d v="2024-08-31T00:00:00"/>
    <x v="79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79"/>
    <n v="50562"/>
    <s v="N Contrato: 2021/000165.02 - Parcela: 2 - 08/2024 - MANUTENÇÃO."/>
    <s v="DIGITRO TECNOLOGIA S.A"/>
  </r>
  <r>
    <d v="2024-08-01T00:00:00"/>
    <d v="2024-08-31T00:00:00"/>
    <x v="80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80"/>
    <n v="67410"/>
    <s v="N Contrato: 2021/000165.02 - Parcela: 3 - 08/2024- LOCAÇÃO DOS EQUIPAMENTOS."/>
    <s v="DIGITRO TECNOLOGIA S.A"/>
  </r>
  <r>
    <d v="2024-08-01T00:00:00"/>
    <d v="2024-08-31T00:00:00"/>
    <x v="80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80"/>
    <n v="50562"/>
    <s v="N Contrato: 2021/000165.02 - Parcela: 2 - 08/2024 - MANUTENÇÃO."/>
    <s v="DIGITRO TECNOLOGIA S.A"/>
  </r>
  <r>
    <d v="2024-08-01T00:00:00"/>
    <d v="2024-08-31T00:00:00"/>
    <x v="81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81"/>
    <n v="67410"/>
    <s v="N Contrato: 2021/000165.02 - Parcela: 3 - 08/2024- LOCAÇÃO DOS EQUIPAMENTOS."/>
    <s v="DIGITRO TECNOLOGIA S.A"/>
  </r>
  <r>
    <d v="2024-08-01T00:00:00"/>
    <d v="2024-08-31T00:00:00"/>
    <x v="81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81"/>
    <n v="50562"/>
    <s v="N Contrato: 2021/000165.02 - Parcela: 2 - 08/2024 - MANUTENÇÃO."/>
    <s v="DIGITRO TECNOLOGIA S.A"/>
  </r>
  <r>
    <d v="2024-08-01T00:00:00"/>
    <d v="2024-08-31T00:00:00"/>
    <x v="82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82"/>
    <n v="67410"/>
    <s v="N Contrato: 2021/000165.02 - Parcela: 3 - 08/2024- LOCAÇÃO DOS EQUIPAMENTOS."/>
    <s v="DIGITRO TECNOLOGIA S.A"/>
  </r>
  <r>
    <d v="2024-08-01T00:00:00"/>
    <d v="2024-08-31T00:00:00"/>
    <x v="82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82"/>
    <n v="50562"/>
    <s v="N Contrato: 2021/000165.02 - Parcela: 2 - 08/2024 - MANUTENÇÃO."/>
    <s v="DIGITRO TECNOLOGIA S.A"/>
  </r>
  <r>
    <d v="2024-08-01T00:00:00"/>
    <d v="2024-08-31T00:00:00"/>
    <x v="83"/>
    <s v="4.2.4.01"/>
    <s v="SERVICOS DE TERCEIROS"/>
    <s v="4.2.4.01.0003"/>
    <s v="ALUGUEL DE MAQ. E EQUIPAMENTOS"/>
    <d v="2024-08-22T00:00:00"/>
    <s v="NOTA FISCAL - DIGITRO TECNOLOGIA S.A"/>
    <x v="30"/>
    <s v="D"/>
    <n v="2"/>
    <x v="1"/>
    <x v="83"/>
    <n v="67410"/>
    <s v="N Contrato: 2021/000165.02 - Parcela: 3 - 08/2024- LOCAÇÃO DOS EQUIPAMENTOS."/>
    <s v="DIGITRO TECNOLOGIA S.A"/>
  </r>
  <r>
    <d v="2024-08-01T00:00:00"/>
    <d v="2024-08-31T00:00:00"/>
    <x v="83"/>
    <s v="4.2.4.01"/>
    <s v="SERVICOS DE TERCEIROS"/>
    <s v="4.2.4.01.0003"/>
    <s v="ALUGUEL DE MAQ. E EQUIPAMENTOS"/>
    <d v="2024-08-30T00:00:00"/>
    <s v="NOTA FISCAL DE SERVICO - DIGITRO TECNOLOGIA S.A"/>
    <x v="31"/>
    <s v="D"/>
    <n v="2"/>
    <x v="1"/>
    <x v="83"/>
    <n v="50562"/>
    <s v="N Contrato: 2021/000165.02 - Parcela: 2 - 08/2024 - MANUTENÇÃO."/>
    <s v="DIGITRO TECNOLOGIA S.A"/>
  </r>
  <r>
    <d v="2024-08-01T00:00:00"/>
    <d v="2024-08-31T00:00:00"/>
    <x v="84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84"/>
    <n v="67410"/>
    <s v="N Contrato: 2021/000165.02 - Parcela: 3 - 08/2024- LOCAÇÃO DOS EQUIPAMENTOS."/>
    <s v="DIGITRO TECNOLOGIA S.A"/>
  </r>
  <r>
    <d v="2024-08-01T00:00:00"/>
    <d v="2024-08-31T00:00:00"/>
    <x v="84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84"/>
    <n v="50562"/>
    <s v="N Contrato: 2021/000165.02 - Parcela: 2 - 08/2024 - MANUTENÇÃO."/>
    <s v="DIGITRO TECNOLOGIA S.A"/>
  </r>
  <r>
    <d v="2024-08-01T00:00:00"/>
    <d v="2024-08-31T00:00:00"/>
    <x v="85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85"/>
    <n v="67410"/>
    <s v="N Contrato: 2021/000165.02 - Parcela: 3 - 08/2024- LOCAÇÃO DOS EQUIPAMENTOS."/>
    <s v="DIGITRO TECNOLOGIA S.A"/>
  </r>
  <r>
    <d v="2024-08-01T00:00:00"/>
    <d v="2024-08-31T00:00:00"/>
    <x v="85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85"/>
    <n v="50562"/>
    <s v="N Contrato: 2021/000165.02 - Parcela: 2 - 08/2024 - MANUTENÇÃO."/>
    <s v="DIGITRO TECNOLOGIA S.A"/>
  </r>
  <r>
    <d v="2024-08-01T00:00:00"/>
    <d v="2024-08-31T00:00:00"/>
    <x v="86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86"/>
    <n v="67410"/>
    <s v="N Contrato: 2021/000165.02 - Parcela: 3 - 08/2024- LOCAÇÃO DOS EQUIPAMENTOS."/>
    <s v="DIGITRO TECNOLOGIA S.A"/>
  </r>
  <r>
    <d v="2024-08-01T00:00:00"/>
    <d v="2024-08-31T00:00:00"/>
    <x v="86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86"/>
    <n v="50562"/>
    <s v="N Contrato: 2021/000165.02 - Parcela: 2 - 08/2024 - MANUTENÇÃO."/>
    <s v="DIGITRO TECNOLOGIA S.A"/>
  </r>
  <r>
    <d v="2024-08-01T00:00:00"/>
    <d v="2024-08-31T00:00:00"/>
    <x v="87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87"/>
    <n v="67410"/>
    <s v="N Contrato: 2021/000165.02 - Parcela: 3 - 08/2024- LOCAÇÃO DOS EQUIPAMENTOS."/>
    <s v="DIGITRO TECNOLOGIA S.A"/>
  </r>
  <r>
    <d v="2024-08-01T00:00:00"/>
    <d v="2024-08-31T00:00:00"/>
    <x v="87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87"/>
    <n v="50562"/>
    <s v="N Contrato: 2021/000165.02 - Parcela: 2 - 08/2024 - MANUTENÇÃO."/>
    <s v="DIGITRO TECNOLOGIA S.A"/>
  </r>
  <r>
    <d v="2024-08-01T00:00:00"/>
    <d v="2024-08-31T00:00:00"/>
    <x v="88"/>
    <s v="4.2.4.01"/>
    <s v="SERVICOS DE TERCEIROS"/>
    <s v="4.2.4.01.0003"/>
    <s v="ALUGUEL DE MAQ. E EQUIPAMENTOS"/>
    <d v="2024-08-22T00:00:00"/>
    <s v="NOTA FISCAL - DIGITRO TECNOLOGIA S.A"/>
    <x v="50"/>
    <s v="D"/>
    <n v="2"/>
    <x v="1"/>
    <x v="88"/>
    <n v="67410"/>
    <s v="N Contrato: 2021/000165.02 - Parcela: 3 - 08/2024- LOCAÇÃO DOS EQUIPAMENTOS."/>
    <s v="DIGITRO TECNOLOGIA S.A"/>
  </r>
  <r>
    <d v="2024-08-01T00:00:00"/>
    <d v="2024-08-31T00:00:00"/>
    <x v="88"/>
    <s v="4.2.4.01"/>
    <s v="SERVICOS DE TERCEIROS"/>
    <s v="4.2.4.01.0003"/>
    <s v="ALUGUEL DE MAQ. E EQUIPAMENTOS"/>
    <d v="2024-08-30T00:00:00"/>
    <s v="NOTA FISCAL DE SERVICO - DIGITRO TECNOLOGIA S.A"/>
    <x v="51"/>
    <s v="D"/>
    <n v="2"/>
    <x v="1"/>
    <x v="88"/>
    <n v="50562"/>
    <s v="N Contrato: 2021/000165.02 - Parcela: 2 - 08/2024 - MANUTENÇÃO."/>
    <s v="DIGITRO TECNOLOGIA S.A"/>
  </r>
  <r>
    <d v="2024-08-01T00:00:00"/>
    <d v="2024-08-31T00:00:00"/>
    <x v="89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89"/>
    <n v="67410"/>
    <s v="N Contrato: 2021/000165.02 - Parcela: 3 - 08/2024- LOCAÇÃO DOS EQUIPAMENTOS."/>
    <s v="DIGITRO TECNOLOGIA S.A"/>
  </r>
  <r>
    <d v="2024-08-01T00:00:00"/>
    <d v="2024-08-31T00:00:00"/>
    <x v="89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89"/>
    <n v="50562"/>
    <s v="N Contrato: 2021/000165.02 - Parcela: 2 - 08/2024 - MANUTENÇÃO."/>
    <s v="DIGITRO TECNOLOGIA S.A"/>
  </r>
  <r>
    <d v="2024-08-01T00:00:00"/>
    <d v="2024-08-31T00:00:00"/>
    <x v="90"/>
    <s v="4.2.4.01"/>
    <s v="SERVICOS DE TERCEIROS"/>
    <s v="4.2.4.01.0003"/>
    <s v="ALUGUEL DE MAQ. E EQUIPAMENTOS"/>
    <d v="2024-08-22T00:00:00"/>
    <s v="NOTA FISCAL - DIGITRO TECNOLOGIA S.A"/>
    <x v="15"/>
    <s v="D"/>
    <n v="2"/>
    <x v="1"/>
    <x v="90"/>
    <n v="67410"/>
    <s v="N Contrato: 2021/000165.02 - Parcela: 3 - 08/2024- LOCAÇÃO DOS EQUIPAMENTOS."/>
    <s v="DIGITRO TECNOLOGIA S.A"/>
  </r>
  <r>
    <d v="2024-08-01T00:00:00"/>
    <d v="2024-08-31T00:00:00"/>
    <x v="90"/>
    <s v="4.2.4.01"/>
    <s v="SERVICOS DE TERCEIROS"/>
    <s v="4.2.4.01.0003"/>
    <s v="ALUGUEL DE MAQ. E EQUIPAMENTOS"/>
    <d v="2024-08-30T00:00:00"/>
    <s v="NOTA FISCAL DE SERVICO - DIGITRO TECNOLOGIA S.A"/>
    <x v="56"/>
    <s v="D"/>
    <n v="2"/>
    <x v="1"/>
    <x v="90"/>
    <n v="50562"/>
    <s v="N Contrato: 2021/000165.02 - Parcela: 2 - 08/2024 - MANUTENÇÃO."/>
    <s v="DIGITRO TECNOLOGIA S.A"/>
  </r>
  <r>
    <d v="2024-08-01T00:00:00"/>
    <d v="2024-08-31T00:00:00"/>
    <x v="91"/>
    <s v="4.2.4.01"/>
    <s v="SERVICOS DE TERCEIROS"/>
    <s v="4.2.4.01.0003"/>
    <s v="ALUGUEL DE MAQ. E EQUIPAMENTOS"/>
    <d v="2024-08-22T00:00:00"/>
    <s v="NOTA FISCAL - DIGITRO TECNOLOGIA S.A"/>
    <x v="60"/>
    <s v="D"/>
    <n v="2"/>
    <x v="1"/>
    <x v="91"/>
    <n v="67410"/>
    <s v="N Contrato: 2021/000165.02 - Parcela: 3 - 08/2024- LOCAÇÃO DOS EQUIPAMENTOS."/>
    <s v="DIGITRO TECNOLOGIA S.A"/>
  </r>
  <r>
    <d v="2024-08-01T00:00:00"/>
    <d v="2024-08-31T00:00:00"/>
    <x v="91"/>
    <s v="4.2.4.01"/>
    <s v="SERVICOS DE TERCEIROS"/>
    <s v="4.2.4.01.0003"/>
    <s v="ALUGUEL DE MAQ. E EQUIPAMENTOS"/>
    <d v="2024-08-30T00:00:00"/>
    <s v="NOTA FISCAL DE SERVICO - DIGITRO TECNOLOGIA S.A"/>
    <x v="61"/>
    <s v="D"/>
    <n v="2"/>
    <x v="1"/>
    <x v="91"/>
    <n v="50562"/>
    <s v="N Contrato: 2021/000165.02 - Parcela: 2 - 08/2024 - MANUTENÇÃO."/>
    <s v="DIGITRO TECNOLOGIA S.A"/>
  </r>
  <r>
    <d v="2024-08-01T00:00:00"/>
    <d v="2024-08-31T00:00:00"/>
    <x v="92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92"/>
    <n v="67410"/>
    <s v="N Contrato: 2021/000165.02 - Parcela: 3 - 08/2024- LOCAÇÃO DOS EQUIPAMENTOS."/>
    <s v="DIGITRO TECNOLOGIA S.A"/>
  </r>
  <r>
    <d v="2024-08-01T00:00:00"/>
    <d v="2024-08-31T00:00:00"/>
    <x v="92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92"/>
    <n v="50562"/>
    <s v="N Contrato: 2021/000165.02 - Parcela: 2 - 08/2024 - MANUTENÇÃO."/>
    <s v="DIGITRO TECNOLOGIA S.A"/>
  </r>
  <r>
    <d v="2024-08-01T00:00:00"/>
    <d v="2024-08-31T00:00:00"/>
    <x v="93"/>
    <s v="4.2.4.01"/>
    <s v="SERVICOS DE TERCEIROS"/>
    <s v="4.2.4.01.0003"/>
    <s v="ALUGUEL DE MAQ. E EQUIPAMENTOS"/>
    <d v="2024-08-22T00:00:00"/>
    <s v="NOTA FISCAL - DIGITRO TECNOLOGIA S.A"/>
    <x v="48"/>
    <s v="D"/>
    <n v="2"/>
    <x v="1"/>
    <x v="93"/>
    <n v="67410"/>
    <s v="N Contrato: 2021/000165.02 - Parcela: 3 - 08/2024- LOCAÇÃO DOS EQUIPAMENTOS."/>
    <s v="DIGITRO TECNOLOGIA S.A"/>
  </r>
  <r>
    <d v="2024-08-01T00:00:00"/>
    <d v="2024-08-31T00:00:00"/>
    <x v="93"/>
    <s v="4.2.4.01"/>
    <s v="SERVICOS DE TERCEIROS"/>
    <s v="4.2.4.01.0003"/>
    <s v="ALUGUEL DE MAQ. E EQUIPAMENTOS"/>
    <d v="2024-08-30T00:00:00"/>
    <s v="NOTA FISCAL DE SERVICO - DIGITRO TECNOLOGIA S.A"/>
    <x v="49"/>
    <s v="D"/>
    <n v="2"/>
    <x v="1"/>
    <x v="93"/>
    <n v="50562"/>
    <s v="N Contrato: 2021/000165.02 - Parcela: 2 - 08/2024 - MANUTENÇÃO."/>
    <s v="DIGITRO TECNOLOGIA S.A"/>
  </r>
  <r>
    <d v="2024-08-01T00:00:00"/>
    <d v="2024-08-31T00:00:00"/>
    <x v="94"/>
    <s v="4.2.4.01"/>
    <s v="SERVICOS DE TERCEIROS"/>
    <s v="4.2.4.01.0003"/>
    <s v="ALUGUEL DE MAQ. E EQUIPAMENTOS"/>
    <d v="2024-08-22T00:00:00"/>
    <s v="NOTA FISCAL - DIGITRO TECNOLOGIA S.A"/>
    <x v="22"/>
    <s v="D"/>
    <n v="2"/>
    <x v="1"/>
    <x v="94"/>
    <n v="67410"/>
    <s v="N Contrato: 2021/000165.02 - Parcela: 3 - 08/2024- LOCAÇÃO DOS EQUIPAMENTOS."/>
    <s v="DIGITRO TECNOLOGIA S.A"/>
  </r>
  <r>
    <d v="2024-08-01T00:00:00"/>
    <d v="2024-08-31T00:00:00"/>
    <x v="94"/>
    <s v="4.2.4.01"/>
    <s v="SERVICOS DE TERCEIROS"/>
    <s v="4.2.4.01.0003"/>
    <s v="ALUGUEL DE MAQ. E EQUIPAMENTOS"/>
    <d v="2024-08-30T00:00:00"/>
    <s v="NOTA FISCAL DE SERVICO - DIGITRO TECNOLOGIA S.A"/>
    <x v="23"/>
    <s v="D"/>
    <n v="2"/>
    <x v="1"/>
    <x v="94"/>
    <n v="50562"/>
    <s v="N Contrato: 2021/000165.02 - Parcela: 2 - 08/2024 - MANUTENÇÃO."/>
    <s v="DIGITRO TECNOLOGIA S.A"/>
  </r>
  <r>
    <d v="2024-08-01T00:00:00"/>
    <d v="2024-08-31T00:00:00"/>
    <x v="95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95"/>
    <n v="67410"/>
    <s v="N Contrato: 2021/000165.02 - Parcela: 3 - 08/2024- LOCAÇÃO DOS EQUIPAMENTOS."/>
    <s v="DIGITRO TECNOLOGIA S.A"/>
  </r>
  <r>
    <d v="2024-08-01T00:00:00"/>
    <d v="2024-08-31T00:00:00"/>
    <x v="95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95"/>
    <n v="50562"/>
    <s v="N Contrato: 2021/000165.02 - Parcela: 2 - 08/2024 - MANUTENÇÃO."/>
    <s v="DIGITRO TECNOLOGIA S.A"/>
  </r>
  <r>
    <d v="2024-08-01T00:00:00"/>
    <d v="2024-08-31T00:00:00"/>
    <x v="96"/>
    <s v="4.2.4.01"/>
    <s v="SERVICOS DE TERCEIROS"/>
    <s v="4.2.4.01.0003"/>
    <s v="ALUGUEL DE MAQ. E EQUIPAMENTOS"/>
    <d v="2024-08-22T00:00:00"/>
    <s v="NOTA FISCAL - DIGITRO TECNOLOGIA S.A"/>
    <x v="18"/>
    <s v="D"/>
    <n v="2"/>
    <x v="1"/>
    <x v="96"/>
    <n v="67410"/>
    <s v="N Contrato: 2021/000165.02 - Parcela: 3 - 08/2024- LOCAÇÃO DOS EQUIPAMENTOS."/>
    <s v="DIGITRO TECNOLOGIA S.A"/>
  </r>
  <r>
    <d v="2024-08-01T00:00:00"/>
    <d v="2024-08-31T00:00:00"/>
    <x v="96"/>
    <s v="4.2.4.01"/>
    <s v="SERVICOS DE TERCEIROS"/>
    <s v="4.2.4.01.0003"/>
    <s v="ALUGUEL DE MAQ. E EQUIPAMENTOS"/>
    <d v="2024-08-30T00:00:00"/>
    <s v="NOTA FISCAL DE SERVICO - DIGITRO TECNOLOGIA S.A"/>
    <x v="19"/>
    <s v="D"/>
    <n v="2"/>
    <x v="1"/>
    <x v="96"/>
    <n v="50562"/>
    <s v="N Contrato: 2021/000165.02 - Parcela: 2 - 08/2024 - MANUTENÇÃO."/>
    <s v="DIGITRO TECNOLOGIA S.A"/>
  </r>
  <r>
    <d v="2024-08-01T00:00:00"/>
    <d v="2024-08-31T00:00:00"/>
    <x v="97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97"/>
    <n v="67410"/>
    <s v="N Contrato: 2021/000165.02 - Parcela: 3 - 08/2024- LOCAÇÃO DOS EQUIPAMENTOS."/>
    <s v="DIGITRO TECNOLOGIA S.A"/>
  </r>
  <r>
    <d v="2024-08-01T00:00:00"/>
    <d v="2024-08-31T00:00:00"/>
    <x v="97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97"/>
    <n v="50562"/>
    <s v="N Contrato: 2021/000165.02 - Parcela: 2 - 08/2024 - MANUTENÇÃO."/>
    <s v="DIGITRO TECNOLOGIA S.A"/>
  </r>
  <r>
    <d v="2024-08-01T00:00:00"/>
    <d v="2024-08-31T00:00:00"/>
    <x v="98"/>
    <s v="4.2.4.01"/>
    <s v="SERVICOS DE TERCEIROS"/>
    <s v="4.2.4.01.0003"/>
    <s v="ALUGUEL DE MAQ. E EQUIPAMENTOS"/>
    <d v="2024-08-22T00:00:00"/>
    <s v="NOTA FISCAL - DIGITRO TECNOLOGIA S.A"/>
    <x v="62"/>
    <s v="D"/>
    <n v="2"/>
    <x v="1"/>
    <x v="98"/>
    <n v="67410"/>
    <s v="N Contrato: 2021/000165.02 - Parcela: 3 - 08/2024- LOCAÇÃO DOS EQUIPAMENTOS."/>
    <s v="DIGITRO TECNOLOGIA S.A"/>
  </r>
  <r>
    <d v="2024-08-01T00:00:00"/>
    <d v="2024-08-31T00:00:00"/>
    <x v="98"/>
    <s v="4.2.4.01"/>
    <s v="SERVICOS DE TERCEIROS"/>
    <s v="4.2.4.01.0003"/>
    <s v="ALUGUEL DE MAQ. E EQUIPAMENTOS"/>
    <d v="2024-08-30T00:00:00"/>
    <s v="NOTA FISCAL DE SERVICO - DIGITRO TECNOLOGIA S.A"/>
    <x v="63"/>
    <s v="D"/>
    <n v="2"/>
    <x v="1"/>
    <x v="98"/>
    <n v="50562"/>
    <s v="N Contrato: 2021/000165.02 - Parcela: 2 - 08/2024 - MANUTENÇÃO."/>
    <s v="DIGITRO TECNOLOGIA S.A"/>
  </r>
  <r>
    <d v="2024-08-01T00:00:00"/>
    <d v="2024-08-31T00:00:00"/>
    <x v="99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99"/>
    <n v="67410"/>
    <s v="N Contrato: 2021/000165.02 - Parcela: 3 - 08/2024- LOCAÇÃO DOS EQUIPAMENTOS."/>
    <s v="DIGITRO TECNOLOGIA S.A"/>
  </r>
  <r>
    <d v="2024-08-01T00:00:00"/>
    <d v="2024-08-31T00:00:00"/>
    <x v="99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99"/>
    <n v="50562"/>
    <s v="N Contrato: 2021/000165.02 - Parcela: 2 - 08/2024 - MANUTENÇÃO."/>
    <s v="DIGITRO TECNOLOGIA S.A"/>
  </r>
  <r>
    <d v="2024-08-01T00:00:00"/>
    <d v="2024-08-31T00:00:00"/>
    <x v="100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100"/>
    <n v="67410"/>
    <s v="N Contrato: 2021/000165.02 - Parcela: 3 - 08/2024- LOCAÇÃO DOS EQUIPAMENTOS."/>
    <s v="DIGITRO TECNOLOGIA S.A"/>
  </r>
  <r>
    <d v="2024-08-01T00:00:00"/>
    <d v="2024-08-31T00:00:00"/>
    <x v="100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100"/>
    <n v="50562"/>
    <s v="N Contrato: 2021/000165.02 - Parcela: 2 - 08/2024 - MANUTENÇÃO."/>
    <s v="DIGITRO TECNOLOGIA S.A"/>
  </r>
  <r>
    <d v="2024-08-01T00:00:00"/>
    <d v="2024-08-31T00:00:00"/>
    <x v="101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101"/>
    <n v="67410"/>
    <s v="N Contrato: 2021/000165.02 - Parcela: 3 - 08/2024- LOCAÇÃO DOS EQUIPAMENTOS."/>
    <s v="DIGITRO TECNOLOGIA S.A"/>
  </r>
  <r>
    <d v="2024-08-01T00:00:00"/>
    <d v="2024-08-31T00:00:00"/>
    <x v="101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101"/>
    <n v="50562"/>
    <s v="N Contrato: 2021/000165.02 - Parcela: 2 - 08/2024 - MANUTENÇÃO."/>
    <s v="DIGITRO TECNOLOGIA S.A"/>
  </r>
  <r>
    <d v="2024-08-01T00:00:00"/>
    <d v="2024-08-31T00:00:00"/>
    <x v="102"/>
    <s v="4.2.4.01"/>
    <s v="SERVICOS DE TERCEIROS"/>
    <s v="4.2.4.01.0003"/>
    <s v="ALUGUEL DE MAQ. E EQUIPAMENTOS"/>
    <d v="2024-08-22T00:00:00"/>
    <s v="NOTA FISCAL - DIGITRO TECNOLOGIA S.A"/>
    <x v="34"/>
    <s v="D"/>
    <n v="2"/>
    <x v="1"/>
    <x v="102"/>
    <n v="67410"/>
    <s v="N Contrato: 2021/000165.02 - Parcela: 3 - 08/2024- LOCAÇÃO DOS EQUIPAMENTOS."/>
    <s v="DIGITRO TECNOLOGIA S.A"/>
  </r>
  <r>
    <d v="2024-08-01T00:00:00"/>
    <d v="2024-08-31T00:00:00"/>
    <x v="102"/>
    <s v="4.2.4.01"/>
    <s v="SERVICOS DE TERCEIROS"/>
    <s v="4.2.4.01.0003"/>
    <s v="ALUGUEL DE MAQ. E EQUIPAMENTOS"/>
    <d v="2024-08-30T00:00:00"/>
    <s v="NOTA FISCAL DE SERVICO - DIGITRO TECNOLOGIA S.A"/>
    <x v="35"/>
    <s v="D"/>
    <n v="2"/>
    <x v="1"/>
    <x v="102"/>
    <n v="50562"/>
    <s v="N Contrato: 2021/000165.02 - Parcela: 2 - 08/2024 - MANUTENÇÃO."/>
    <s v="DIGITRO TECNOLOGIA S.A"/>
  </r>
  <r>
    <d v="2024-08-01T00:00:00"/>
    <d v="2024-08-31T00:00:00"/>
    <x v="103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103"/>
    <n v="67410"/>
    <s v="N Contrato: 2021/000165.02 - Parcela: 3 - 08/2024- LOCAÇÃO DOS EQUIPAMENTOS."/>
    <s v="DIGITRO TECNOLOGIA S.A"/>
  </r>
  <r>
    <d v="2024-08-01T00:00:00"/>
    <d v="2024-08-31T00:00:00"/>
    <x v="103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103"/>
    <n v="50562"/>
    <s v="N Contrato: 2021/000165.02 - Parcela: 2 - 08/2024 - MANUTENÇÃO."/>
    <s v="DIGITRO TECNOLOGIA S.A"/>
  </r>
  <r>
    <d v="2024-08-01T00:00:00"/>
    <d v="2024-08-31T00:00:00"/>
    <x v="104"/>
    <s v="4.2.4.01"/>
    <s v="SERVICOS DE TERCEIROS"/>
    <s v="4.2.4.01.0003"/>
    <s v="ALUGUEL DE MAQ. E EQUIPAMENTOS"/>
    <d v="2024-08-22T00:00:00"/>
    <s v="NOTA FISCAL - DIGITRO TECNOLOGIA S.A"/>
    <x v="18"/>
    <s v="D"/>
    <n v="2"/>
    <x v="1"/>
    <x v="104"/>
    <n v="67410"/>
    <s v="N Contrato: 2021/000165.02 - Parcela: 3 - 08/2024- LOCAÇÃO DOS EQUIPAMENTOS."/>
    <s v="DIGITRO TECNOLOGIA S.A"/>
  </r>
  <r>
    <d v="2024-08-01T00:00:00"/>
    <d v="2024-08-31T00:00:00"/>
    <x v="104"/>
    <s v="4.2.4.01"/>
    <s v="SERVICOS DE TERCEIROS"/>
    <s v="4.2.4.01.0003"/>
    <s v="ALUGUEL DE MAQ. E EQUIPAMENTOS"/>
    <d v="2024-08-30T00:00:00"/>
    <s v="NOTA FISCAL DE SERVICO - DIGITRO TECNOLOGIA S.A"/>
    <x v="19"/>
    <s v="D"/>
    <n v="2"/>
    <x v="1"/>
    <x v="104"/>
    <n v="50562"/>
    <s v="N Contrato: 2021/000165.02 - Parcela: 2 - 08/2024 - MANUTENÇÃO."/>
    <s v="DIGITRO TECNOLOGIA S.A"/>
  </r>
  <r>
    <d v="2024-08-01T00:00:00"/>
    <d v="2024-08-31T00:00:00"/>
    <x v="105"/>
    <s v="4.2.4.01"/>
    <s v="SERVICOS DE TERCEIROS"/>
    <s v="4.2.4.01.0003"/>
    <s v="ALUGUEL DE MAQ. E EQUIPAMENTOS"/>
    <d v="2024-08-22T00:00:00"/>
    <s v="NOTA FISCAL - DIGITRO TECNOLOGIA S.A"/>
    <x v="64"/>
    <s v="D"/>
    <n v="2"/>
    <x v="1"/>
    <x v="105"/>
    <n v="67410"/>
    <s v="N Contrato: 2021/000165.02 - Parcela: 3 - 08/2024- LOCAÇÃO DOS EQUIPAMENTOS."/>
    <s v="DIGITRO TECNOLOGIA S.A"/>
  </r>
  <r>
    <d v="2024-08-01T00:00:00"/>
    <d v="2024-08-31T00:00:00"/>
    <x v="105"/>
    <s v="4.2.4.01"/>
    <s v="SERVICOS DE TERCEIROS"/>
    <s v="4.2.4.01.0003"/>
    <s v="ALUGUEL DE MAQ. E EQUIPAMENTOS"/>
    <d v="2024-08-30T00:00:00"/>
    <s v="NOTA FISCAL DE SERVICO - DIGITRO TECNOLOGIA S.A"/>
    <x v="65"/>
    <s v="D"/>
    <n v="2"/>
    <x v="1"/>
    <x v="105"/>
    <n v="50562"/>
    <s v="N Contrato: 2021/000165.02 - Parcela: 2 - 08/2024 - MANUTENÇÃO."/>
    <s v="DIGITRO TECNOLOGIA S.A"/>
  </r>
  <r>
    <d v="2024-08-01T00:00:00"/>
    <d v="2024-08-31T00:00:00"/>
    <x v="106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106"/>
    <n v="67410"/>
    <s v="N Contrato: 2021/000165.02 - Parcela: 3 - 08/2024- LOCAÇÃO DOS EQUIPAMENTOS."/>
    <s v="DIGITRO TECNOLOGIA S.A"/>
  </r>
  <r>
    <d v="2024-08-01T00:00:00"/>
    <d v="2024-08-31T00:00:00"/>
    <x v="106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106"/>
    <n v="50562"/>
    <s v="N Contrato: 2021/000165.02 - Parcela: 2 - 08/2024 - MANUTENÇÃO."/>
    <s v="DIGITRO TECNOLOGIA S.A"/>
  </r>
  <r>
    <d v="2024-08-01T00:00:00"/>
    <d v="2024-08-31T00:00:00"/>
    <x v="107"/>
    <s v="4.2.4.01"/>
    <s v="SERVICOS DE TERCEIROS"/>
    <s v="4.2.4.01.0003"/>
    <s v="ALUGUEL DE MAQ. E EQUIPAMENTOS"/>
    <d v="2024-08-22T00:00:00"/>
    <s v="NOTA FISCAL - DIGITRO TECNOLOGIA S.A"/>
    <x v="50"/>
    <s v="D"/>
    <n v="2"/>
    <x v="1"/>
    <x v="107"/>
    <n v="67410"/>
    <s v="N Contrato: 2021/000165.02 - Parcela: 3 - 08/2024- LOCAÇÃO DOS EQUIPAMENTOS."/>
    <s v="DIGITRO TECNOLOGIA S.A"/>
  </r>
  <r>
    <d v="2024-08-01T00:00:00"/>
    <d v="2024-08-31T00:00:00"/>
    <x v="107"/>
    <s v="4.2.4.01"/>
    <s v="SERVICOS DE TERCEIROS"/>
    <s v="4.2.4.01.0003"/>
    <s v="ALUGUEL DE MAQ. E EQUIPAMENTOS"/>
    <d v="2024-08-30T00:00:00"/>
    <s v="NOTA FISCAL DE SERVICO - DIGITRO TECNOLOGIA S.A"/>
    <x v="51"/>
    <s v="D"/>
    <n v="2"/>
    <x v="1"/>
    <x v="107"/>
    <n v="50562"/>
    <s v="N Contrato: 2021/000165.02 - Parcela: 2 - 08/2024 - MANUTENÇÃO."/>
    <s v="DIGITRO TECNOLOGIA S.A"/>
  </r>
  <r>
    <d v="2024-08-01T00:00:00"/>
    <d v="2024-08-31T00:00:00"/>
    <x v="108"/>
    <s v="4.2.4.01"/>
    <s v="SERVICOS DE TERCEIROS"/>
    <s v="4.2.4.01.0003"/>
    <s v="ALUGUEL DE MAQ. E EQUIPAMENTOS"/>
    <d v="2024-08-22T00:00:00"/>
    <s v="NOTA FISCAL - DIGITRO TECNOLOGIA S.A"/>
    <x v="66"/>
    <s v="D"/>
    <n v="2"/>
    <x v="1"/>
    <x v="108"/>
    <n v="67410"/>
    <s v="N Contrato: 2021/000165.02 - Parcela: 3 - 08/2024- LOCAÇÃO DOS EQUIPAMENTOS."/>
    <s v="DIGITRO TECNOLOGIA S.A"/>
  </r>
  <r>
    <d v="2024-08-01T00:00:00"/>
    <d v="2024-08-31T00:00:00"/>
    <x v="108"/>
    <s v="4.2.4.01"/>
    <s v="SERVICOS DE TERCEIROS"/>
    <s v="4.2.4.01.0003"/>
    <s v="ALUGUEL DE MAQ. E EQUIPAMENTOS"/>
    <d v="2024-08-30T00:00:00"/>
    <s v="NOTA FISCAL DE SERVICO - DIGITRO TECNOLOGIA S.A"/>
    <x v="67"/>
    <s v="D"/>
    <n v="2"/>
    <x v="1"/>
    <x v="108"/>
    <n v="50562"/>
    <s v="N Contrato: 2021/000165.02 - Parcela: 2 - 08/2024 - MANUTENÇÃO."/>
    <s v="DIGITRO TECNOLOGIA S.A"/>
  </r>
  <r>
    <d v="2024-08-01T00:00:00"/>
    <d v="2024-08-31T00:00:00"/>
    <x v="109"/>
    <s v="4.2.4.01"/>
    <s v="SERVICOS DE TERCEIROS"/>
    <s v="4.2.4.01.0003"/>
    <s v="ALUGUEL DE MAQ. E EQUIPAMENTOS"/>
    <d v="2024-08-22T00:00:00"/>
    <s v="NOTA FISCAL - DIGITRO TECNOLOGIA S.A"/>
    <x v="36"/>
    <s v="D"/>
    <n v="2"/>
    <x v="1"/>
    <x v="109"/>
    <n v="67410"/>
    <s v="N Contrato: 2021/000165.02 - Parcela: 3 - 08/2024- LOCAÇÃO DOS EQUIPAMENTOS."/>
    <s v="DIGITRO TECNOLOGIA S.A"/>
  </r>
  <r>
    <d v="2024-08-01T00:00:00"/>
    <d v="2024-08-31T00:00:00"/>
    <x v="109"/>
    <s v="4.2.4.01"/>
    <s v="SERVICOS DE TERCEIROS"/>
    <s v="4.2.4.01.0003"/>
    <s v="ALUGUEL DE MAQ. E EQUIPAMENTOS"/>
    <d v="2024-08-30T00:00:00"/>
    <s v="NOTA FISCAL DE SERVICO - DIGITRO TECNOLOGIA S.A"/>
    <x v="37"/>
    <s v="D"/>
    <n v="2"/>
    <x v="1"/>
    <x v="109"/>
    <n v="50562"/>
    <s v="N Contrato: 2021/000165.02 - Parcela: 2 - 08/2024 - MANUTENÇÃO."/>
    <s v="DIGITRO TECNOLOGIA S.A"/>
  </r>
  <r>
    <d v="2024-08-01T00:00:00"/>
    <d v="2024-08-31T00:00:00"/>
    <x v="110"/>
    <s v="4.2.4.01"/>
    <s v="SERVICOS DE TERCEIROS"/>
    <s v="4.2.4.01.0003"/>
    <s v="ALUGUEL DE MAQ. E EQUIPAMENTOS"/>
    <d v="2024-08-22T00:00:00"/>
    <s v="NOTA FISCAL - DIGITRO TECNOLOGIA S.A"/>
    <x v="22"/>
    <s v="D"/>
    <n v="2"/>
    <x v="1"/>
    <x v="110"/>
    <n v="67410"/>
    <s v="N Contrato: 2021/000165.02 - Parcela: 3 - 08/2024- LOCAÇÃO DOS EQUIPAMENTOS."/>
    <s v="DIGITRO TECNOLOGIA S.A"/>
  </r>
  <r>
    <d v="2024-08-01T00:00:00"/>
    <d v="2024-08-31T00:00:00"/>
    <x v="110"/>
    <s v="4.2.4.01"/>
    <s v="SERVICOS DE TERCEIROS"/>
    <s v="4.2.4.01.0003"/>
    <s v="ALUGUEL DE MAQ. E EQUIPAMENTOS"/>
    <d v="2024-08-30T00:00:00"/>
    <s v="NOTA FISCAL DE SERVICO - DIGITRO TECNOLOGIA S.A"/>
    <x v="23"/>
    <s v="D"/>
    <n v="2"/>
    <x v="1"/>
    <x v="110"/>
    <n v="50562"/>
    <s v="N Contrato: 2021/000165.02 - Parcela: 2 - 08/2024 - MANUTENÇÃO."/>
    <s v="DIGITRO TECNOLOGIA S.A"/>
  </r>
  <r>
    <d v="2024-08-01T00:00:00"/>
    <d v="2024-08-31T00:00:00"/>
    <x v="111"/>
    <s v="4.2.4.01"/>
    <s v="SERVICOS DE TERCEIROS"/>
    <s v="4.2.4.01.0003"/>
    <s v="ALUGUEL DE MAQ. E EQUIPAMENTOS"/>
    <d v="2024-08-22T00:00:00"/>
    <s v="NOTA FISCAL - DIGITRO TECNOLOGIA S.A"/>
    <x v="34"/>
    <s v="D"/>
    <n v="2"/>
    <x v="1"/>
    <x v="111"/>
    <n v="67410"/>
    <s v="N Contrato: 2021/000165.02 - Parcela: 3 - 08/2024- LOCAÇÃO DOS EQUIPAMENTOS."/>
    <s v="DIGITRO TECNOLOGIA S.A"/>
  </r>
  <r>
    <d v="2024-08-01T00:00:00"/>
    <d v="2024-08-31T00:00:00"/>
    <x v="111"/>
    <s v="4.2.4.01"/>
    <s v="SERVICOS DE TERCEIROS"/>
    <s v="4.2.4.01.0003"/>
    <s v="ALUGUEL DE MAQ. E EQUIPAMENTOS"/>
    <d v="2024-08-30T00:00:00"/>
    <s v="NOTA FISCAL DE SERVICO - DIGITRO TECNOLOGIA S.A"/>
    <x v="35"/>
    <s v="D"/>
    <n v="2"/>
    <x v="1"/>
    <x v="111"/>
    <n v="50562"/>
    <s v="N Contrato: 2021/000165.02 - Parcela: 2 - 08/2024 - MANUTENÇÃO."/>
    <s v="DIGITRO TECNOLOGIA S.A"/>
  </r>
  <r>
    <d v="2024-08-01T00:00:00"/>
    <d v="2024-08-31T00:00:00"/>
    <x v="112"/>
    <s v="4.2.4.01"/>
    <s v="SERVICOS DE TERCEIROS"/>
    <s v="4.2.4.01.0003"/>
    <s v="ALUGUEL DE MAQ. E EQUIPAMENTOS"/>
    <d v="2024-08-22T00:00:00"/>
    <s v="NOTA FISCAL - DIGITRO TECNOLOGIA S.A"/>
    <x v="18"/>
    <s v="D"/>
    <n v="2"/>
    <x v="1"/>
    <x v="112"/>
    <n v="67410"/>
    <s v="N Contrato: 2021/000165.02 - Parcela: 3 - 08/2024- LOCAÇÃO DOS EQUIPAMENTOS."/>
    <s v="DIGITRO TECNOLOGIA S.A"/>
  </r>
  <r>
    <d v="2024-08-01T00:00:00"/>
    <d v="2024-08-31T00:00:00"/>
    <x v="112"/>
    <s v="4.2.4.01"/>
    <s v="SERVICOS DE TERCEIROS"/>
    <s v="4.2.4.01.0003"/>
    <s v="ALUGUEL DE MAQ. E EQUIPAMENTOS"/>
    <d v="2024-08-30T00:00:00"/>
    <s v="NOTA FISCAL DE SERVICO - DIGITRO TECNOLOGIA S.A"/>
    <x v="19"/>
    <s v="D"/>
    <n v="2"/>
    <x v="1"/>
    <x v="112"/>
    <n v="50562"/>
    <s v="N Contrato: 2021/000165.02 - Parcela: 2 - 08/2024 - MANUTENÇÃO."/>
    <s v="DIGITRO TECNOLOGIA S.A"/>
  </r>
  <r>
    <d v="2024-08-01T00:00:00"/>
    <d v="2024-08-31T00:00:00"/>
    <x v="113"/>
    <s v="4.2.4.01"/>
    <s v="SERVICOS DE TERCEIROS"/>
    <s v="4.2.4.01.0003"/>
    <s v="ALUGUEL DE MAQ. E EQUIPAMENTOS"/>
    <d v="2024-08-22T00:00:00"/>
    <s v="NOTA FISCAL - DIGITRO TECNOLOGIA S.A"/>
    <x v="68"/>
    <s v="D"/>
    <n v="2"/>
    <x v="1"/>
    <x v="113"/>
    <n v="67410"/>
    <s v="N Contrato: 2021/000165.02 - Parcela: 3 - 08/2024- LOCAÇÃO DOS EQUIPAMENTOS."/>
    <s v="DIGITRO TECNOLOGIA S.A"/>
  </r>
  <r>
    <d v="2024-08-01T00:00:00"/>
    <d v="2024-08-31T00:00:00"/>
    <x v="113"/>
    <s v="4.2.4.01"/>
    <s v="SERVICOS DE TERCEIROS"/>
    <s v="4.2.4.01.0003"/>
    <s v="ALUGUEL DE MAQ. E EQUIPAMENTOS"/>
    <d v="2024-08-30T00:00:00"/>
    <s v="NOTA FISCAL DE SERVICO - DIGITRO TECNOLOGIA S.A"/>
    <x v="69"/>
    <s v="D"/>
    <n v="2"/>
    <x v="1"/>
    <x v="113"/>
    <n v="50562"/>
    <s v="N Contrato: 2021/000165.02 - Parcela: 2 - 08/2024 - MANUTENÇÃO."/>
    <s v="DIGITRO TECNOLOGIA S.A"/>
  </r>
  <r>
    <d v="2024-08-01T00:00:00"/>
    <d v="2024-08-31T00:00:00"/>
    <x v="114"/>
    <s v="4.2.4.01"/>
    <s v="SERVICOS DE TERCEIROS"/>
    <s v="4.2.4.01.0003"/>
    <s v="ALUGUEL DE MAQ. E EQUIPAMENTOS"/>
    <d v="2024-08-22T00:00:00"/>
    <s v="NOTA FISCAL - DIGITRO TECNOLOGIA S.A"/>
    <x v="15"/>
    <s v="D"/>
    <n v="2"/>
    <x v="1"/>
    <x v="114"/>
    <n v="67410"/>
    <s v="N Contrato: 2021/000165.02 - Parcela: 3 - 08/2024- LOCAÇÃO DOS EQUIPAMENTOS."/>
    <s v="DIGITRO TECNOLOGIA S.A"/>
  </r>
  <r>
    <d v="2024-08-01T00:00:00"/>
    <d v="2024-08-31T00:00:00"/>
    <x v="114"/>
    <s v="4.2.4.01"/>
    <s v="SERVICOS DE TERCEIROS"/>
    <s v="4.2.4.01.0003"/>
    <s v="ALUGUEL DE MAQ. E EQUIPAMENTOS"/>
    <d v="2024-08-30T00:00:00"/>
    <s v="NOTA FISCAL DE SERVICO - DIGITRO TECNOLOGIA S.A"/>
    <x v="56"/>
    <s v="D"/>
    <n v="2"/>
    <x v="1"/>
    <x v="114"/>
    <n v="50562"/>
    <s v="N Contrato: 2021/000165.02 - Parcela: 2 - 08/2024 - MANUTENÇÃO."/>
    <s v="DIGITRO TECNOLOGIA S.A"/>
  </r>
  <r>
    <d v="2024-08-01T00:00:00"/>
    <d v="2024-08-31T00:00:00"/>
    <x v="115"/>
    <s v="4.2.4.01"/>
    <s v="SERVICOS DE TERCEIROS"/>
    <s v="4.2.4.01.0003"/>
    <s v="ALUGUEL DE MAQ. E EQUIPAMENTOS"/>
    <d v="2024-08-22T00:00:00"/>
    <s v="NOTA FISCAL - DIGITRO TECNOLOGIA S.A"/>
    <x v="34"/>
    <s v="D"/>
    <n v="2"/>
    <x v="1"/>
    <x v="115"/>
    <n v="67410"/>
    <s v="N Contrato: 2021/000165.02 - Parcela: 3 - 08/2024- LOCAÇÃO DOS EQUIPAMENTOS."/>
    <s v="DIGITRO TECNOLOGIA S.A"/>
  </r>
  <r>
    <d v="2024-08-01T00:00:00"/>
    <d v="2024-08-31T00:00:00"/>
    <x v="115"/>
    <s v="4.2.4.01"/>
    <s v="SERVICOS DE TERCEIROS"/>
    <s v="4.2.4.01.0003"/>
    <s v="ALUGUEL DE MAQ. E EQUIPAMENTOS"/>
    <d v="2024-08-30T00:00:00"/>
    <s v="NOTA FISCAL DE SERVICO - DIGITRO TECNOLOGIA S.A"/>
    <x v="35"/>
    <s v="D"/>
    <n v="2"/>
    <x v="1"/>
    <x v="115"/>
    <n v="50562"/>
    <s v="N Contrato: 2021/000165.02 - Parcela: 2 - 08/2024 - MANUTENÇÃO."/>
    <s v="DIGITRO TECNOLOGIA S.A"/>
  </r>
  <r>
    <d v="2024-08-01T00:00:00"/>
    <d v="2024-08-31T00:00:00"/>
    <x v="116"/>
    <s v="4.2.4.01"/>
    <s v="SERVICOS DE TERCEIROS"/>
    <s v="4.2.4.01.0003"/>
    <s v="ALUGUEL DE MAQ. E EQUIPAMENTOS"/>
    <d v="2024-08-22T00:00:00"/>
    <s v="NOTA FISCAL - DIGITRO TECNOLOGIA S.A"/>
    <x v="70"/>
    <s v="D"/>
    <n v="2"/>
    <x v="1"/>
    <x v="116"/>
    <n v="67410"/>
    <s v="N Contrato: 2021/000165.02 - Parcela: 3 - 08/2024- LOCAÇÃO DOS EQUIPAMENTOS."/>
    <s v="DIGITRO TECNOLOGIA S.A"/>
  </r>
  <r>
    <d v="2024-08-01T00:00:00"/>
    <d v="2024-08-31T00:00:00"/>
    <x v="116"/>
    <s v="4.2.4.01"/>
    <s v="SERVICOS DE TERCEIROS"/>
    <s v="4.2.4.01.0003"/>
    <s v="ALUGUEL DE MAQ. E EQUIPAMENTOS"/>
    <d v="2024-08-30T00:00:00"/>
    <s v="NOTA FISCAL DE SERVICO - DIGITRO TECNOLOGIA S.A"/>
    <x v="71"/>
    <s v="D"/>
    <n v="2"/>
    <x v="1"/>
    <x v="116"/>
    <n v="50562"/>
    <s v="N Contrato: 2021/000165.02 - Parcela: 2 - 08/2024 - MANUTENÇÃO."/>
    <s v="DIGITRO TECNOLOGIA S.A"/>
  </r>
  <r>
    <d v="2024-08-01T00:00:00"/>
    <d v="2024-08-31T00:00:00"/>
    <x v="117"/>
    <s v="4.2.4.01"/>
    <s v="SERVICOS DE TERCEIROS"/>
    <s v="4.2.4.01.0003"/>
    <s v="ALUGUEL DE MAQ. E EQUIPAMENTOS"/>
    <d v="2024-08-22T00:00:00"/>
    <s v="NOTA FISCAL - DIGITRO TECNOLOGIA S.A"/>
    <x v="22"/>
    <s v="D"/>
    <n v="2"/>
    <x v="1"/>
    <x v="117"/>
    <n v="67410"/>
    <s v="N Contrato: 2021/000165.02 - Parcela: 3 - 08/2024- LOCAÇÃO DOS EQUIPAMENTOS."/>
    <s v="DIGITRO TECNOLOGIA S.A"/>
  </r>
  <r>
    <d v="2024-08-01T00:00:00"/>
    <d v="2024-08-31T00:00:00"/>
    <x v="117"/>
    <s v="4.2.4.01"/>
    <s v="SERVICOS DE TERCEIROS"/>
    <s v="4.2.4.01.0003"/>
    <s v="ALUGUEL DE MAQ. E EQUIPAMENTOS"/>
    <d v="2024-08-30T00:00:00"/>
    <s v="NOTA FISCAL DE SERVICO - DIGITRO TECNOLOGIA S.A"/>
    <x v="23"/>
    <s v="D"/>
    <n v="2"/>
    <x v="1"/>
    <x v="117"/>
    <n v="50562"/>
    <s v="N Contrato: 2021/000165.02 - Parcela: 2 - 08/2024 - MANUTENÇÃO."/>
    <s v="DIGITRO TECNOLOGIA S.A"/>
  </r>
  <r>
    <d v="2024-08-01T00:00:00"/>
    <d v="2024-08-31T00:00:00"/>
    <x v="118"/>
    <s v="4.2.4.01"/>
    <s v="SERVICOS DE TERCEIROS"/>
    <s v="4.2.4.01.0003"/>
    <s v="ALUGUEL DE MAQ. E EQUIPAMENTOS"/>
    <d v="2024-08-22T00:00:00"/>
    <s v="NOTA FISCAL - DIGITRO TECNOLOGIA S.A"/>
    <x v="72"/>
    <s v="D"/>
    <n v="2"/>
    <x v="1"/>
    <x v="118"/>
    <n v="67410"/>
    <s v="N Contrato: 2021/000165.02 - Parcela: 3 - 08/2024- LOCAÇÃO DOS EQUIPAMENTOS."/>
    <s v="DIGITRO TECNOLOGIA S.A"/>
  </r>
  <r>
    <d v="2024-08-01T00:00:00"/>
    <d v="2024-08-31T00:00:00"/>
    <x v="118"/>
    <s v="4.2.4.01"/>
    <s v="SERVICOS DE TERCEIROS"/>
    <s v="4.2.4.01.0003"/>
    <s v="ALUGUEL DE MAQ. E EQUIPAMENTOS"/>
    <d v="2024-08-30T00:00:00"/>
    <s v="NOTA FISCAL DE SERVICO - DIGITRO TECNOLOGIA S.A"/>
    <x v="73"/>
    <s v="D"/>
    <n v="2"/>
    <x v="1"/>
    <x v="118"/>
    <n v="50562"/>
    <s v="N Contrato: 2021/000165.02 - Parcela: 2 - 08/2024 - MANUTENÇÃO."/>
    <s v="DIGITRO TECNOLOGIA S.A"/>
  </r>
  <r>
    <d v="2024-08-01T00:00:00"/>
    <d v="2024-08-31T00:00:00"/>
    <x v="119"/>
    <s v="4.2.4.01"/>
    <s v="SERVICOS DE TERCEIROS"/>
    <s v="4.2.4.01.0003"/>
    <s v="ALUGUEL DE MAQ. E EQUIPAMENTOS"/>
    <d v="2024-08-22T00:00:00"/>
    <s v="NOTA FISCAL - DIGITRO TECNOLOGIA S.A"/>
    <x v="74"/>
    <s v="D"/>
    <n v="2"/>
    <x v="1"/>
    <x v="119"/>
    <n v="67410"/>
    <s v="N Contrato: 2021/000165.02 - Parcela: 3 - 08/2024- LOCAÇÃO DOS EQUIPAMENTOS."/>
    <s v="DIGITRO TECNOLOGIA S.A"/>
  </r>
  <r>
    <d v="2024-08-01T00:00:00"/>
    <d v="2024-08-31T00:00:00"/>
    <x v="119"/>
    <s v="4.2.4.01"/>
    <s v="SERVICOS DE TERCEIROS"/>
    <s v="4.2.4.01.0003"/>
    <s v="ALUGUEL DE MAQ. E EQUIPAMENTOS"/>
    <d v="2024-08-30T00:00:00"/>
    <s v="NOTA FISCAL DE SERVICO - DIGITRO TECNOLOGIA S.A"/>
    <x v="75"/>
    <s v="D"/>
    <n v="2"/>
    <x v="1"/>
    <x v="119"/>
    <n v="50562"/>
    <s v="N Contrato: 2021/000165.02 - Parcela: 2 - 08/2024 - MANUTENÇÃO."/>
    <s v="DIGITRO TECNOLOGIA S.A"/>
  </r>
  <r>
    <d v="2024-08-01T00:00:00"/>
    <d v="2024-08-31T00:00:00"/>
    <x v="120"/>
    <s v="4.2.4.01"/>
    <s v="SERVICOS DE TERCEIROS"/>
    <s v="4.2.4.01.0003"/>
    <s v="ALUGUEL DE MAQ. E EQUIPAMENTOS"/>
    <d v="2024-08-22T00:00:00"/>
    <s v="NOTA FISCAL - DIGITRO TECNOLOGIA S.A"/>
    <x v="76"/>
    <s v="D"/>
    <n v="2"/>
    <x v="1"/>
    <x v="120"/>
    <n v="67410"/>
    <s v="N Contrato: 2021/000165.02 - Parcela: 3 - 08/2024- LOCAÇÃO DOS EQUIPAMENTOS."/>
    <s v="DIGITRO TECNOLOGIA S.A"/>
  </r>
  <r>
    <d v="2024-08-01T00:00:00"/>
    <d v="2024-08-31T00:00:00"/>
    <x v="120"/>
    <s v="4.2.4.01"/>
    <s v="SERVICOS DE TERCEIROS"/>
    <s v="4.2.4.01.0003"/>
    <s v="ALUGUEL DE MAQ. E EQUIPAMENTOS"/>
    <d v="2024-08-30T00:00:00"/>
    <s v="NOTA FISCAL DE SERVICO - DIGITRO TECNOLOGIA S.A"/>
    <x v="77"/>
    <s v="D"/>
    <n v="2"/>
    <x v="1"/>
    <x v="120"/>
    <n v="50562"/>
    <s v="N Contrato: 2021/000165.02 - Parcela: 2 - 08/2024 - MANUTENÇÃO."/>
    <s v="DIGITRO TECNOLOGIA S.A"/>
  </r>
  <r>
    <d v="2024-08-01T00:00:00"/>
    <d v="2024-08-31T00:00:00"/>
    <x v="121"/>
    <s v="4.2.4.01"/>
    <s v="SERVICOS DE TERCEIROS"/>
    <s v="4.2.4.01.0003"/>
    <s v="ALUGUEL DE MAQ. E EQUIPAMENTOS"/>
    <d v="2024-08-22T00:00:00"/>
    <s v="NOTA FISCAL - DIGITRO TECNOLOGIA S.A"/>
    <x v="78"/>
    <s v="D"/>
    <n v="2"/>
    <x v="1"/>
    <x v="121"/>
    <n v="67410"/>
    <s v="N Contrato: 2021/000165.02 - Parcela: 3 - 08/2024- LOCAÇÃO DOS EQUIPAMENTOS."/>
    <s v="DIGITRO TECNOLOGIA S.A"/>
  </r>
  <r>
    <d v="2024-08-01T00:00:00"/>
    <d v="2024-08-31T00:00:00"/>
    <x v="121"/>
    <s v="4.2.4.01"/>
    <s v="SERVICOS DE TERCEIROS"/>
    <s v="4.2.4.01.0003"/>
    <s v="ALUGUEL DE MAQ. E EQUIPAMENTOS"/>
    <d v="2024-08-30T00:00:00"/>
    <s v="NOTA FISCAL DE SERVICO - DIGITRO TECNOLOGIA S.A"/>
    <x v="79"/>
    <s v="D"/>
    <n v="2"/>
    <x v="1"/>
    <x v="121"/>
    <n v="50562"/>
    <s v="N Contrato: 2021/000165.02 - Parcela: 2 - 08/2024 - MANUTENÇÃO."/>
    <s v="DIGITRO TECNOLOGIA S.A"/>
  </r>
  <r>
    <d v="2024-08-01T00:00:00"/>
    <d v="2024-08-31T00:00:00"/>
    <x v="122"/>
    <s v="4.2.4.01"/>
    <s v="SERVICOS DE TERCEIROS"/>
    <s v="4.2.4.01.0003"/>
    <s v="ALUGUEL DE MAQ. E EQUIPAMENTOS"/>
    <d v="2024-08-22T00:00:00"/>
    <s v="NOTA FISCAL - DIGITRO TECNOLOGIA S.A"/>
    <x v="80"/>
    <s v="D"/>
    <n v="2"/>
    <x v="1"/>
    <x v="122"/>
    <n v="67410"/>
    <s v="N Contrato: 2021/000165.02 - Parcela: 3 - 08/2024- LOCAÇÃO DOS EQUIPAMENTOS."/>
    <s v="DIGITRO TECNOLOGIA S.A"/>
  </r>
  <r>
    <d v="2024-08-01T00:00:00"/>
    <d v="2024-08-31T00:00:00"/>
    <x v="122"/>
    <s v="4.2.4.01"/>
    <s v="SERVICOS DE TERCEIROS"/>
    <s v="4.2.4.01.0003"/>
    <s v="ALUGUEL DE MAQ. E EQUIPAMENTOS"/>
    <d v="2024-08-30T00:00:00"/>
    <s v="NOTA FISCAL DE SERVICO - DIGITRO TECNOLOGIA S.A"/>
    <x v="81"/>
    <s v="D"/>
    <n v="2"/>
    <x v="1"/>
    <x v="122"/>
    <n v="50562"/>
    <s v="N Contrato: 2021/000165.02 - Parcela: 2 - 08/2024 - MANUTENÇÃO."/>
    <s v="DIGITRO TECNOLOGIA S.A"/>
  </r>
  <r>
    <d v="2024-08-01T00:00:00"/>
    <d v="2024-08-31T00:00:00"/>
    <x v="123"/>
    <s v="4.2.4.01"/>
    <s v="SERVICOS DE TERCEIROS"/>
    <s v="4.2.4.01.0003"/>
    <s v="ALUGUEL DE MAQ. E EQUIPAMENTOS"/>
    <d v="2024-08-22T00:00:00"/>
    <s v="NOTA FISCAL - DIGITRO TECNOLOGIA S.A"/>
    <x v="76"/>
    <s v="D"/>
    <n v="2"/>
    <x v="1"/>
    <x v="123"/>
    <n v="67410"/>
    <s v="N Contrato: 2021/000165.02 - Parcela: 3 - 08/2024- LOCAÇÃO DOS EQUIPAMENTOS."/>
    <s v="DIGITRO TECNOLOGIA S.A"/>
  </r>
  <r>
    <d v="2024-08-01T00:00:00"/>
    <d v="2024-08-31T00:00:00"/>
    <x v="123"/>
    <s v="4.2.4.01"/>
    <s v="SERVICOS DE TERCEIROS"/>
    <s v="4.2.4.01.0003"/>
    <s v="ALUGUEL DE MAQ. E EQUIPAMENTOS"/>
    <d v="2024-08-30T00:00:00"/>
    <s v="NOTA FISCAL DE SERVICO - DIGITRO TECNOLOGIA S.A"/>
    <x v="77"/>
    <s v="D"/>
    <n v="2"/>
    <x v="1"/>
    <x v="123"/>
    <n v="50562"/>
    <s v="N Contrato: 2021/000165.02 - Parcela: 2 - 08/2024 - MANUTENÇÃO."/>
    <s v="DIGITRO TECNOLOGIA S.A"/>
  </r>
  <r>
    <d v="2024-08-01T00:00:00"/>
    <d v="2024-08-31T00:00:00"/>
    <x v="124"/>
    <s v="4.2.4.01"/>
    <s v="SERVICOS DE TERCEIROS"/>
    <s v="4.2.4.01.0003"/>
    <s v="ALUGUEL DE MAQ. E EQUIPAMENTOS"/>
    <d v="2024-08-22T00:00:00"/>
    <s v="NOTA FISCAL - DIGITRO TECNOLOGIA S.A"/>
    <x v="82"/>
    <s v="D"/>
    <n v="2"/>
    <x v="1"/>
    <x v="124"/>
    <n v="67410"/>
    <s v="N Contrato: 2021/000165.02 - Parcela: 3 - 08/2024- LOCAÇÃO DOS EQUIPAMENTOS."/>
    <s v="DIGITRO TECNOLOGIA S.A"/>
  </r>
  <r>
    <d v="2024-08-01T00:00:00"/>
    <d v="2024-08-31T00:00:00"/>
    <x v="124"/>
    <s v="4.2.4.01"/>
    <s v="SERVICOS DE TERCEIROS"/>
    <s v="4.2.4.01.0003"/>
    <s v="ALUGUEL DE MAQ. E EQUIPAMENTOS"/>
    <d v="2024-08-30T00:00:00"/>
    <s v="NOTA FISCAL DE SERVICO - DIGITRO TECNOLOGIA S.A"/>
    <x v="83"/>
    <s v="D"/>
    <n v="2"/>
    <x v="1"/>
    <x v="124"/>
    <n v="50562"/>
    <s v="N Contrato: 2021/000165.02 - Parcela: 2 - 08/2024 - MANUTENÇÃO."/>
    <s v="DIGITRO TECNOLOGIA S.A"/>
  </r>
  <r>
    <d v="2024-08-01T00:00:00"/>
    <d v="2024-08-31T00:00:00"/>
    <x v="125"/>
    <s v="4.2.4.01"/>
    <s v="SERVICOS DE TERCEIROS"/>
    <s v="4.2.4.01.0003"/>
    <s v="ALUGUEL DE MAQ. E EQUIPAMENTOS"/>
    <d v="2024-08-22T00:00:00"/>
    <s v="NOTA FISCAL - DIGITRO TECNOLOGIA S.A"/>
    <x v="84"/>
    <s v="D"/>
    <n v="2"/>
    <x v="1"/>
    <x v="125"/>
    <n v="67410"/>
    <s v="N Contrato: 2021/000165.02 - Parcela: 3 - 08/2024- LOCAÇÃO DOS EQUIPAMENTOS."/>
    <s v="DIGITRO TECNOLOGIA S.A"/>
  </r>
  <r>
    <d v="2024-08-01T00:00:00"/>
    <d v="2024-08-31T00:00:00"/>
    <x v="125"/>
    <s v="4.2.4.01"/>
    <s v="SERVICOS DE TERCEIROS"/>
    <s v="4.2.4.01.0003"/>
    <s v="ALUGUEL DE MAQ. E EQUIPAMENTOS"/>
    <d v="2024-08-30T00:00:00"/>
    <s v="NOTA FISCAL DE SERVICO - DIGITRO TECNOLOGIA S.A"/>
    <x v="85"/>
    <s v="D"/>
    <n v="2"/>
    <x v="1"/>
    <x v="125"/>
    <n v="50562"/>
    <s v="N Contrato: 2021/000165.02 - Parcela: 2 - 08/2024 - MANUTENÇÃO."/>
    <s v="DIGITRO TECNOLOGIA S.A"/>
  </r>
  <r>
    <d v="2024-08-01T00:00:00"/>
    <d v="2024-08-31T00:00:00"/>
    <x v="126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126"/>
    <n v="67410"/>
    <s v="N Contrato: 2021/000165.02 - Parcela: 3 - 08/2024- LOCAÇÃO DOS EQUIPAMENTOS."/>
    <s v="DIGITRO TECNOLOGIA S.A"/>
  </r>
  <r>
    <d v="2024-08-01T00:00:00"/>
    <d v="2024-08-31T00:00:00"/>
    <x v="126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126"/>
    <n v="50562"/>
    <s v="N Contrato: 2021/000165.02 - Parcela: 2 - 08/2024 - MANUTENÇÃO."/>
    <s v="DIGITRO TECNOLOGIA S.A"/>
  </r>
  <r>
    <d v="2024-08-01T00:00:00"/>
    <d v="2024-08-31T00:00:00"/>
    <x v="127"/>
    <s v="4.2.4.01"/>
    <s v="SERVICOS DE TERCEIROS"/>
    <s v="4.2.4.01.0003"/>
    <s v="ALUGUEL DE MAQ. E EQUIPAMENTOS"/>
    <d v="2024-08-22T00:00:00"/>
    <s v="NOTA FISCAL - DIGITRO TECNOLOGIA S.A"/>
    <x v="70"/>
    <s v="D"/>
    <n v="2"/>
    <x v="1"/>
    <x v="127"/>
    <n v="67410"/>
    <s v="N Contrato: 2021/000165.02 - Parcela: 3 - 08/2024- LOCAÇÃO DOS EQUIPAMENTOS."/>
    <s v="DIGITRO TECNOLOGIA S.A"/>
  </r>
  <r>
    <d v="2024-08-01T00:00:00"/>
    <d v="2024-08-31T00:00:00"/>
    <x v="127"/>
    <s v="4.2.4.01"/>
    <s v="SERVICOS DE TERCEIROS"/>
    <s v="4.2.4.01.0003"/>
    <s v="ALUGUEL DE MAQ. E EQUIPAMENTOS"/>
    <d v="2024-08-30T00:00:00"/>
    <s v="NOTA FISCAL DE SERVICO - DIGITRO TECNOLOGIA S.A"/>
    <x v="71"/>
    <s v="D"/>
    <n v="2"/>
    <x v="1"/>
    <x v="127"/>
    <n v="50562"/>
    <s v="N Contrato: 2021/000165.02 - Parcela: 2 - 08/2024 - MANUTENÇÃO."/>
    <s v="DIGITRO TECNOLOGIA S.A"/>
  </r>
  <r>
    <d v="2024-08-01T00:00:00"/>
    <d v="2024-08-31T00:00:00"/>
    <x v="128"/>
    <s v="4.2.4.01"/>
    <s v="SERVICOS DE TERCEIROS"/>
    <s v="4.2.4.01.0003"/>
    <s v="ALUGUEL DE MAQ. E EQUIPAMENTOS"/>
    <d v="2024-08-22T00:00:00"/>
    <s v="NOTA FISCAL - DIGITRO TECNOLOGIA S.A"/>
    <x v="86"/>
    <s v="D"/>
    <n v="2"/>
    <x v="1"/>
    <x v="128"/>
    <n v="67410"/>
    <s v="N Contrato: 2021/000165.02 - Parcela: 3 - 08/2024- LOCAÇÃO DOS EQUIPAMENTOS."/>
    <s v="DIGITRO TECNOLOGIA S.A"/>
  </r>
  <r>
    <d v="2024-08-01T00:00:00"/>
    <d v="2024-08-31T00:00:00"/>
    <x v="128"/>
    <s v="4.2.4.01"/>
    <s v="SERVICOS DE TERCEIROS"/>
    <s v="4.2.4.01.0003"/>
    <s v="ALUGUEL DE MAQ. E EQUIPAMENTOS"/>
    <d v="2024-08-30T00:00:00"/>
    <s v="NOTA FISCAL DE SERVICO - DIGITRO TECNOLOGIA S.A"/>
    <x v="87"/>
    <s v="D"/>
    <n v="2"/>
    <x v="1"/>
    <x v="128"/>
    <n v="50562"/>
    <s v="N Contrato: 2021/000165.02 - Parcela: 2 - 08/2024 - MANUTENÇÃO."/>
    <s v="DIGITRO TECNOLOGIA S.A"/>
  </r>
  <r>
    <d v="2024-08-01T00:00:00"/>
    <d v="2024-08-31T00:00:00"/>
    <x v="129"/>
    <s v="4.2.4.01"/>
    <s v="SERVICOS DE TERCEIROS"/>
    <s v="4.2.4.01.0003"/>
    <s v="ALUGUEL DE MAQ. E EQUIPAMENTOS"/>
    <d v="2024-08-22T00:00:00"/>
    <s v="NOTA FISCAL - DIGITRO TECNOLOGIA S.A"/>
    <x v="86"/>
    <s v="D"/>
    <n v="2"/>
    <x v="1"/>
    <x v="129"/>
    <n v="67410"/>
    <s v="N Contrato: 2021/000165.02 - Parcela: 3 - 08/2024- LOCAÇÃO DOS EQUIPAMENTOS."/>
    <s v="DIGITRO TECNOLOGIA S.A"/>
  </r>
  <r>
    <d v="2024-08-01T00:00:00"/>
    <d v="2024-08-31T00:00:00"/>
    <x v="129"/>
    <s v="4.2.4.01"/>
    <s v="SERVICOS DE TERCEIROS"/>
    <s v="4.2.4.01.0003"/>
    <s v="ALUGUEL DE MAQ. E EQUIPAMENTOS"/>
    <d v="2024-08-30T00:00:00"/>
    <s v="NOTA FISCAL DE SERVICO - DIGITRO TECNOLOGIA S.A"/>
    <x v="87"/>
    <s v="D"/>
    <n v="2"/>
    <x v="1"/>
    <x v="129"/>
    <n v="50562"/>
    <s v="N Contrato: 2021/000165.02 - Parcela: 2 - 08/2024 - MANUTENÇÃO."/>
    <s v="DIGITRO TECNOLOGIA S.A"/>
  </r>
  <r>
    <d v="2024-08-01T00:00:00"/>
    <d v="2024-08-31T00:00:00"/>
    <x v="130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130"/>
    <n v="67410"/>
    <s v="N Contrato: 2021/000165.02 - Parcela: 3 - 08/2024- LOCAÇÃO DOS EQUIPAMENTOS."/>
    <s v="DIGITRO TECNOLOGIA S.A"/>
  </r>
  <r>
    <d v="2024-08-01T00:00:00"/>
    <d v="2024-08-31T00:00:00"/>
    <x v="130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130"/>
    <n v="50562"/>
    <s v="N Contrato: 2021/000165.02 - Parcela: 2 - 08/2024 - MANUTENÇÃO."/>
    <s v="DIGITRO TECNOLOGIA S.A"/>
  </r>
  <r>
    <d v="2024-08-01T00:00:00"/>
    <d v="2024-08-31T00:00:00"/>
    <x v="131"/>
    <s v="4.2.4.01"/>
    <s v="SERVICOS DE TERCEIROS"/>
    <s v="4.2.4.01.0003"/>
    <s v="ALUGUEL DE MAQ. E EQUIPAMENTOS"/>
    <d v="2024-08-22T00:00:00"/>
    <s v="NOTA FISCAL - DIGITRO TECNOLOGIA S.A"/>
    <x v="36"/>
    <s v="D"/>
    <n v="2"/>
    <x v="1"/>
    <x v="131"/>
    <n v="67410"/>
    <s v="N Contrato: 2021/000165.02 - Parcela: 3 - 08/2024- LOCAÇÃO DOS EQUIPAMENTOS."/>
    <s v="DIGITRO TECNOLOGIA S.A"/>
  </r>
  <r>
    <d v="2024-08-01T00:00:00"/>
    <d v="2024-08-31T00:00:00"/>
    <x v="131"/>
    <s v="4.2.4.01"/>
    <s v="SERVICOS DE TERCEIROS"/>
    <s v="4.2.4.01.0003"/>
    <s v="ALUGUEL DE MAQ. E EQUIPAMENTOS"/>
    <d v="2024-08-30T00:00:00"/>
    <s v="NOTA FISCAL DE SERVICO - DIGITRO TECNOLOGIA S.A"/>
    <x v="37"/>
    <s v="D"/>
    <n v="2"/>
    <x v="1"/>
    <x v="131"/>
    <n v="50562"/>
    <s v="N Contrato: 2021/000165.02 - Parcela: 2 - 08/2024 - MANUTENÇÃO."/>
    <s v="DIGITRO TECNOLOGIA S.A"/>
  </r>
  <r>
    <d v="2024-08-01T00:00:00"/>
    <d v="2024-08-31T00:00:00"/>
    <x v="132"/>
    <s v="4.2.4.01"/>
    <s v="SERVICOS DE TERCEIROS"/>
    <s v="4.2.4.01.0003"/>
    <s v="ALUGUEL DE MAQ. E EQUIPAMENTOS"/>
    <d v="2024-08-22T00:00:00"/>
    <s v="NOTA FISCAL - DIGITRO TECNOLOGIA S.A"/>
    <x v="50"/>
    <s v="D"/>
    <n v="2"/>
    <x v="1"/>
    <x v="132"/>
    <n v="67410"/>
    <s v="N Contrato: 2021/000165.02 - Parcela: 3 - 08/2024- LOCAÇÃO DOS EQUIPAMENTOS."/>
    <s v="DIGITRO TECNOLOGIA S.A"/>
  </r>
  <r>
    <d v="2024-08-01T00:00:00"/>
    <d v="2024-08-31T00:00:00"/>
    <x v="132"/>
    <s v="4.2.4.01"/>
    <s v="SERVICOS DE TERCEIROS"/>
    <s v="4.2.4.01.0003"/>
    <s v="ALUGUEL DE MAQ. E EQUIPAMENTOS"/>
    <d v="2024-08-30T00:00:00"/>
    <s v="NOTA FISCAL DE SERVICO - DIGITRO TECNOLOGIA S.A"/>
    <x v="51"/>
    <s v="D"/>
    <n v="2"/>
    <x v="1"/>
    <x v="132"/>
    <n v="50562"/>
    <s v="N Contrato: 2021/000165.02 - Parcela: 2 - 08/2024 - MANUTENÇÃO."/>
    <s v="DIGITRO TECNOLOGIA S.A"/>
  </r>
  <r>
    <d v="2024-08-01T00:00:00"/>
    <d v="2024-08-31T00:00:00"/>
    <x v="133"/>
    <s v="4.2.4.01"/>
    <s v="SERVICOS DE TERCEIROS"/>
    <s v="4.2.4.01.0003"/>
    <s v="ALUGUEL DE MAQ. E EQUIPAMENTOS"/>
    <d v="2024-08-22T00:00:00"/>
    <s v="NOTA FISCAL - DIGITRO TECNOLOGIA S.A"/>
    <x v="18"/>
    <s v="D"/>
    <n v="2"/>
    <x v="1"/>
    <x v="133"/>
    <n v="67410"/>
    <s v="N Contrato: 2021/000165.02 - Parcela: 3 - 08/2024- LOCAÇÃO DOS EQUIPAMENTOS."/>
    <s v="DIGITRO TECNOLOGIA S.A"/>
  </r>
  <r>
    <d v="2024-08-01T00:00:00"/>
    <d v="2024-08-31T00:00:00"/>
    <x v="133"/>
    <s v="4.2.4.01"/>
    <s v="SERVICOS DE TERCEIROS"/>
    <s v="4.2.4.01.0003"/>
    <s v="ALUGUEL DE MAQ. E EQUIPAMENTOS"/>
    <d v="2024-08-30T00:00:00"/>
    <s v="NOTA FISCAL DE SERVICO - DIGITRO TECNOLOGIA S.A"/>
    <x v="19"/>
    <s v="D"/>
    <n v="2"/>
    <x v="1"/>
    <x v="133"/>
    <n v="50562"/>
    <s v="N Contrato: 2021/000165.02 - Parcela: 2 - 08/2024 - MANUTENÇÃO."/>
    <s v="DIGITRO TECNOLOGIA S.A"/>
  </r>
  <r>
    <d v="2024-08-01T00:00:00"/>
    <d v="2024-08-31T00:00:00"/>
    <x v="134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134"/>
    <n v="67410"/>
    <s v="N Contrato: 2021/000165.02 - Parcela: 3 - 08/2024- LOCAÇÃO DOS EQUIPAMENTOS."/>
    <s v="DIGITRO TECNOLOGIA S.A"/>
  </r>
  <r>
    <d v="2024-08-01T00:00:00"/>
    <d v="2024-08-31T00:00:00"/>
    <x v="134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134"/>
    <n v="50562"/>
    <s v="N Contrato: 2021/000165.02 - Parcela: 2 - 08/2024 - MANUTENÇÃO."/>
    <s v="DIGITRO TECNOLOGIA S.A"/>
  </r>
  <r>
    <d v="2024-08-01T00:00:00"/>
    <d v="2024-08-31T00:00:00"/>
    <x v="135"/>
    <s v="4.2.4.01"/>
    <s v="SERVICOS DE TERCEIROS"/>
    <s v="4.2.4.01.0003"/>
    <s v="ALUGUEL DE MAQ. E EQUIPAMENTOS"/>
    <d v="2024-08-22T00:00:00"/>
    <s v="NOTA FISCAL - DIGITRO TECNOLOGIA S.A"/>
    <x v="88"/>
    <s v="D"/>
    <n v="2"/>
    <x v="1"/>
    <x v="135"/>
    <n v="67410"/>
    <s v="N Contrato: 2021/000165.02 - Parcela: 3 - 08/2024- LOCAÇÃO DOS EQUIPAMENTOS."/>
    <s v="DIGITRO TECNOLOGIA S.A"/>
  </r>
  <r>
    <d v="2024-08-01T00:00:00"/>
    <d v="2024-08-31T00:00:00"/>
    <x v="135"/>
    <s v="4.2.4.01"/>
    <s v="SERVICOS DE TERCEIROS"/>
    <s v="4.2.4.01.0003"/>
    <s v="ALUGUEL DE MAQ. E EQUIPAMENTOS"/>
    <d v="2024-08-30T00:00:00"/>
    <s v="NOTA FISCAL DE SERVICO - DIGITRO TECNOLOGIA S.A"/>
    <x v="89"/>
    <s v="D"/>
    <n v="2"/>
    <x v="1"/>
    <x v="135"/>
    <n v="50562"/>
    <s v="N Contrato: 2021/000165.02 - Parcela: 2 - 08/2024 - MANUTENÇÃO."/>
    <s v="DIGITRO TECNOLOGIA S.A"/>
  </r>
  <r>
    <d v="2024-08-01T00:00:00"/>
    <d v="2024-08-31T00:00:00"/>
    <x v="136"/>
    <s v="4.2.4.01"/>
    <s v="SERVICOS DE TERCEIROS"/>
    <s v="4.2.4.01.0003"/>
    <s v="ALUGUEL DE MAQ. E EQUIPAMENTOS"/>
    <d v="2024-08-22T00:00:00"/>
    <s v="NOTA FISCAL - DIGITRO TECNOLOGIA S.A"/>
    <x v="90"/>
    <s v="D"/>
    <n v="2"/>
    <x v="1"/>
    <x v="136"/>
    <n v="67410"/>
    <s v="N Contrato: 2021/000165.02 - Parcela: 3 - 08/2024- LOCAÇÃO DOS EQUIPAMENTOS."/>
    <s v="DIGITRO TECNOLOGIA S.A"/>
  </r>
  <r>
    <d v="2024-08-01T00:00:00"/>
    <d v="2024-08-31T00:00:00"/>
    <x v="136"/>
    <s v="4.2.4.01"/>
    <s v="SERVICOS DE TERCEIROS"/>
    <s v="4.2.4.01.0003"/>
    <s v="ALUGUEL DE MAQ. E EQUIPAMENTOS"/>
    <d v="2024-08-30T00:00:00"/>
    <s v="NOTA FISCAL DE SERVICO - DIGITRO TECNOLOGIA S.A"/>
    <x v="91"/>
    <s v="D"/>
    <n v="2"/>
    <x v="1"/>
    <x v="136"/>
    <n v="50562"/>
    <s v="N Contrato: 2021/000165.02 - Parcela: 2 - 08/2024 - MANUTENÇÃO."/>
    <s v="DIGITRO TECNOLOGIA S.A"/>
  </r>
  <r>
    <d v="2024-08-01T00:00:00"/>
    <d v="2024-08-31T00:00:00"/>
    <x v="137"/>
    <s v="4.2.4.01"/>
    <s v="SERVICOS DE TERCEIROS"/>
    <s v="4.2.4.01.0003"/>
    <s v="ALUGUEL DE MAQ. E EQUIPAMENTOS"/>
    <d v="2024-08-22T00:00:00"/>
    <s v="NOTA FISCAL - DIGITRO TECNOLOGIA S.A"/>
    <x v="18"/>
    <s v="D"/>
    <n v="2"/>
    <x v="1"/>
    <x v="137"/>
    <n v="67410"/>
    <s v="N Contrato: 2021/000165.02 - Parcela: 3 - 08/2024- LOCAÇÃO DOS EQUIPAMENTOS."/>
    <s v="DIGITRO TECNOLOGIA S.A"/>
  </r>
  <r>
    <d v="2024-08-01T00:00:00"/>
    <d v="2024-08-31T00:00:00"/>
    <x v="137"/>
    <s v="4.2.4.01"/>
    <s v="SERVICOS DE TERCEIROS"/>
    <s v="4.2.4.01.0003"/>
    <s v="ALUGUEL DE MAQ. E EQUIPAMENTOS"/>
    <d v="2024-08-30T00:00:00"/>
    <s v="NOTA FISCAL DE SERVICO - DIGITRO TECNOLOGIA S.A"/>
    <x v="19"/>
    <s v="D"/>
    <n v="2"/>
    <x v="1"/>
    <x v="137"/>
    <n v="50562"/>
    <s v="N Contrato: 2021/000165.02 - Parcela: 2 - 08/2024 - MANUTENÇÃO."/>
    <s v="DIGITRO TECNOLOGIA S.A"/>
  </r>
  <r>
    <d v="2024-08-01T00:00:00"/>
    <d v="2024-08-31T00:00:00"/>
    <x v="138"/>
    <s v="4.2.4.01"/>
    <s v="SERVICOS DE TERCEIROS"/>
    <s v="4.2.4.01.0003"/>
    <s v="ALUGUEL DE MAQ. E EQUIPAMENTOS"/>
    <d v="2024-08-22T00:00:00"/>
    <s v="NOTA FISCAL - DIGITRO TECNOLOGIA S.A"/>
    <x v="36"/>
    <s v="D"/>
    <n v="2"/>
    <x v="1"/>
    <x v="138"/>
    <n v="67410"/>
    <s v="N Contrato: 2021/000165.02 - Parcela: 3 - 08/2024- LOCAÇÃO DOS EQUIPAMENTOS."/>
    <s v="DIGITRO TECNOLOGIA S.A"/>
  </r>
  <r>
    <d v="2024-08-01T00:00:00"/>
    <d v="2024-08-31T00:00:00"/>
    <x v="138"/>
    <s v="4.2.4.01"/>
    <s v="SERVICOS DE TERCEIROS"/>
    <s v="4.2.4.01.0003"/>
    <s v="ALUGUEL DE MAQ. E EQUIPAMENTOS"/>
    <d v="2024-08-30T00:00:00"/>
    <s v="NOTA FISCAL DE SERVICO - DIGITRO TECNOLOGIA S.A"/>
    <x v="37"/>
    <s v="D"/>
    <n v="2"/>
    <x v="1"/>
    <x v="138"/>
    <n v="50562"/>
    <s v="N Contrato: 2021/000165.02 - Parcela: 2 - 08/2024 - MANUTENÇÃO."/>
    <s v="DIGITRO TECNOLOGIA S.A"/>
  </r>
  <r>
    <d v="2024-08-01T00:00:00"/>
    <d v="2024-08-31T00:00:00"/>
    <x v="139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139"/>
    <n v="67410"/>
    <s v="N Contrato: 2021/000165.02 - Parcela: 3 - 08/2024- LOCAÇÃO DOS EQUIPAMENTOS."/>
    <s v="DIGITRO TECNOLOGIA S.A"/>
  </r>
  <r>
    <d v="2024-08-01T00:00:00"/>
    <d v="2024-08-31T00:00:00"/>
    <x v="139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139"/>
    <n v="50562"/>
    <s v="N Contrato: 2021/000165.02 - Parcela: 2 - 08/2024 - MANUTENÇÃO."/>
    <s v="DIGITRO TECNOLOGIA S.A"/>
  </r>
  <r>
    <d v="2024-08-01T00:00:00"/>
    <d v="2024-08-31T00:00:00"/>
    <x v="140"/>
    <s v="4.2.4.01"/>
    <s v="SERVICOS DE TERCEIROS"/>
    <s v="4.2.4.01.0003"/>
    <s v="ALUGUEL DE MAQ. E EQUIPAMENTOS"/>
    <d v="2024-08-22T00:00:00"/>
    <s v="NOTA FISCAL - DIGITRO TECNOLOGIA S.A"/>
    <x v="92"/>
    <s v="D"/>
    <n v="2"/>
    <x v="1"/>
    <x v="140"/>
    <n v="67410"/>
    <s v="N Contrato: 2021/000165.02 - Parcela: 3 - 08/2024- LOCAÇÃO DOS EQUIPAMENTOS."/>
    <s v="DIGITRO TECNOLOGIA S.A"/>
  </r>
  <r>
    <d v="2024-08-01T00:00:00"/>
    <d v="2024-08-31T00:00:00"/>
    <x v="140"/>
    <s v="4.2.4.01"/>
    <s v="SERVICOS DE TERCEIROS"/>
    <s v="4.2.4.01.0003"/>
    <s v="ALUGUEL DE MAQ. E EQUIPAMENTOS"/>
    <d v="2024-08-30T00:00:00"/>
    <s v="NOTA FISCAL DE SERVICO - DIGITRO TECNOLOGIA S.A"/>
    <x v="93"/>
    <s v="D"/>
    <n v="2"/>
    <x v="1"/>
    <x v="140"/>
    <n v="50562"/>
    <s v="N Contrato: 2021/000165.02 - Parcela: 2 - 08/2024 - MANUTENÇÃO."/>
    <s v="DIGITRO TECNOLOGIA S.A"/>
  </r>
  <r>
    <d v="2024-08-01T00:00:00"/>
    <d v="2024-08-31T00:00:00"/>
    <x v="141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141"/>
    <n v="67410"/>
    <s v="N Contrato: 2021/000165.02 - Parcela: 3 - 08/2024- LOCAÇÃO DOS EQUIPAMENTOS."/>
    <s v="DIGITRO TECNOLOGIA S.A"/>
  </r>
  <r>
    <d v="2024-08-01T00:00:00"/>
    <d v="2024-08-31T00:00:00"/>
    <x v="141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141"/>
    <n v="50562"/>
    <s v="N Contrato: 2021/000165.02 - Parcela: 2 - 08/2024 - MANUTENÇÃO."/>
    <s v="DIGITRO TECNOLOGIA S.A"/>
  </r>
  <r>
    <d v="2024-08-01T00:00:00"/>
    <d v="2024-08-31T00:00:00"/>
    <x v="142"/>
    <s v="4.2.4.01"/>
    <s v="SERVICOS DE TERCEIROS"/>
    <s v="4.2.4.01.0003"/>
    <s v="ALUGUEL DE MAQ. E EQUIPAMENTOS"/>
    <d v="2024-08-22T00:00:00"/>
    <s v="NOTA FISCAL - DIGITRO TECNOLOGIA S.A"/>
    <x v="16"/>
    <s v="D"/>
    <n v="2"/>
    <x v="1"/>
    <x v="142"/>
    <n v="67410"/>
    <s v="N Contrato: 2021/000165.02 - Parcela: 3 - 08/2024- LOCAÇÃO DOS EQUIPAMENTOS."/>
    <s v="DIGITRO TECNOLOGIA S.A"/>
  </r>
  <r>
    <d v="2024-08-01T00:00:00"/>
    <d v="2024-08-31T00:00:00"/>
    <x v="142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142"/>
    <n v="50562"/>
    <s v="N Contrato: 2021/000165.02 - Parcela: 2 - 08/2024 - MANUTENÇÃO."/>
    <s v="DIGITRO TECNOLOGIA S.A"/>
  </r>
  <r>
    <d v="2024-08-01T00:00:00"/>
    <d v="2024-08-31T00:00:00"/>
    <x v="143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143"/>
    <n v="67410"/>
    <s v="N Contrato: 2021/000165.02 - Parcela: 3 - 08/2024- LOCAÇÃO DOS EQUIPAMENTOS."/>
    <s v="DIGITRO TECNOLOGIA S.A"/>
  </r>
  <r>
    <d v="2024-08-01T00:00:00"/>
    <d v="2024-08-31T00:00:00"/>
    <x v="143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143"/>
    <n v="50562"/>
    <s v="N Contrato: 2021/000165.02 - Parcela: 2 - 08/2024 - MANUTENÇÃO."/>
    <s v="DIGITRO TECNOLOGIA S.A"/>
  </r>
  <r>
    <d v="2024-08-01T00:00:00"/>
    <d v="2024-08-31T00:00:00"/>
    <x v="144"/>
    <s v="4.2.4.01"/>
    <s v="SERVICOS DE TERCEIROS"/>
    <s v="4.2.4.01.0003"/>
    <s v="ALUGUEL DE MAQ. E EQUIPAMENTOS"/>
    <d v="2024-08-22T00:00:00"/>
    <s v="NOTA FISCAL - DIGITRO TECNOLOGIA S.A"/>
    <x v="36"/>
    <s v="D"/>
    <n v="2"/>
    <x v="1"/>
    <x v="144"/>
    <n v="67410"/>
    <s v="N Contrato: 2021/000165.02 - Parcela: 3 - 08/2024- LOCAÇÃO DOS EQUIPAMENTOS."/>
    <s v="DIGITRO TECNOLOGIA S.A"/>
  </r>
  <r>
    <d v="2024-08-01T00:00:00"/>
    <d v="2024-08-31T00:00:00"/>
    <x v="144"/>
    <s v="4.2.4.01"/>
    <s v="SERVICOS DE TERCEIROS"/>
    <s v="4.2.4.01.0003"/>
    <s v="ALUGUEL DE MAQ. E EQUIPAMENTOS"/>
    <d v="2024-08-30T00:00:00"/>
    <s v="NOTA FISCAL DE SERVICO - DIGITRO TECNOLOGIA S.A"/>
    <x v="37"/>
    <s v="D"/>
    <n v="2"/>
    <x v="1"/>
    <x v="144"/>
    <n v="50562"/>
    <s v="N Contrato: 2021/000165.02 - Parcela: 2 - 08/2024 - MANUTENÇÃO."/>
    <s v="DIGITRO TECNOLOGIA S.A"/>
  </r>
  <r>
    <d v="2024-08-01T00:00:00"/>
    <d v="2024-08-31T00:00:00"/>
    <x v="145"/>
    <s v="4.2.4.01"/>
    <s v="SERVICOS DE TERCEIROS"/>
    <s v="4.2.4.01.0003"/>
    <s v="ALUGUEL DE MAQ. E EQUIPAMENTOS"/>
    <d v="2024-08-22T00:00:00"/>
    <s v="NOTA FISCAL - DIGITRO TECNOLOGIA S.A"/>
    <x v="22"/>
    <s v="D"/>
    <n v="2"/>
    <x v="1"/>
    <x v="145"/>
    <n v="67410"/>
    <s v="N Contrato: 2021/000165.02 - Parcela: 3 - 08/2024- LOCAÇÃO DOS EQUIPAMENTOS."/>
    <s v="DIGITRO TECNOLOGIA S.A"/>
  </r>
  <r>
    <d v="2024-08-01T00:00:00"/>
    <d v="2024-08-31T00:00:00"/>
    <x v="145"/>
    <s v="4.2.4.01"/>
    <s v="SERVICOS DE TERCEIROS"/>
    <s v="4.2.4.01.0003"/>
    <s v="ALUGUEL DE MAQ. E EQUIPAMENTOS"/>
    <d v="2024-08-30T00:00:00"/>
    <s v="NOTA FISCAL DE SERVICO - DIGITRO TECNOLOGIA S.A"/>
    <x v="23"/>
    <s v="D"/>
    <n v="2"/>
    <x v="1"/>
    <x v="145"/>
    <n v="50562"/>
    <s v="N Contrato: 2021/000165.02 - Parcela: 2 - 08/2024 - MANUTENÇÃO."/>
    <s v="DIGITRO TECNOLOGIA S.A"/>
  </r>
  <r>
    <d v="2024-08-01T00:00:00"/>
    <d v="2024-08-31T00:00:00"/>
    <x v="146"/>
    <s v="4.2.4.01"/>
    <s v="SERVICOS DE TERCEIROS"/>
    <s v="4.2.4.01.0003"/>
    <s v="ALUGUEL DE MAQ. E EQUIPAMENTOS"/>
    <d v="2024-08-22T00:00:00"/>
    <s v="NOTA FISCAL - DIGITRO TECNOLOGIA S.A"/>
    <x v="22"/>
    <s v="D"/>
    <n v="2"/>
    <x v="1"/>
    <x v="146"/>
    <n v="67410"/>
    <s v="N Contrato: 2021/000165.02 - Parcela: 3 - 08/2024- LOCAÇÃO DOS EQUIPAMENTOS."/>
    <s v="DIGITRO TECNOLOGIA S.A"/>
  </r>
  <r>
    <d v="2024-08-01T00:00:00"/>
    <d v="2024-08-31T00:00:00"/>
    <x v="146"/>
    <s v="4.2.4.01"/>
    <s v="SERVICOS DE TERCEIROS"/>
    <s v="4.2.4.01.0003"/>
    <s v="ALUGUEL DE MAQ. E EQUIPAMENTOS"/>
    <d v="2024-08-30T00:00:00"/>
    <s v="NOTA FISCAL DE SERVICO - DIGITRO TECNOLOGIA S.A"/>
    <x v="23"/>
    <s v="D"/>
    <n v="2"/>
    <x v="1"/>
    <x v="146"/>
    <n v="50562"/>
    <s v="N Contrato: 2021/000165.02 - Parcela: 2 - 08/2024 - MANUTENÇÃO."/>
    <s v="DIGITRO TECNOLOGIA S.A"/>
  </r>
  <r>
    <d v="2024-08-01T00:00:00"/>
    <d v="2024-08-31T00:00:00"/>
    <x v="147"/>
    <s v="4.2.4.01"/>
    <s v="SERVICOS DE TERCEIROS"/>
    <s v="4.2.4.01.0003"/>
    <s v="ALUGUEL DE MAQ. E EQUIPAMENTOS"/>
    <d v="2024-08-22T00:00:00"/>
    <s v="NOTA FISCAL - DIGITRO TECNOLOGIA S.A"/>
    <x v="68"/>
    <s v="D"/>
    <n v="2"/>
    <x v="1"/>
    <x v="147"/>
    <n v="67410"/>
    <s v="N Contrato: 2021/000165.02 - Parcela: 3 - 08/2024- LOCAÇÃO DOS EQUIPAMENTOS."/>
    <s v="DIGITRO TECNOLOGIA S.A"/>
  </r>
  <r>
    <d v="2024-08-01T00:00:00"/>
    <d v="2024-08-31T00:00:00"/>
    <x v="147"/>
    <s v="4.2.4.01"/>
    <s v="SERVICOS DE TERCEIROS"/>
    <s v="4.2.4.01.0003"/>
    <s v="ALUGUEL DE MAQ. E EQUIPAMENTOS"/>
    <d v="2024-08-30T00:00:00"/>
    <s v="NOTA FISCAL DE SERVICO - DIGITRO TECNOLOGIA S.A"/>
    <x v="69"/>
    <s v="D"/>
    <n v="2"/>
    <x v="1"/>
    <x v="147"/>
    <n v="50562"/>
    <s v="N Contrato: 2021/000165.02 - Parcela: 2 - 08/2024 - MANUTENÇÃO."/>
    <s v="DIGITRO TECNOLOGIA S.A"/>
  </r>
  <r>
    <d v="2024-08-01T00:00:00"/>
    <d v="2024-08-31T00:00:00"/>
    <x v="148"/>
    <s v="4.2.4.01"/>
    <s v="SERVICOS DE TERCEIROS"/>
    <s v="4.2.4.01.0003"/>
    <s v="ALUGUEL DE MAQ. E EQUIPAMENTOS"/>
    <d v="2024-08-22T00:00:00"/>
    <s v="NOTA FISCAL - DIGITRO TECNOLOGIA S.A"/>
    <x v="94"/>
    <s v="D"/>
    <n v="2"/>
    <x v="1"/>
    <x v="148"/>
    <n v="67410"/>
    <s v="N Contrato: 2021/000165.02 - Parcela: 3 - 08/2024- LOCAÇÃO DOS EQUIPAMENTOS."/>
    <s v="DIGITRO TECNOLOGIA S.A"/>
  </r>
  <r>
    <d v="2024-08-01T00:00:00"/>
    <d v="2024-08-31T00:00:00"/>
    <x v="148"/>
    <s v="4.2.4.01"/>
    <s v="SERVICOS DE TERCEIROS"/>
    <s v="4.2.4.01.0003"/>
    <s v="ALUGUEL DE MAQ. E EQUIPAMENTOS"/>
    <d v="2024-08-30T00:00:00"/>
    <s v="NOTA FISCAL DE SERVICO - DIGITRO TECNOLOGIA S.A"/>
    <x v="95"/>
    <s v="D"/>
    <n v="2"/>
    <x v="1"/>
    <x v="148"/>
    <n v="50562"/>
    <s v="N Contrato: 2021/000165.02 - Parcela: 2 - 08/2024 - MANUTENÇÃO."/>
    <s v="DIGITRO TECNOLOGIA S.A"/>
  </r>
  <r>
    <d v="2024-08-01T00:00:00"/>
    <d v="2024-08-31T00:00:00"/>
    <x v="149"/>
    <s v="4.2.4.01"/>
    <s v="SERVICOS DE TERCEIROS"/>
    <s v="4.2.4.01.0003"/>
    <s v="ALUGUEL DE MAQ. E EQUIPAMENTOS"/>
    <d v="2024-08-22T00:00:00"/>
    <s v="NOTA FISCAL - DIGITRO TECNOLOGIA S.A"/>
    <x v="96"/>
    <s v="D"/>
    <n v="2"/>
    <x v="1"/>
    <x v="149"/>
    <n v="67410"/>
    <s v="N Contrato: 2021/000165.02 - Parcela: 3 - 08/2024- LOCAÇÃO DOS EQUIPAMENTOS."/>
    <s v="DIGITRO TECNOLOGIA S.A"/>
  </r>
  <r>
    <d v="2024-08-01T00:00:00"/>
    <d v="2024-08-31T00:00:00"/>
    <x v="149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149"/>
    <n v="50562"/>
    <s v="N Contrato: 2021/000165.02 - Parcela: 2 - 08/2024 - MANUTENÇÃO."/>
    <s v="DIGITRO TECNOLOGIA S.A"/>
  </r>
  <r>
    <d v="2024-08-01T00:00:00"/>
    <d v="2024-08-31T00:00:00"/>
    <x v="150"/>
    <s v="4.2.4.01"/>
    <s v="SERVICOS DE TERCEIROS"/>
    <s v="4.2.4.01.0003"/>
    <s v="ALUGUEL DE MAQ. E EQUIPAMENTOS"/>
    <d v="2024-08-22T00:00:00"/>
    <s v="NOTA FISCAL - DIGITRO TECNOLOGIA S.A"/>
    <x v="97"/>
    <s v="D"/>
    <n v="2"/>
    <x v="1"/>
    <x v="150"/>
    <n v="67410"/>
    <s v="N Contrato: 2021/000165.02 - Parcela: 3 - 08/2024- LOCAÇÃO DOS EQUIPAMENTOS."/>
    <s v="DIGITRO TECNOLOGIA S.A"/>
  </r>
  <r>
    <d v="2024-08-01T00:00:00"/>
    <d v="2024-08-31T00:00:00"/>
    <x v="150"/>
    <s v="4.2.4.01"/>
    <s v="SERVICOS DE TERCEIROS"/>
    <s v="4.2.4.01.0003"/>
    <s v="ALUGUEL DE MAQ. E EQUIPAMENTOS"/>
    <d v="2024-08-30T00:00:00"/>
    <s v="NOTA FISCAL DE SERVICO - DIGITRO TECNOLOGIA S.A"/>
    <x v="98"/>
    <s v="D"/>
    <n v="2"/>
    <x v="1"/>
    <x v="150"/>
    <n v="50562"/>
    <s v="N Contrato: 2021/000165.02 - Parcela: 2 - 08/2024 - MANUTENÇÃO."/>
    <s v="DIGITRO TECNOLOGIA S.A"/>
  </r>
  <r>
    <d v="2024-08-01T00:00:00"/>
    <d v="2024-08-31T00:00:00"/>
    <x v="151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150"/>
    <n v="67410"/>
    <s v="N Contrato: 2021/000165.02 - Parcela: 3 - 08/2024- LOCAÇÃO DOS EQUIPAMENTOS."/>
    <s v="DIGITRO TECNOLOGIA S.A"/>
  </r>
  <r>
    <d v="2024-08-01T00:00:00"/>
    <d v="2024-08-31T00:00:00"/>
    <x v="151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150"/>
    <n v="50562"/>
    <s v="N Contrato: 2021/000165.02 - Parcela: 2 - 08/2024 - MANUTENÇÃO."/>
    <s v="DIGITRO TECNOLOGIA S.A"/>
  </r>
  <r>
    <d v="2024-08-01T00:00:00"/>
    <d v="2024-08-31T00:00:00"/>
    <x v="152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151"/>
    <n v="67410"/>
    <s v="N Contrato: 2021/000165.02 - Parcela: 3 - 08/2024- LOCAÇÃO DOS EQUIPAMENTOS."/>
    <s v="DIGITRO TECNOLOGIA S.A"/>
  </r>
  <r>
    <d v="2024-08-01T00:00:00"/>
    <d v="2024-08-31T00:00:00"/>
    <x v="152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151"/>
    <n v="50562"/>
    <s v="N Contrato: 2021/000165.02 - Parcela: 2 - 08/2024 - MANUTENÇÃO."/>
    <s v="DIGITRO TECNOLOGIA S.A"/>
  </r>
  <r>
    <d v="2024-08-01T00:00:00"/>
    <d v="2024-08-31T00:00:00"/>
    <x v="153"/>
    <s v="4.2.4.01"/>
    <s v="SERVICOS DE TERCEIROS"/>
    <s v="4.2.4.01.0003"/>
    <s v="ALUGUEL DE MAQ. E EQUIPAMENTOS"/>
    <d v="2024-08-22T00:00:00"/>
    <s v="NOTA FISCAL - DIGITRO TECNOLOGIA S.A"/>
    <x v="26"/>
    <s v="D"/>
    <n v="2"/>
    <x v="1"/>
    <x v="152"/>
    <n v="67410"/>
    <s v="N Contrato: 2021/000165.02 - Parcela: 3 - 08/2024- LOCAÇÃO DOS EQUIPAMENTOS."/>
    <s v="DIGITRO TECNOLOGIA S.A"/>
  </r>
  <r>
    <d v="2024-08-01T00:00:00"/>
    <d v="2024-08-31T00:00:00"/>
    <x v="153"/>
    <s v="4.2.4.01"/>
    <s v="SERVICOS DE TERCEIROS"/>
    <s v="4.2.4.01.0003"/>
    <s v="ALUGUEL DE MAQ. E EQUIPAMENTOS"/>
    <d v="2024-08-30T00:00:00"/>
    <s v="NOTA FISCAL DE SERVICO - DIGITRO TECNOLOGIA S.A"/>
    <x v="27"/>
    <s v="D"/>
    <n v="2"/>
    <x v="1"/>
    <x v="152"/>
    <n v="50562"/>
    <s v="N Contrato: 2021/000165.02 - Parcela: 2 - 08/2024 - MANUTENÇÃO."/>
    <s v="DIGITRO TECNOLOGIA S.A"/>
  </r>
  <r>
    <d v="2024-08-01T00:00:00"/>
    <d v="2024-08-31T00:00:00"/>
    <x v="154"/>
    <s v="4.2.4.01"/>
    <s v="SERVICOS DE TERCEIROS"/>
    <s v="4.2.4.01.0003"/>
    <s v="ALUGUEL DE MAQ. E EQUIPAMENTOS"/>
    <d v="2024-08-22T00:00:00"/>
    <s v="NOTA FISCAL - DIGITRO TECNOLOGIA S.A"/>
    <x v="20"/>
    <s v="D"/>
    <n v="2"/>
    <x v="1"/>
    <x v="153"/>
    <n v="67410"/>
    <s v="N Contrato: 2021/000165.02 - Parcela: 3 - 08/2024- LOCAÇÃO DOS EQUIPAMENTOS."/>
    <s v="DIGITRO TECNOLOGIA S.A"/>
  </r>
  <r>
    <d v="2024-08-01T00:00:00"/>
    <d v="2024-08-31T00:00:00"/>
    <x v="154"/>
    <s v="4.2.4.01"/>
    <s v="SERVICOS DE TERCEIROS"/>
    <s v="4.2.4.01.0003"/>
    <s v="ALUGUEL DE MAQ. E EQUIPAMENTOS"/>
    <d v="2024-08-30T00:00:00"/>
    <s v="NOTA FISCAL DE SERVICO - DIGITRO TECNOLOGIA S.A"/>
    <x v="21"/>
    <s v="D"/>
    <n v="2"/>
    <x v="1"/>
    <x v="153"/>
    <n v="50562"/>
    <s v="N Contrato: 2021/000165.02 - Parcela: 2 - 08/2024 - MANUTENÇÃO."/>
    <s v="DIGITRO TECNOLOGIA S.A"/>
  </r>
  <r>
    <d v="2024-08-01T00:00:00"/>
    <d v="2024-08-31T00:00:00"/>
    <x v="155"/>
    <s v="4.2.4.01"/>
    <s v="SERVICOS DE TERCEIROS"/>
    <s v="4.2.4.01.0003"/>
    <s v="ALUGUEL DE MAQ. E EQUIPAMENTOS"/>
    <d v="2024-08-22T00:00:00"/>
    <s v="NOTA FISCAL - DIGITRO TECNOLOGIA S.A"/>
    <x v="99"/>
    <s v="D"/>
    <n v="2"/>
    <x v="1"/>
    <x v="154"/>
    <n v="67410"/>
    <s v="N Contrato: 2021/000165.02 - Parcela: 3 - 08/2024- LOCAÇÃO DOS EQUIPAMENTOS."/>
    <s v="DIGITRO TECNOLOGIA S.A"/>
  </r>
  <r>
    <d v="2024-08-01T00:00:00"/>
    <d v="2024-08-31T00:00:00"/>
    <x v="155"/>
    <s v="4.2.4.01"/>
    <s v="SERVICOS DE TERCEIROS"/>
    <s v="4.2.4.01.0003"/>
    <s v="ALUGUEL DE MAQ. E EQUIPAMENTOS"/>
    <d v="2024-08-30T00:00:00"/>
    <s v="NOTA FISCAL DE SERVICO - DIGITRO TECNOLOGIA S.A"/>
    <x v="17"/>
    <s v="D"/>
    <n v="2"/>
    <x v="1"/>
    <x v="154"/>
    <n v="50562"/>
    <s v="N Contrato: 2021/000165.02 - Parcela: 2 - 08/2024 - MANUTENÇÃO."/>
    <s v="DIGITRO TECNOLOGIA S.A"/>
  </r>
  <r>
    <d v="2024-08-01T00:00:00"/>
    <d v="2024-08-31T00:00:00"/>
    <x v="156"/>
    <s v="4.2.4.01"/>
    <s v="SERVICOS DE TERCEIROS"/>
    <s v="4.2.4.01.0003"/>
    <s v="ALUGUEL DE MAQ. E EQUIPAMENTOS"/>
    <d v="2024-08-09T00:00:00"/>
    <s v="NOTA FISCAL - DIGITRO TECNOLOGIA S.A"/>
    <x v="100"/>
    <s v="D"/>
    <n v="1"/>
    <x v="0"/>
    <x v="155"/>
    <n v="67409"/>
    <s v="N Contrato: 2021/000165.02 - Parcela: 1 - 08/2024-LOCAÇÃO DOS EQUIPAMENTOS."/>
    <s v="DIGITRO TECNOLOGIA S.A"/>
  </r>
  <r>
    <d v="2024-08-01T00:00:00"/>
    <d v="2024-08-31T00:00:00"/>
    <x v="157"/>
    <s v="4.2.4.01"/>
    <s v="SERVICOS DE TERCEIROS"/>
    <s v="4.2.4.01.0003"/>
    <s v="ALUGUEL DE MAQ. E EQUIPAMENTOS"/>
    <d v="2024-08-09T00:00:00"/>
    <s v="NOTA FISCAL - DIGITRO TECNOLOGIA S.A"/>
    <x v="10"/>
    <s v="D"/>
    <n v="1"/>
    <x v="0"/>
    <x v="156"/>
    <n v="67409"/>
    <s v="N Contrato: 2021/000165.02 - Parcela: 1 - 08/2024-LOCAÇÃO DOS EQUIPAMENTOS."/>
    <s v="DIGITRO TECNOLOGIA S.A"/>
  </r>
  <r>
    <d v="2024-08-01T00:00:00"/>
    <d v="2024-08-31T00:00:00"/>
    <x v="158"/>
    <s v="4.2.4.01"/>
    <s v="SERVICOS DE TERCEIROS"/>
    <s v="4.2.4.01.0003"/>
    <s v="ALUGUEL DE MAQ. E EQUIPAMENTOS"/>
    <d v="2024-08-09T00:00:00"/>
    <s v="NOTA FISCAL - DIGITRO TECNOLOGIA S.A"/>
    <x v="101"/>
    <s v="D"/>
    <n v="1"/>
    <x v="0"/>
    <x v="157"/>
    <n v="67409"/>
    <s v="N Contrato: 2021/000165.02 - Parcela: 1 - 08/2024-LOCAÇÃO DOS EQUIPAMENTOS."/>
    <s v="DIGITRO TECNOLOGIA S.A"/>
  </r>
  <r>
    <d v="2024-08-01T00:00:00"/>
    <d v="2024-08-31T00:00:00"/>
    <x v="158"/>
    <s v="4.2.4.01"/>
    <s v="SERVICOS DE TERCEIROS"/>
    <s v="4.2.4.01.0003"/>
    <s v="ALUGUEL DE MAQ. E EQUIPAMENTOS"/>
    <d v="2024-08-22T00:00:00"/>
    <s v="NOTA FISCAL - DIGITRO TECNOLOGIA S.A"/>
    <x v="102"/>
    <s v="D"/>
    <n v="2"/>
    <x v="1"/>
    <x v="157"/>
    <n v="67410"/>
    <s v="N Contrato: 2021/000165.02 - Parcela: 3 - 08/2024- LOCAÇÃO DOS EQUIPAMENTOS."/>
    <s v="DIGITRO TECNOLOGIA S.A"/>
  </r>
  <r>
    <d v="2024-08-01T00:00:00"/>
    <d v="2024-08-31T00:00:00"/>
    <x v="159"/>
    <s v="4.2.4.01"/>
    <s v="SERVICOS DE TERCEIROS"/>
    <s v="4.2.4.01.0003"/>
    <s v="ALUGUEL DE MAQ. E EQUIPAMENTOS"/>
    <d v="2024-08-09T00:00:00"/>
    <s v="NOTA FISCAL - DIGITRO TECNOLOGIA S.A"/>
    <x v="103"/>
    <s v="D"/>
    <n v="1"/>
    <x v="0"/>
    <x v="158"/>
    <n v="67409"/>
    <s v="N Contrato: 2021/000165.02 - Parcela: 1 - 08/2024-LOCAÇÃO DOS EQUIPAMENTOS."/>
    <s v="DIGITRO TECNOLOGIA S.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A0CC3-69D7-405A-B196-17C9E80B9B3D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3:D169" firstHeaderRow="2" firstDataRow="2" firstDataCol="3"/>
  <pivotFields count="17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61">
        <item x="158"/>
        <item x="8"/>
        <item x="136"/>
        <item x="60"/>
        <item x="16"/>
        <item x="61"/>
        <item x="99"/>
        <item x="156"/>
        <item x="76"/>
        <item x="26"/>
        <item x="83"/>
        <item x="103"/>
        <item x="116"/>
        <item x="98"/>
        <item x="45"/>
        <item x="153"/>
        <item x="41"/>
        <item x="56"/>
        <item x="43"/>
        <item x="42"/>
        <item x="152"/>
        <item x="40"/>
        <item x="57"/>
        <item x="115"/>
        <item x="44"/>
        <item x="35"/>
        <item x="10"/>
        <item x="64"/>
        <item x="139"/>
        <item x="155"/>
        <item x="105"/>
        <item x="34"/>
        <item x="88"/>
        <item x="138"/>
        <item x="18"/>
        <item x="92"/>
        <item x="13"/>
        <item x="133"/>
        <item x="72"/>
        <item x="67"/>
        <item x="27"/>
        <item x="32"/>
        <item x="93"/>
        <item x="39"/>
        <item x="62"/>
        <item x="59"/>
        <item x="30"/>
        <item x="75"/>
        <item x="95"/>
        <item x="159"/>
        <item x="157"/>
        <item x="89"/>
        <item x="81"/>
        <item x="82"/>
        <item x="84"/>
        <item x="79"/>
        <item x="78"/>
        <item x="80"/>
        <item x="53"/>
        <item x="77"/>
        <item x="86"/>
        <item x="85"/>
        <item x="87"/>
        <item x="134"/>
        <item x="29"/>
        <item x="2"/>
        <item x="0"/>
        <item x="7"/>
        <item x="28"/>
        <item x="69"/>
        <item x="17"/>
        <item x="102"/>
        <item x="31"/>
        <item x="12"/>
        <item x="11"/>
        <item x="23"/>
        <item x="114"/>
        <item x="74"/>
        <item x="117"/>
        <item x="137"/>
        <item x="142"/>
        <item x="36"/>
        <item x="130"/>
        <item x="71"/>
        <item x="149"/>
        <item x="25"/>
        <item x="70"/>
        <item x="4"/>
        <item x="49"/>
        <item x="97"/>
        <item x="106"/>
        <item x="63"/>
        <item x="126"/>
        <item x="33"/>
        <item x="96"/>
        <item x="132"/>
        <item x="131"/>
        <item x="147"/>
        <item x="58"/>
        <item x="135"/>
        <item x="154"/>
        <item x="148"/>
        <item x="119"/>
        <item x="22"/>
        <item x="51"/>
        <item x="140"/>
        <item x="24"/>
        <item x="1"/>
        <item x="143"/>
        <item x="91"/>
        <item x="90"/>
        <item x="54"/>
        <item x="146"/>
        <item x="48"/>
        <item x="47"/>
        <item x="104"/>
        <item x="101"/>
        <item x="100"/>
        <item x="52"/>
        <item x="46"/>
        <item x="150"/>
        <item x="151"/>
        <item x="38"/>
        <item x="94"/>
        <item x="141"/>
        <item x="144"/>
        <item x="73"/>
        <item x="5"/>
        <item x="66"/>
        <item x="19"/>
        <item x="15"/>
        <item x="9"/>
        <item x="65"/>
        <item x="68"/>
        <item x="14"/>
        <item x="20"/>
        <item x="6"/>
        <item x="145"/>
        <item x="50"/>
        <item x="128"/>
        <item x="124"/>
        <item x="129"/>
        <item x="125"/>
        <item x="127"/>
        <item x="118"/>
        <item x="123"/>
        <item x="121"/>
        <item x="120"/>
        <item x="122"/>
        <item x="108"/>
        <item x="55"/>
        <item x="21"/>
        <item x="3"/>
        <item x="111"/>
        <item x="112"/>
        <item x="110"/>
        <item x="109"/>
        <item x="107"/>
        <item x="113"/>
        <item x="3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105">
        <item x="64"/>
        <item x="14"/>
        <item x="3"/>
        <item x="57"/>
        <item x="88"/>
        <item x="62"/>
        <item x="9"/>
        <item x="90"/>
        <item x="86"/>
        <item x="28"/>
        <item x="60"/>
        <item x="84"/>
        <item x="97"/>
        <item x="52"/>
        <item x="100"/>
        <item x="92"/>
        <item x="70"/>
        <item x="7"/>
        <item x="72"/>
        <item x="65"/>
        <item x="101"/>
        <item x="30"/>
        <item x="94"/>
        <item x="15"/>
        <item x="78"/>
        <item x="54"/>
        <item x="40"/>
        <item x="68"/>
        <item x="66"/>
        <item x="74"/>
        <item x="38"/>
        <item x="82"/>
        <item x="32"/>
        <item x="11"/>
        <item x="48"/>
        <item x="24"/>
        <item x="12"/>
        <item x="36"/>
        <item x="50"/>
        <item x="10"/>
        <item x="18"/>
        <item x="58"/>
        <item x="8"/>
        <item x="76"/>
        <item x="34"/>
        <item x="89"/>
        <item x="63"/>
        <item x="0"/>
        <item x="80"/>
        <item x="42"/>
        <item x="13"/>
        <item x="22"/>
        <item x="2"/>
        <item x="91"/>
        <item x="103"/>
        <item x="44"/>
        <item x="99"/>
        <item x="16"/>
        <item x="87"/>
        <item x="4"/>
        <item x="29"/>
        <item x="61"/>
        <item x="85"/>
        <item x="5"/>
        <item x="20"/>
        <item x="59"/>
        <item x="98"/>
        <item x="53"/>
        <item x="93"/>
        <item x="71"/>
        <item x="73"/>
        <item x="31"/>
        <item x="95"/>
        <item x="1"/>
        <item x="56"/>
        <item x="79"/>
        <item x="55"/>
        <item x="46"/>
        <item x="41"/>
        <item x="69"/>
        <item x="102"/>
        <item x="26"/>
        <item x="96"/>
        <item x="67"/>
        <item x="75"/>
        <item x="39"/>
        <item x="83"/>
        <item x="33"/>
        <item x="49"/>
        <item x="25"/>
        <item x="6"/>
        <item x="37"/>
        <item x="51"/>
        <item x="19"/>
        <item x="77"/>
        <item x="35"/>
        <item x="81"/>
        <item x="43"/>
        <item x="23"/>
        <item x="45"/>
        <item x="17"/>
        <item x="21"/>
        <item x="47"/>
        <item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" outline="0" showAll="0" sortType="ascending" defaultSubtota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2"/>
    <field x="13"/>
    <field x="2"/>
  </rowFields>
  <rowItems count="165">
    <i>
      <x/>
      <x/>
      <x v="66"/>
    </i>
    <i r="1">
      <x v="1"/>
      <x v="107"/>
    </i>
    <i r="1">
      <x v="2"/>
      <x v="65"/>
    </i>
    <i r="1">
      <x v="3"/>
      <x v="152"/>
    </i>
    <i r="1">
      <x v="5"/>
      <x v="127"/>
    </i>
    <i r="1">
      <x v="6"/>
      <x v="136"/>
    </i>
    <i r="1">
      <x v="7"/>
      <x v="67"/>
    </i>
    <i r="1">
      <x v="8"/>
      <x v="1"/>
    </i>
    <i r="1">
      <x v="9"/>
      <x v="131"/>
    </i>
    <i r="1">
      <x v="10"/>
      <x v="26"/>
    </i>
    <i r="1">
      <x v="11"/>
      <x v="74"/>
    </i>
    <i r="1">
      <x v="12"/>
      <x v="73"/>
    </i>
    <i r="1">
      <x v="13"/>
      <x v="36"/>
    </i>
    <i r="1">
      <x v="14"/>
      <x v="134"/>
    </i>
    <i r="1">
      <x v="15"/>
      <x v="130"/>
    </i>
    <i r="1">
      <x v="16"/>
      <x v="4"/>
    </i>
    <i r="1">
      <x v="17"/>
      <x v="70"/>
    </i>
    <i r="1">
      <x v="18"/>
      <x v="34"/>
    </i>
    <i r="1">
      <x v="19"/>
      <x v="129"/>
    </i>
    <i r="1">
      <x v="20"/>
      <x v="135"/>
    </i>
    <i r="1">
      <x v="21"/>
      <x v="151"/>
    </i>
    <i r="1">
      <x v="22"/>
      <x v="103"/>
    </i>
    <i r="1">
      <x v="23"/>
      <x v="75"/>
    </i>
    <i r="1">
      <x v="24"/>
      <x v="106"/>
    </i>
    <i r="1">
      <x v="25"/>
      <x v="85"/>
    </i>
    <i r="1">
      <x v="26"/>
      <x v="9"/>
    </i>
    <i r="1">
      <x v="155"/>
      <x v="7"/>
    </i>
    <i r="1">
      <x v="156"/>
      <x v="50"/>
    </i>
    <i r="1">
      <x v="157"/>
      <x/>
    </i>
    <i r="1">
      <x v="158"/>
      <x v="49"/>
    </i>
    <i t="default">
      <x/>
    </i>
    <i>
      <x v="1"/>
      <x v="4"/>
      <x v="87"/>
    </i>
    <i r="1">
      <x v="26"/>
      <x v="9"/>
    </i>
    <i r="1">
      <x v="27"/>
      <x v="40"/>
    </i>
    <i r="1">
      <x v="28"/>
      <x v="68"/>
    </i>
    <i r="1">
      <x v="29"/>
      <x v="64"/>
    </i>
    <i r="1">
      <x v="30"/>
      <x v="46"/>
    </i>
    <i r="1">
      <x v="31"/>
      <x v="72"/>
    </i>
    <i r="1">
      <x v="32"/>
      <x v="41"/>
    </i>
    <i r="1">
      <x v="33"/>
      <x v="93"/>
    </i>
    <i r="1">
      <x v="34"/>
      <x v="31"/>
    </i>
    <i r="1">
      <x v="35"/>
      <x v="25"/>
    </i>
    <i r="1">
      <x v="36"/>
      <x v="81"/>
    </i>
    <i r="1">
      <x v="37"/>
      <x v="159"/>
    </i>
    <i r="1">
      <x v="38"/>
      <x v="122"/>
    </i>
    <i r="1">
      <x v="39"/>
      <x v="43"/>
    </i>
    <i r="1">
      <x v="40"/>
      <x v="21"/>
    </i>
    <i r="1">
      <x v="41"/>
      <x v="16"/>
    </i>
    <i r="1">
      <x v="42"/>
      <x v="19"/>
    </i>
    <i r="1">
      <x v="43"/>
      <x v="18"/>
    </i>
    <i r="1">
      <x v="44"/>
      <x v="24"/>
    </i>
    <i r="1">
      <x v="45"/>
      <x v="14"/>
    </i>
    <i r="1">
      <x v="46"/>
      <x v="119"/>
    </i>
    <i r="1">
      <x v="47"/>
      <x v="114"/>
    </i>
    <i r="1">
      <x v="48"/>
      <x v="113"/>
    </i>
    <i r="1">
      <x v="49"/>
      <x v="88"/>
    </i>
    <i r="1">
      <x v="50"/>
      <x v="138"/>
    </i>
    <i r="1">
      <x v="51"/>
      <x v="104"/>
    </i>
    <i r="1">
      <x v="52"/>
      <x v="118"/>
    </i>
    <i r="1">
      <x v="53"/>
      <x v="58"/>
    </i>
    <i r="1">
      <x v="54"/>
      <x v="111"/>
    </i>
    <i r="1">
      <x v="55"/>
      <x v="150"/>
    </i>
    <i r="1">
      <x v="56"/>
      <x v="17"/>
    </i>
    <i r="1">
      <x v="57"/>
      <x v="22"/>
    </i>
    <i r="1">
      <x v="58"/>
      <x v="98"/>
    </i>
    <i r="1">
      <x v="59"/>
      <x v="45"/>
    </i>
    <i r="1">
      <x v="60"/>
      <x v="3"/>
    </i>
    <i r="1">
      <x v="61"/>
      <x v="5"/>
    </i>
    <i r="1">
      <x v="62"/>
      <x v="44"/>
    </i>
    <i r="1">
      <x v="63"/>
      <x v="91"/>
    </i>
    <i r="1">
      <x v="64"/>
      <x v="27"/>
    </i>
    <i r="1">
      <x v="65"/>
      <x v="132"/>
    </i>
    <i r="1">
      <x v="66"/>
      <x v="128"/>
    </i>
    <i r="1">
      <x v="67"/>
      <x v="39"/>
    </i>
    <i r="1">
      <x v="68"/>
      <x v="133"/>
    </i>
    <i r="1">
      <x v="69"/>
      <x v="69"/>
    </i>
    <i r="1">
      <x v="70"/>
      <x v="86"/>
    </i>
    <i r="1">
      <x v="71"/>
      <x v="83"/>
    </i>
    <i r="1">
      <x v="72"/>
      <x v="38"/>
    </i>
    <i r="1">
      <x v="73"/>
      <x v="126"/>
    </i>
    <i r="1">
      <x v="74"/>
      <x v="77"/>
    </i>
    <i r="1">
      <x v="75"/>
      <x v="47"/>
    </i>
    <i r="1">
      <x v="76"/>
      <x v="8"/>
    </i>
    <i r="1">
      <x v="77"/>
      <x v="59"/>
    </i>
    <i r="1">
      <x v="78"/>
      <x v="56"/>
    </i>
    <i r="1">
      <x v="79"/>
      <x v="55"/>
    </i>
    <i r="1">
      <x v="80"/>
      <x v="57"/>
    </i>
    <i r="1">
      <x v="81"/>
      <x v="52"/>
    </i>
    <i r="1">
      <x v="82"/>
      <x v="53"/>
    </i>
    <i r="1">
      <x v="83"/>
      <x v="10"/>
    </i>
    <i r="1">
      <x v="84"/>
      <x v="54"/>
    </i>
    <i r="1">
      <x v="85"/>
      <x v="61"/>
    </i>
    <i r="1">
      <x v="86"/>
      <x v="60"/>
    </i>
    <i r="1">
      <x v="87"/>
      <x v="62"/>
    </i>
    <i r="1">
      <x v="88"/>
      <x v="32"/>
    </i>
    <i r="1">
      <x v="89"/>
      <x v="51"/>
    </i>
    <i r="1">
      <x v="90"/>
      <x v="110"/>
    </i>
    <i r="1">
      <x v="91"/>
      <x v="109"/>
    </i>
    <i r="1">
      <x v="92"/>
      <x v="35"/>
    </i>
    <i r="1">
      <x v="93"/>
      <x v="42"/>
    </i>
    <i r="1">
      <x v="94"/>
      <x v="123"/>
    </i>
    <i r="1">
      <x v="95"/>
      <x v="48"/>
    </i>
    <i r="1">
      <x v="96"/>
      <x v="94"/>
    </i>
    <i r="1">
      <x v="97"/>
      <x v="89"/>
    </i>
    <i r="1">
      <x v="98"/>
      <x v="13"/>
    </i>
    <i r="1">
      <x v="99"/>
      <x v="6"/>
    </i>
    <i r="1">
      <x v="100"/>
      <x v="117"/>
    </i>
    <i r="1">
      <x v="101"/>
      <x v="116"/>
    </i>
    <i r="1">
      <x v="102"/>
      <x v="71"/>
    </i>
    <i r="1">
      <x v="103"/>
      <x v="11"/>
    </i>
    <i r="1">
      <x v="104"/>
      <x v="115"/>
    </i>
    <i r="1">
      <x v="105"/>
      <x v="30"/>
    </i>
    <i r="1">
      <x v="106"/>
      <x v="90"/>
    </i>
    <i r="1">
      <x v="107"/>
      <x v="157"/>
    </i>
    <i r="1">
      <x v="108"/>
      <x v="149"/>
    </i>
    <i r="1">
      <x v="109"/>
      <x v="156"/>
    </i>
    <i r="1">
      <x v="110"/>
      <x v="155"/>
    </i>
    <i r="1">
      <x v="111"/>
      <x v="153"/>
    </i>
    <i r="1">
      <x v="112"/>
      <x v="154"/>
    </i>
    <i r="1">
      <x v="113"/>
      <x v="158"/>
    </i>
    <i r="1">
      <x v="114"/>
      <x v="76"/>
    </i>
    <i r="1">
      <x v="115"/>
      <x v="23"/>
    </i>
    <i r="1">
      <x v="116"/>
      <x v="12"/>
    </i>
    <i r="1">
      <x v="117"/>
      <x v="78"/>
    </i>
    <i r="1">
      <x v="118"/>
      <x v="144"/>
    </i>
    <i r="1">
      <x v="119"/>
      <x v="102"/>
    </i>
    <i r="1">
      <x v="120"/>
      <x v="147"/>
    </i>
    <i r="1">
      <x v="121"/>
      <x v="146"/>
    </i>
    <i r="1">
      <x v="122"/>
      <x v="148"/>
    </i>
    <i r="1">
      <x v="123"/>
      <x v="145"/>
    </i>
    <i r="1">
      <x v="124"/>
      <x v="140"/>
    </i>
    <i r="1">
      <x v="125"/>
      <x v="142"/>
    </i>
    <i r="1">
      <x v="126"/>
      <x v="92"/>
    </i>
    <i r="1">
      <x v="127"/>
      <x v="143"/>
    </i>
    <i r="1">
      <x v="128"/>
      <x v="139"/>
    </i>
    <i r="1">
      <x v="129"/>
      <x v="141"/>
    </i>
    <i r="1">
      <x v="130"/>
      <x v="82"/>
    </i>
    <i r="1">
      <x v="131"/>
      <x v="96"/>
    </i>
    <i r="1">
      <x v="132"/>
      <x v="95"/>
    </i>
    <i r="1">
      <x v="133"/>
      <x v="37"/>
    </i>
    <i r="1">
      <x v="134"/>
      <x v="63"/>
    </i>
    <i r="1">
      <x v="135"/>
      <x v="99"/>
    </i>
    <i r="1">
      <x v="136"/>
      <x v="2"/>
    </i>
    <i r="1">
      <x v="137"/>
      <x v="79"/>
    </i>
    <i r="1">
      <x v="138"/>
      <x v="33"/>
    </i>
    <i r="1">
      <x v="139"/>
      <x v="28"/>
    </i>
    <i r="1">
      <x v="140"/>
      <x v="105"/>
    </i>
    <i r="1">
      <x v="141"/>
      <x v="124"/>
    </i>
    <i r="1">
      <x v="142"/>
      <x v="80"/>
    </i>
    <i r="1">
      <x v="143"/>
      <x v="108"/>
    </i>
    <i r="1">
      <x v="144"/>
      <x v="125"/>
    </i>
    <i r="1">
      <x v="145"/>
      <x v="137"/>
    </i>
    <i r="1">
      <x v="146"/>
      <x v="112"/>
    </i>
    <i r="1">
      <x v="147"/>
      <x v="97"/>
    </i>
    <i r="1">
      <x v="148"/>
      <x v="101"/>
    </i>
    <i r="1">
      <x v="149"/>
      <x v="84"/>
    </i>
    <i r="1">
      <x v="150"/>
      <x v="120"/>
    </i>
    <i r="2">
      <x v="121"/>
    </i>
    <i r="1">
      <x v="151"/>
      <x v="20"/>
    </i>
    <i r="1">
      <x v="152"/>
      <x v="15"/>
    </i>
    <i r="1">
      <x v="153"/>
      <x v="100"/>
    </i>
    <i r="1">
      <x v="154"/>
      <x v="29"/>
    </i>
    <i r="1">
      <x v="157"/>
      <x/>
    </i>
    <i t="default">
      <x v="1"/>
    </i>
    <i t="grand">
      <x/>
    </i>
  </rowItems>
  <colItems count="1">
    <i/>
  </colItems>
  <dataFields count="1">
    <dataField name="Soma de VL_SALDO_S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5241FF-3695-4DF8-8C44-A50F8FC52F90}" name="Tabela13123456789101163" displayName="Tabela13123456789101163" ref="A8:S149" totalsRowCount="1" headerRowDxfId="54">
  <autoFilter ref="A8:S148" xr:uid="{00000000-0009-0000-0100-000001000000}"/>
  <sortState xmlns:xlrd2="http://schemas.microsoft.com/office/spreadsheetml/2017/richdata2" ref="A9:S148">
    <sortCondition ref="C8:C148"/>
  </sortState>
  <tableColumns count="19">
    <tableColumn id="4" xr3:uid="{38E4F3DC-5533-4300-A250-708391EE8B97}" name="EMPRESA" totalsRowLabel="Total"/>
    <tableColumn id="1" xr3:uid="{A504D4E1-BB9C-48B3-982F-0EEFCA56C899}" name="COD_SETOR" totalsRowFunction="count"/>
    <tableColumn id="17" xr3:uid="{749B95B7-93B1-4897-A9DC-433D2BE39C49}" name="CENTRO_CUSTO" dataDxfId="53"/>
    <tableColumn id="3" xr3:uid="{F9BF866C-FA02-473B-9976-F463939A24AE}" name="SETOR"/>
    <tableColumn id="2" xr3:uid="{0EE6F767-0260-47A6-A1E1-2BDAA010A6F1}" name="BASE" totalsRowFunction="sum" totalsRowDxfId="38" dataCellStyle="Vírgula"/>
    <tableColumn id="18" xr3:uid="{0B22CB96-6F6D-4230-8D9C-1F6BE5036B04}" name="Distribuição Base" totalsRowFunction="sum" dataDxfId="52" totalsRowDxfId="37" dataCellStyle="Porcentagem">
      <calculatedColumnFormula>Tabela13123456789101163[[#This Row],[BASE]]/Tabela13123456789101163[[#Totals],[BASE]]</calculatedColumnFormula>
    </tableColumn>
    <tableColumn id="5" xr3:uid="{3922DBAF-0BA3-4BFE-BE4D-013B2A38ABF5}" name="JANEIRO" totalsRowFunction="sum" dataDxfId="51" totalsRowDxfId="36" dataCellStyle="Porcentagem">
      <calculatedColumnFormula>Tabela13123456789101163[[#This Row],[Distribuição Base]]*$G$7</calculatedColumnFormula>
    </tableColumn>
    <tableColumn id="6" xr3:uid="{FA262702-6245-472D-B621-9EE94AEAEE6F}" name="FEVEREIRO" totalsRowFunction="sum" dataDxfId="50" totalsRowDxfId="35" dataCellStyle="Porcentagem">
      <calculatedColumnFormula>Tabela13123456789101163[[#This Row],[Distribuição Base]]*H$7</calculatedColumnFormula>
    </tableColumn>
    <tableColumn id="7" xr3:uid="{92537BAA-A77C-40A2-8A41-7D94C3D06879}" name="MARÇO" totalsRowFunction="sum" dataDxfId="49" totalsRowDxfId="34" dataCellStyle="Porcentagem">
      <calculatedColumnFormula>Tabela13123456789101163[[#This Row],[Distribuição Base]]*I$7</calculatedColumnFormula>
    </tableColumn>
    <tableColumn id="8" xr3:uid="{853F9719-087E-43E4-954D-DA8009716214}" name="ABRIL" totalsRowFunction="sum" dataDxfId="48" totalsRowDxfId="33" dataCellStyle="Porcentagem">
      <calculatedColumnFormula>Tabela13123456789101163[[#This Row],[Distribuição Base]]*J$7</calculatedColumnFormula>
    </tableColumn>
    <tableColumn id="9" xr3:uid="{419BADC0-1BA6-49B0-A11B-7D6A82BF8381}" name="MAIO" totalsRowFunction="sum" dataDxfId="47" totalsRowDxfId="32" dataCellStyle="Porcentagem">
      <calculatedColumnFormula>Tabela13123456789101163[[#This Row],[Distribuição Base]]*K$7</calculatedColumnFormula>
    </tableColumn>
    <tableColumn id="10" xr3:uid="{130B8720-D710-48E2-A6EB-931D3CD3A521}" name="JUNHO" totalsRowFunction="sum" dataDxfId="46" totalsRowDxfId="31" dataCellStyle="Porcentagem">
      <calculatedColumnFormula>Tabela13123456789101163[[#This Row],[Distribuição Base]]*L$7</calculatedColumnFormula>
    </tableColumn>
    <tableColumn id="11" xr3:uid="{9E4B12C3-24CC-4CF7-B741-A5B25A1797D2}" name="JULHO" totalsRowFunction="sum" dataDxfId="45" totalsRowDxfId="30" dataCellStyle="Porcentagem">
      <calculatedColumnFormula>Tabela13123456789101163[[#This Row],[Distribuição Base]]*M$7</calculatedColumnFormula>
    </tableColumn>
    <tableColumn id="12" xr3:uid="{43FB39B5-F5B9-43DE-AF18-CE0EC8622F01}" name="AGOSTO" totalsRowFunction="sum" dataDxfId="44" totalsRowDxfId="29" dataCellStyle="Porcentagem">
      <calculatedColumnFormula>Tabela13123456789101163[[#This Row],[Distribuição Base]]*N$7</calculatedColumnFormula>
    </tableColumn>
    <tableColumn id="13" xr3:uid="{FB255A44-D023-4C05-96E8-D1239F16C395}" name="SETEMBRO" totalsRowFunction="sum" dataDxfId="43" totalsRowDxfId="28" dataCellStyle="Porcentagem">
      <calculatedColumnFormula>Tabela13123456789101163[[#This Row],[Distribuição Base]]*O$7</calculatedColumnFormula>
    </tableColumn>
    <tableColumn id="14" xr3:uid="{D36BF127-9DF1-4165-8B60-6D61CF5AC7AE}" name="OUTUBRO" totalsRowFunction="sum" dataDxfId="42" totalsRowDxfId="27" dataCellStyle="Porcentagem">
      <calculatedColumnFormula>Tabela13123456789101163[[#This Row],[Distribuição Base]]*P$7</calculatedColumnFormula>
    </tableColumn>
    <tableColumn id="15" xr3:uid="{E3213835-DB88-411D-B47F-68F35289A7BE}" name="NOVEMBRO" totalsRowFunction="sum" dataDxfId="41" totalsRowDxfId="26" dataCellStyle="Porcentagem">
      <calculatedColumnFormula>Tabela13123456789101163[[#This Row],[Distribuição Base]]*Q$7</calculatedColumnFormula>
    </tableColumn>
    <tableColumn id="16" xr3:uid="{0F99F1C6-7047-45DA-B5C3-59E4DC0D3093}" name="DEZEMBRO" totalsRowFunction="sum" dataDxfId="40" totalsRowDxfId="25" dataCellStyle="Porcentagem">
      <calculatedColumnFormula>Tabela13123456789101163[[#This Row],[Distribuição Base]]*R$7</calculatedColumnFormula>
    </tableColumn>
    <tableColumn id="19" xr3:uid="{ACB67344-3A4C-467A-AC10-5038B5B439D8}" name="TOTAL" totalsRowFunction="sum" dataDxfId="39" totalsRowDxfId="24" dataCellStyle="Porcentagem">
      <calculatedColumnFormula>SUM(Tabela13123456789101163[[#This Row],[JANEIRO]:[DEZEMBRO]])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9A65-19CD-4548-985B-E37CC156C66B}">
  <dimension ref="A3:O169"/>
  <sheetViews>
    <sheetView topLeftCell="B148" workbookViewId="0">
      <selection activeCell="J26" sqref="J26:N166"/>
    </sheetView>
  </sheetViews>
  <sheetFormatPr defaultRowHeight="15" x14ac:dyDescent="0.25"/>
  <cols>
    <col min="1" max="1" width="24.28515625" customWidth="1"/>
    <col min="3" max="3" width="42.28515625" customWidth="1"/>
    <col min="5" max="9" width="0" hidden="1" customWidth="1"/>
    <col min="13" max="13" width="62.5703125" bestFit="1" customWidth="1"/>
    <col min="14" max="14" width="9.5703125" bestFit="1" customWidth="1"/>
  </cols>
  <sheetData>
    <row r="3" spans="1:4" x14ac:dyDescent="0.25">
      <c r="A3" s="34" t="s">
        <v>232</v>
      </c>
    </row>
    <row r="4" spans="1:4" x14ac:dyDescent="0.25">
      <c r="A4" s="34" t="s">
        <v>167</v>
      </c>
      <c r="B4" s="34" t="s">
        <v>15</v>
      </c>
      <c r="C4" s="34" t="s">
        <v>157</v>
      </c>
      <c r="D4" t="s">
        <v>153</v>
      </c>
    </row>
    <row r="5" spans="1:4" x14ac:dyDescent="0.25">
      <c r="A5" t="s">
        <v>32</v>
      </c>
      <c r="B5" s="25">
        <v>11001</v>
      </c>
      <c r="C5" t="s">
        <v>33</v>
      </c>
      <c r="D5">
        <v>-88.64</v>
      </c>
    </row>
    <row r="6" spans="1:4" x14ac:dyDescent="0.25">
      <c r="A6" t="s">
        <v>32</v>
      </c>
      <c r="B6" s="25">
        <v>11013</v>
      </c>
      <c r="C6" t="s">
        <v>175</v>
      </c>
      <c r="D6">
        <v>-88.64</v>
      </c>
    </row>
    <row r="7" spans="1:4" x14ac:dyDescent="0.25">
      <c r="A7" t="s">
        <v>32</v>
      </c>
      <c r="B7" s="25">
        <v>11019</v>
      </c>
      <c r="C7" t="s">
        <v>176</v>
      </c>
      <c r="D7">
        <v>-25.22</v>
      </c>
    </row>
    <row r="8" spans="1:4" x14ac:dyDescent="0.25">
      <c r="A8" t="s">
        <v>32</v>
      </c>
      <c r="B8" s="25">
        <v>11021</v>
      </c>
      <c r="C8" t="s">
        <v>177</v>
      </c>
      <c r="D8">
        <v>-63.43</v>
      </c>
    </row>
    <row r="9" spans="1:4" x14ac:dyDescent="0.25">
      <c r="A9" t="s">
        <v>32</v>
      </c>
      <c r="B9" s="25">
        <v>12001</v>
      </c>
      <c r="C9" t="s">
        <v>180</v>
      </c>
      <c r="D9">
        <v>-50.43</v>
      </c>
    </row>
    <row r="10" spans="1:4" x14ac:dyDescent="0.25">
      <c r="A10" t="s">
        <v>32</v>
      </c>
      <c r="B10" s="25">
        <v>12100</v>
      </c>
      <c r="C10" t="s">
        <v>181</v>
      </c>
      <c r="D10">
        <v>-38.21</v>
      </c>
    </row>
    <row r="11" spans="1:4" x14ac:dyDescent="0.25">
      <c r="A11" t="s">
        <v>32</v>
      </c>
      <c r="B11" s="25">
        <v>12101</v>
      </c>
      <c r="C11" t="s">
        <v>182</v>
      </c>
      <c r="D11">
        <v>-88.64</v>
      </c>
    </row>
    <row r="12" spans="1:4" x14ac:dyDescent="0.25">
      <c r="A12" t="s">
        <v>32</v>
      </c>
      <c r="B12" s="25">
        <v>12109</v>
      </c>
      <c r="C12" t="s">
        <v>183</v>
      </c>
      <c r="D12">
        <v>-12.99</v>
      </c>
    </row>
    <row r="13" spans="1:4" x14ac:dyDescent="0.25">
      <c r="A13" t="s">
        <v>32</v>
      </c>
      <c r="B13" s="25">
        <v>12110</v>
      </c>
      <c r="C13" t="s">
        <v>184</v>
      </c>
      <c r="D13">
        <v>-88.64</v>
      </c>
    </row>
    <row r="14" spans="1:4" x14ac:dyDescent="0.25">
      <c r="A14" t="s">
        <v>32</v>
      </c>
      <c r="B14" s="25">
        <v>12120</v>
      </c>
      <c r="C14" t="s">
        <v>34</v>
      </c>
      <c r="D14">
        <v>-353.81</v>
      </c>
    </row>
    <row r="15" spans="1:4" x14ac:dyDescent="0.25">
      <c r="A15" t="s">
        <v>32</v>
      </c>
      <c r="B15" s="25">
        <v>12124</v>
      </c>
      <c r="C15" t="s">
        <v>35</v>
      </c>
      <c r="D15">
        <v>-38.21</v>
      </c>
    </row>
    <row r="16" spans="1:4" x14ac:dyDescent="0.25">
      <c r="A16" t="s">
        <v>32</v>
      </c>
      <c r="B16" s="25">
        <v>12130</v>
      </c>
      <c r="C16" t="s">
        <v>185</v>
      </c>
      <c r="D16">
        <v>-100.87</v>
      </c>
    </row>
    <row r="17" spans="1:15" x14ac:dyDescent="0.25">
      <c r="A17" t="s">
        <v>32</v>
      </c>
      <c r="B17" s="25">
        <v>12131</v>
      </c>
      <c r="C17" t="s">
        <v>186</v>
      </c>
      <c r="D17">
        <v>-841.59</v>
      </c>
    </row>
    <row r="18" spans="1:15" x14ac:dyDescent="0.25">
      <c r="A18" t="s">
        <v>32</v>
      </c>
      <c r="B18" s="25">
        <v>12133</v>
      </c>
      <c r="C18" t="s">
        <v>37</v>
      </c>
      <c r="D18">
        <v>-841.59</v>
      </c>
    </row>
    <row r="19" spans="1:15" x14ac:dyDescent="0.25">
      <c r="A19" t="s">
        <v>32</v>
      </c>
      <c r="B19" s="25">
        <v>12136</v>
      </c>
      <c r="C19" t="s">
        <v>187</v>
      </c>
      <c r="D19">
        <v>-841.59</v>
      </c>
    </row>
    <row r="20" spans="1:15" x14ac:dyDescent="0.25">
      <c r="A20" t="s">
        <v>32</v>
      </c>
      <c r="B20" s="25">
        <v>12140</v>
      </c>
      <c r="C20" t="s">
        <v>188</v>
      </c>
      <c r="D20">
        <v>-113.86</v>
      </c>
    </row>
    <row r="21" spans="1:15" x14ac:dyDescent="0.25">
      <c r="A21" t="s">
        <v>32</v>
      </c>
      <c r="B21" s="25">
        <v>12160</v>
      </c>
      <c r="C21" t="s">
        <v>38</v>
      </c>
      <c r="D21">
        <v>-50.43</v>
      </c>
    </row>
    <row r="22" spans="1:15" x14ac:dyDescent="0.25">
      <c r="A22" t="s">
        <v>32</v>
      </c>
      <c r="B22" s="25">
        <v>12161</v>
      </c>
      <c r="C22" t="s">
        <v>189</v>
      </c>
      <c r="D22">
        <v>-189.51</v>
      </c>
    </row>
    <row r="23" spans="1:15" x14ac:dyDescent="0.25">
      <c r="A23" t="s">
        <v>32</v>
      </c>
      <c r="B23" s="25">
        <v>12165</v>
      </c>
      <c r="C23" t="s">
        <v>39</v>
      </c>
      <c r="D23">
        <v>-189.51</v>
      </c>
    </row>
    <row r="24" spans="1:15" x14ac:dyDescent="0.25">
      <c r="A24" t="s">
        <v>32</v>
      </c>
      <c r="B24" s="25">
        <v>12166</v>
      </c>
      <c r="C24" t="s">
        <v>190</v>
      </c>
      <c r="D24">
        <v>-12.99</v>
      </c>
    </row>
    <row r="25" spans="1:15" x14ac:dyDescent="0.25">
      <c r="A25" t="s">
        <v>32</v>
      </c>
      <c r="B25" s="25">
        <v>12167</v>
      </c>
      <c r="C25" t="s">
        <v>191</v>
      </c>
      <c r="D25">
        <v>-50.43</v>
      </c>
      <c r="O25" s="38"/>
    </row>
    <row r="26" spans="1:15" x14ac:dyDescent="0.25">
      <c r="A26" t="s">
        <v>32</v>
      </c>
      <c r="B26" s="25">
        <v>14000</v>
      </c>
      <c r="C26" t="s">
        <v>192</v>
      </c>
      <c r="D26">
        <v>-151.30000000000001</v>
      </c>
      <c r="J26" s="32" t="s">
        <v>32</v>
      </c>
      <c r="K26" s="32">
        <v>3</v>
      </c>
      <c r="L26" s="37">
        <v>11001</v>
      </c>
      <c r="M26" s="32" t="s">
        <v>33</v>
      </c>
      <c r="N26">
        <v>-36.991172226004082</v>
      </c>
      <c r="O26" s="38"/>
    </row>
    <row r="27" spans="1:15" x14ac:dyDescent="0.25">
      <c r="A27" t="s">
        <v>32</v>
      </c>
      <c r="B27" s="25">
        <v>15000</v>
      </c>
      <c r="C27" t="s">
        <v>193</v>
      </c>
      <c r="D27">
        <v>-100.87</v>
      </c>
      <c r="J27" t="s">
        <v>32</v>
      </c>
      <c r="K27">
        <v>21</v>
      </c>
      <c r="L27" s="25">
        <v>12120</v>
      </c>
      <c r="M27" t="s">
        <v>34</v>
      </c>
      <c r="N27">
        <v>-204.88350572705482</v>
      </c>
      <c r="O27" s="38"/>
    </row>
    <row r="28" spans="1:15" x14ac:dyDescent="0.25">
      <c r="A28" t="s">
        <v>32</v>
      </c>
      <c r="B28" s="25">
        <v>16110</v>
      </c>
      <c r="C28" t="s">
        <v>43</v>
      </c>
      <c r="D28">
        <v>-75.650000000000006</v>
      </c>
      <c r="J28" s="32" t="s">
        <v>32</v>
      </c>
      <c r="K28" s="32">
        <v>25</v>
      </c>
      <c r="L28" s="37">
        <v>12124</v>
      </c>
      <c r="M28" s="32" t="s">
        <v>35</v>
      </c>
      <c r="N28">
        <v>-19.916628762541805</v>
      </c>
      <c r="O28" s="38"/>
    </row>
    <row r="29" spans="1:15" x14ac:dyDescent="0.25">
      <c r="A29" t="s">
        <v>32</v>
      </c>
      <c r="B29" s="25">
        <v>16130</v>
      </c>
      <c r="C29" t="s">
        <v>194</v>
      </c>
      <c r="D29">
        <v>-50.43</v>
      </c>
      <c r="J29" t="s">
        <v>32</v>
      </c>
      <c r="K29">
        <v>28</v>
      </c>
      <c r="L29" s="25">
        <v>12131</v>
      </c>
      <c r="M29" t="s">
        <v>36</v>
      </c>
      <c r="N29">
        <v>-93.898973214549969</v>
      </c>
      <c r="O29" s="38"/>
    </row>
    <row r="30" spans="1:15" x14ac:dyDescent="0.25">
      <c r="A30" t="s">
        <v>32</v>
      </c>
      <c r="B30" s="25">
        <v>17000</v>
      </c>
      <c r="C30" t="s">
        <v>195</v>
      </c>
      <c r="D30">
        <v>-2188.54</v>
      </c>
      <c r="J30" s="32" t="s">
        <v>32</v>
      </c>
      <c r="K30" s="32">
        <v>30</v>
      </c>
      <c r="L30" s="37">
        <v>12133</v>
      </c>
      <c r="M30" s="32" t="s">
        <v>37</v>
      </c>
      <c r="N30">
        <v>-406.91391032053752</v>
      </c>
      <c r="O30" s="38"/>
    </row>
    <row r="31" spans="1:15" x14ac:dyDescent="0.25">
      <c r="A31" t="s">
        <v>32</v>
      </c>
      <c r="B31" s="25">
        <v>25000</v>
      </c>
      <c r="C31" t="s">
        <v>224</v>
      </c>
      <c r="D31">
        <v>-391.24</v>
      </c>
      <c r="J31" t="s">
        <v>32</v>
      </c>
      <c r="K31">
        <v>34</v>
      </c>
      <c r="L31" s="25">
        <v>12160</v>
      </c>
      <c r="M31" t="s">
        <v>38</v>
      </c>
      <c r="N31">
        <v>-19.916628762541805</v>
      </c>
      <c r="O31" s="38"/>
    </row>
    <row r="32" spans="1:15" x14ac:dyDescent="0.25">
      <c r="A32" t="s">
        <v>32</v>
      </c>
      <c r="B32" s="25">
        <v>35000</v>
      </c>
      <c r="C32" t="s">
        <v>225</v>
      </c>
      <c r="D32">
        <v>-113.86</v>
      </c>
      <c r="J32" s="32" t="s">
        <v>32</v>
      </c>
      <c r="K32" s="32">
        <v>38</v>
      </c>
      <c r="L32" s="37">
        <v>12165</v>
      </c>
      <c r="M32" s="32" t="s">
        <v>39</v>
      </c>
      <c r="N32">
        <v>-93.898973214549969</v>
      </c>
      <c r="O32" s="38"/>
    </row>
    <row r="33" spans="1:15" x14ac:dyDescent="0.25">
      <c r="A33" t="s">
        <v>32</v>
      </c>
      <c r="B33" s="25">
        <v>40000</v>
      </c>
      <c r="C33" t="s">
        <v>226</v>
      </c>
      <c r="D33">
        <v>-339.3</v>
      </c>
      <c r="J33" t="s">
        <v>32</v>
      </c>
      <c r="K33">
        <v>849</v>
      </c>
      <c r="L33" s="25">
        <v>12178</v>
      </c>
      <c r="M33" t="s">
        <v>40</v>
      </c>
      <c r="N33">
        <v>-221.94703335602452</v>
      </c>
      <c r="O33" s="38"/>
    </row>
    <row r="34" spans="1:15" x14ac:dyDescent="0.25">
      <c r="A34" t="s">
        <v>32</v>
      </c>
      <c r="B34" s="25">
        <v>42000</v>
      </c>
      <c r="C34" t="s">
        <v>227</v>
      </c>
      <c r="D34">
        <v>-61.12</v>
      </c>
      <c r="J34" s="32" t="s">
        <v>32</v>
      </c>
      <c r="K34" s="32">
        <v>1112</v>
      </c>
      <c r="L34" s="37">
        <v>12180</v>
      </c>
      <c r="M34" s="32" t="s">
        <v>41</v>
      </c>
      <c r="N34">
        <v>-184.95586113002042</v>
      </c>
      <c r="O34" s="38"/>
    </row>
    <row r="35" spans="1:15" x14ac:dyDescent="0.25">
      <c r="A35" t="s">
        <v>230</v>
      </c>
      <c r="D35">
        <v>-7641.54</v>
      </c>
      <c r="J35" t="s">
        <v>32</v>
      </c>
      <c r="K35">
        <v>1116</v>
      </c>
      <c r="L35" s="25">
        <v>12184</v>
      </c>
      <c r="M35" t="s">
        <v>42</v>
      </c>
      <c r="N35">
        <v>-557.72068452363339</v>
      </c>
      <c r="O35" s="38"/>
    </row>
    <row r="36" spans="1:15" x14ac:dyDescent="0.25">
      <c r="A36" t="s">
        <v>46</v>
      </c>
      <c r="B36" s="25">
        <v>12000</v>
      </c>
      <c r="C36" t="s">
        <v>178</v>
      </c>
      <c r="D36">
        <v>-1860.96</v>
      </c>
      <c r="E36" s="35">
        <v>12000</v>
      </c>
      <c r="F36" s="36" t="s">
        <v>233</v>
      </c>
      <c r="G36" t="s">
        <v>234</v>
      </c>
      <c r="H36" t="str">
        <f>CONCATENATE(F36,TEXT(E36,"##.###"),F36,G36)</f>
        <v>'12.000',</v>
      </c>
      <c r="J36" s="32" t="s">
        <v>32</v>
      </c>
      <c r="K36" s="32">
        <v>51</v>
      </c>
      <c r="L36" s="37">
        <v>16110</v>
      </c>
      <c r="M36" s="32" t="s">
        <v>43</v>
      </c>
      <c r="N36">
        <v>-19.916628762541805</v>
      </c>
    </row>
    <row r="37" spans="1:15" x14ac:dyDescent="0.25">
      <c r="A37" t="s">
        <v>46</v>
      </c>
      <c r="B37" s="25">
        <v>17000</v>
      </c>
      <c r="C37" t="s">
        <v>195</v>
      </c>
      <c r="D37">
        <v>-315.85000000000002</v>
      </c>
      <c r="E37" s="35">
        <v>17000</v>
      </c>
      <c r="F37" s="36" t="s">
        <v>233</v>
      </c>
      <c r="G37" t="s">
        <v>234</v>
      </c>
      <c r="H37" t="str">
        <f t="shared" ref="H37:H65" si="0">CONCATENATE(F37,TEXT(E37,"##.###"),F37,G37)</f>
        <v>'17.000',</v>
      </c>
      <c r="J37" t="s">
        <v>44</v>
      </c>
      <c r="K37">
        <v>649</v>
      </c>
      <c r="L37" s="25">
        <v>17001</v>
      </c>
      <c r="M37" t="s">
        <v>45</v>
      </c>
      <c r="N37">
        <v>-315.85000000000002</v>
      </c>
    </row>
    <row r="38" spans="1:15" x14ac:dyDescent="0.25">
      <c r="A38" t="s">
        <v>46</v>
      </c>
      <c r="B38" s="25">
        <v>20001</v>
      </c>
      <c r="C38" t="s">
        <v>196</v>
      </c>
      <c r="D38">
        <v>-61.379999999999995</v>
      </c>
      <c r="E38" s="35">
        <v>20001</v>
      </c>
      <c r="F38" s="36" t="s">
        <v>233</v>
      </c>
      <c r="G38" t="s">
        <v>234</v>
      </c>
      <c r="H38" t="str">
        <f t="shared" si="0"/>
        <v>'20.001',</v>
      </c>
      <c r="J38" t="s">
        <v>46</v>
      </c>
      <c r="K38">
        <v>54</v>
      </c>
      <c r="L38" s="25">
        <v>20001</v>
      </c>
      <c r="M38" t="s">
        <v>196</v>
      </c>
      <c r="N38">
        <v>-61.379999999999995</v>
      </c>
    </row>
    <row r="39" spans="1:15" x14ac:dyDescent="0.25">
      <c r="A39" t="s">
        <v>46</v>
      </c>
      <c r="B39" s="25">
        <v>20018</v>
      </c>
      <c r="C39" t="s">
        <v>199</v>
      </c>
      <c r="D39">
        <v>-61.379999999999995</v>
      </c>
      <c r="E39" s="35">
        <v>20018</v>
      </c>
      <c r="F39" s="36" t="s">
        <v>233</v>
      </c>
      <c r="G39" t="s">
        <v>234</v>
      </c>
      <c r="H39" t="str">
        <f t="shared" si="0"/>
        <v>'20.018',</v>
      </c>
      <c r="J39" t="s">
        <v>46</v>
      </c>
      <c r="K39">
        <v>56</v>
      </c>
      <c r="L39" s="25">
        <v>20018</v>
      </c>
      <c r="M39" t="s">
        <v>199</v>
      </c>
      <c r="N39">
        <v>-61.379999999999995</v>
      </c>
    </row>
    <row r="40" spans="1:15" x14ac:dyDescent="0.25">
      <c r="A40" t="s">
        <v>46</v>
      </c>
      <c r="B40" s="25">
        <v>20020</v>
      </c>
      <c r="C40" t="s">
        <v>47</v>
      </c>
      <c r="D40">
        <v>-119.69</v>
      </c>
      <c r="E40" s="35">
        <v>20020</v>
      </c>
      <c r="F40" s="36" t="s">
        <v>233</v>
      </c>
      <c r="G40" t="s">
        <v>234</v>
      </c>
      <c r="H40" t="str">
        <f t="shared" si="0"/>
        <v>'20.020',</v>
      </c>
      <c r="J40" t="s">
        <v>46</v>
      </c>
      <c r="K40">
        <v>58</v>
      </c>
      <c r="L40" s="25">
        <v>20020</v>
      </c>
      <c r="M40" t="s">
        <v>47</v>
      </c>
      <c r="N40">
        <v>-119.69</v>
      </c>
    </row>
    <row r="41" spans="1:15" x14ac:dyDescent="0.25">
      <c r="A41" t="s">
        <v>46</v>
      </c>
      <c r="B41" s="25">
        <v>20030</v>
      </c>
      <c r="C41" t="s">
        <v>200</v>
      </c>
      <c r="D41">
        <v>-119.69</v>
      </c>
      <c r="E41" s="35">
        <v>20030</v>
      </c>
      <c r="F41" s="36" t="s">
        <v>233</v>
      </c>
      <c r="G41" t="s">
        <v>234</v>
      </c>
      <c r="H41" t="str">
        <f t="shared" si="0"/>
        <v>'20.030',</v>
      </c>
      <c r="J41" t="s">
        <v>46</v>
      </c>
      <c r="K41">
        <v>64</v>
      </c>
      <c r="L41" s="25">
        <v>20030</v>
      </c>
      <c r="M41" t="s">
        <v>200</v>
      </c>
      <c r="N41">
        <v>-119.69</v>
      </c>
    </row>
    <row r="42" spans="1:15" x14ac:dyDescent="0.25">
      <c r="A42" t="s">
        <v>46</v>
      </c>
      <c r="B42" s="25">
        <v>20040</v>
      </c>
      <c r="C42" t="s">
        <v>201</v>
      </c>
      <c r="D42">
        <v>-61.379999999999995</v>
      </c>
      <c r="E42" s="35">
        <v>20040</v>
      </c>
      <c r="F42" s="36" t="s">
        <v>233</v>
      </c>
      <c r="G42" t="s">
        <v>234</v>
      </c>
      <c r="H42" t="str">
        <f t="shared" si="0"/>
        <v>'20.040',</v>
      </c>
      <c r="J42" t="s">
        <v>46</v>
      </c>
      <c r="K42">
        <v>65</v>
      </c>
      <c r="L42" s="25">
        <v>20040</v>
      </c>
      <c r="M42" t="s">
        <v>201</v>
      </c>
      <c r="N42">
        <v>-61.379999999999995</v>
      </c>
    </row>
    <row r="43" spans="1:15" x14ac:dyDescent="0.25">
      <c r="A43" t="s">
        <v>46</v>
      </c>
      <c r="B43" s="25">
        <v>20300</v>
      </c>
      <c r="C43" t="s">
        <v>48</v>
      </c>
      <c r="D43">
        <v>-39.89</v>
      </c>
      <c r="E43" s="35">
        <v>20300</v>
      </c>
      <c r="F43" s="36" t="s">
        <v>233</v>
      </c>
      <c r="G43" t="s">
        <v>234</v>
      </c>
      <c r="H43" t="str">
        <f t="shared" si="0"/>
        <v>'20.300',</v>
      </c>
      <c r="J43" t="s">
        <v>46</v>
      </c>
      <c r="K43">
        <v>68</v>
      </c>
      <c r="L43" s="25">
        <v>20300</v>
      </c>
      <c r="M43" t="s">
        <v>48</v>
      </c>
      <c r="N43">
        <v>-39.89</v>
      </c>
    </row>
    <row r="44" spans="1:15" x14ac:dyDescent="0.25">
      <c r="A44" t="s">
        <v>46</v>
      </c>
      <c r="B44" s="25">
        <v>20310</v>
      </c>
      <c r="C44" t="s">
        <v>202</v>
      </c>
      <c r="D44">
        <v>-79.790000000000006</v>
      </c>
      <c r="E44" s="35">
        <v>20310</v>
      </c>
      <c r="F44" s="36" t="s">
        <v>233</v>
      </c>
      <c r="G44" t="s">
        <v>234</v>
      </c>
      <c r="H44" t="str">
        <f t="shared" si="0"/>
        <v>'20.310',</v>
      </c>
      <c r="J44" t="s">
        <v>46</v>
      </c>
      <c r="K44">
        <v>69</v>
      </c>
      <c r="L44" s="25">
        <v>20310</v>
      </c>
      <c r="M44" t="s">
        <v>202</v>
      </c>
      <c r="N44">
        <v>-79.790000000000006</v>
      </c>
    </row>
    <row r="45" spans="1:15" x14ac:dyDescent="0.25">
      <c r="A45" t="s">
        <v>46</v>
      </c>
      <c r="B45" s="25">
        <v>20320</v>
      </c>
      <c r="C45" t="s">
        <v>49</v>
      </c>
      <c r="D45">
        <v>-181.06</v>
      </c>
      <c r="E45" s="35">
        <v>20320</v>
      </c>
      <c r="F45" s="36" t="s">
        <v>233</v>
      </c>
      <c r="G45" t="s">
        <v>234</v>
      </c>
      <c r="H45" t="str">
        <f t="shared" si="0"/>
        <v>'20.320',</v>
      </c>
      <c r="J45" t="s">
        <v>46</v>
      </c>
      <c r="K45">
        <v>70</v>
      </c>
      <c r="L45" s="25">
        <v>20320</v>
      </c>
      <c r="M45" t="s">
        <v>49</v>
      </c>
      <c r="N45">
        <v>-181.06</v>
      </c>
    </row>
    <row r="46" spans="1:15" x14ac:dyDescent="0.25">
      <c r="A46" t="s">
        <v>46</v>
      </c>
      <c r="B46" s="25">
        <v>20330</v>
      </c>
      <c r="C46" t="s">
        <v>50</v>
      </c>
      <c r="D46">
        <v>-21.48</v>
      </c>
      <c r="E46" s="35">
        <v>20330</v>
      </c>
      <c r="F46" s="36" t="s">
        <v>233</v>
      </c>
      <c r="G46" t="s">
        <v>234</v>
      </c>
      <c r="H46" t="str">
        <f t="shared" si="0"/>
        <v>'20.330',</v>
      </c>
      <c r="J46" t="s">
        <v>46</v>
      </c>
      <c r="K46">
        <v>71</v>
      </c>
      <c r="L46" s="25">
        <v>20330</v>
      </c>
      <c r="M46" t="s">
        <v>50</v>
      </c>
      <c r="N46">
        <v>-21.48</v>
      </c>
    </row>
    <row r="47" spans="1:15" x14ac:dyDescent="0.25">
      <c r="A47" t="s">
        <v>46</v>
      </c>
      <c r="B47" s="25">
        <v>20702</v>
      </c>
      <c r="C47" t="s">
        <v>51</v>
      </c>
      <c r="D47">
        <v>-619.9</v>
      </c>
      <c r="E47" s="35">
        <v>20702</v>
      </c>
      <c r="F47" s="36" t="s">
        <v>233</v>
      </c>
      <c r="G47" t="s">
        <v>234</v>
      </c>
      <c r="H47" t="str">
        <f t="shared" si="0"/>
        <v>'20.702',</v>
      </c>
      <c r="J47" t="s">
        <v>46</v>
      </c>
      <c r="K47">
        <v>73</v>
      </c>
      <c r="L47" s="25">
        <v>20702</v>
      </c>
      <c r="M47" t="s">
        <v>51</v>
      </c>
      <c r="N47">
        <v>-619.9</v>
      </c>
    </row>
    <row r="48" spans="1:15" x14ac:dyDescent="0.25">
      <c r="A48" t="s">
        <v>46</v>
      </c>
      <c r="B48" s="25">
        <v>20705</v>
      </c>
      <c r="C48" t="s">
        <v>52</v>
      </c>
      <c r="D48">
        <v>-359.06</v>
      </c>
      <c r="E48" s="35">
        <v>20705</v>
      </c>
      <c r="F48" s="36" t="s">
        <v>233</v>
      </c>
      <c r="G48" t="s">
        <v>234</v>
      </c>
      <c r="H48" t="str">
        <f t="shared" si="0"/>
        <v>'20.705',</v>
      </c>
      <c r="J48" t="s">
        <v>46</v>
      </c>
      <c r="K48">
        <v>74</v>
      </c>
      <c r="L48" s="25">
        <v>20705</v>
      </c>
      <c r="M48" t="s">
        <v>52</v>
      </c>
      <c r="N48">
        <v>-359.06</v>
      </c>
    </row>
    <row r="49" spans="1:14" x14ac:dyDescent="0.25">
      <c r="A49" t="s">
        <v>46</v>
      </c>
      <c r="B49" s="25">
        <v>20706</v>
      </c>
      <c r="C49" t="s">
        <v>53</v>
      </c>
      <c r="D49">
        <v>-220.95999999999998</v>
      </c>
      <c r="E49" s="35">
        <v>20706</v>
      </c>
      <c r="F49" s="36" t="s">
        <v>233</v>
      </c>
      <c r="G49" t="s">
        <v>234</v>
      </c>
      <c r="H49" t="str">
        <f t="shared" si="0"/>
        <v>'20.706',</v>
      </c>
      <c r="J49" t="s">
        <v>46</v>
      </c>
      <c r="K49">
        <v>75</v>
      </c>
      <c r="L49" s="25">
        <v>20706</v>
      </c>
      <c r="M49" t="s">
        <v>53</v>
      </c>
      <c r="N49">
        <v>-220.95999999999998</v>
      </c>
    </row>
    <row r="50" spans="1:14" x14ac:dyDescent="0.25">
      <c r="A50" t="s">
        <v>46</v>
      </c>
      <c r="B50" s="25">
        <v>20708</v>
      </c>
      <c r="C50" t="s">
        <v>54</v>
      </c>
      <c r="D50">
        <v>-101.27000000000001</v>
      </c>
      <c r="E50" s="35">
        <v>20708</v>
      </c>
      <c r="F50" s="36" t="s">
        <v>233</v>
      </c>
      <c r="G50" t="s">
        <v>234</v>
      </c>
      <c r="H50" t="str">
        <f t="shared" si="0"/>
        <v>'20.708',</v>
      </c>
      <c r="J50" t="s">
        <v>46</v>
      </c>
      <c r="K50">
        <v>76</v>
      </c>
      <c r="L50" s="25">
        <v>20708</v>
      </c>
      <c r="M50" t="s">
        <v>54</v>
      </c>
      <c r="N50">
        <v>-101.27000000000001</v>
      </c>
    </row>
    <row r="51" spans="1:14" x14ac:dyDescent="0.25">
      <c r="A51" t="s">
        <v>46</v>
      </c>
      <c r="B51" s="25">
        <v>20713</v>
      </c>
      <c r="C51" t="s">
        <v>55</v>
      </c>
      <c r="D51">
        <v>-39.89</v>
      </c>
      <c r="E51" s="35">
        <v>20713</v>
      </c>
      <c r="F51" s="36" t="s">
        <v>233</v>
      </c>
      <c r="G51" t="s">
        <v>234</v>
      </c>
      <c r="H51" t="str">
        <f t="shared" si="0"/>
        <v>'20.713',</v>
      </c>
      <c r="J51" t="s">
        <v>46</v>
      </c>
      <c r="K51">
        <v>77</v>
      </c>
      <c r="L51" s="25">
        <v>20713</v>
      </c>
      <c r="M51" t="s">
        <v>55</v>
      </c>
      <c r="N51">
        <v>-39.89</v>
      </c>
    </row>
    <row r="52" spans="1:14" x14ac:dyDescent="0.25">
      <c r="A52" t="s">
        <v>46</v>
      </c>
      <c r="B52" s="25">
        <v>20716</v>
      </c>
      <c r="C52" t="s">
        <v>56</v>
      </c>
      <c r="D52">
        <v>-21.48</v>
      </c>
      <c r="E52" s="35">
        <v>20716</v>
      </c>
      <c r="F52" s="36" t="s">
        <v>233</v>
      </c>
      <c r="G52" t="s">
        <v>234</v>
      </c>
      <c r="H52" t="str">
        <f t="shared" si="0"/>
        <v>'20.716',</v>
      </c>
      <c r="J52" t="s">
        <v>46</v>
      </c>
      <c r="K52">
        <v>79</v>
      </c>
      <c r="L52" s="25">
        <v>20716</v>
      </c>
      <c r="M52" t="s">
        <v>56</v>
      </c>
      <c r="N52">
        <v>-21.48</v>
      </c>
    </row>
    <row r="53" spans="1:14" x14ac:dyDescent="0.25">
      <c r="A53" t="s">
        <v>46</v>
      </c>
      <c r="B53" s="25">
        <v>20727</v>
      </c>
      <c r="C53" t="s">
        <v>57</v>
      </c>
      <c r="D53">
        <v>-39.89</v>
      </c>
      <c r="E53" s="35">
        <v>20727</v>
      </c>
      <c r="F53" s="36" t="s">
        <v>233</v>
      </c>
      <c r="G53" t="s">
        <v>234</v>
      </c>
      <c r="H53" t="str">
        <f t="shared" si="0"/>
        <v>'20.727',</v>
      </c>
      <c r="J53" t="s">
        <v>46</v>
      </c>
      <c r="K53">
        <v>86</v>
      </c>
      <c r="L53" s="25">
        <v>20727</v>
      </c>
      <c r="M53" t="s">
        <v>57</v>
      </c>
      <c r="N53">
        <v>-39.89</v>
      </c>
    </row>
    <row r="54" spans="1:14" x14ac:dyDescent="0.25">
      <c r="A54" t="s">
        <v>46</v>
      </c>
      <c r="B54" s="25">
        <v>20730</v>
      </c>
      <c r="C54" t="s">
        <v>58</v>
      </c>
      <c r="D54">
        <v>-21.48</v>
      </c>
      <c r="E54" s="35">
        <v>20730</v>
      </c>
      <c r="F54" s="36" t="s">
        <v>233</v>
      </c>
      <c r="G54" t="s">
        <v>234</v>
      </c>
      <c r="H54" t="str">
        <f t="shared" si="0"/>
        <v>'20.730',</v>
      </c>
      <c r="J54" t="s">
        <v>46</v>
      </c>
      <c r="K54">
        <v>89</v>
      </c>
      <c r="L54" s="25">
        <v>20730</v>
      </c>
      <c r="M54" t="s">
        <v>58</v>
      </c>
      <c r="N54">
        <v>-21.48</v>
      </c>
    </row>
    <row r="55" spans="1:14" x14ac:dyDescent="0.25">
      <c r="A55" t="s">
        <v>46</v>
      </c>
      <c r="B55" s="25">
        <v>20734</v>
      </c>
      <c r="C55" t="s">
        <v>59</v>
      </c>
      <c r="D55">
        <v>-21.48</v>
      </c>
      <c r="E55" s="35">
        <v>20734</v>
      </c>
      <c r="F55" s="36" t="s">
        <v>233</v>
      </c>
      <c r="G55" t="s">
        <v>234</v>
      </c>
      <c r="H55" t="str">
        <f t="shared" si="0"/>
        <v>'20.734',</v>
      </c>
      <c r="J55" t="s">
        <v>46</v>
      </c>
      <c r="K55">
        <v>93</v>
      </c>
      <c r="L55" s="25">
        <v>20734</v>
      </c>
      <c r="M55" t="s">
        <v>59</v>
      </c>
      <c r="N55">
        <v>-21.48</v>
      </c>
    </row>
    <row r="56" spans="1:14" x14ac:dyDescent="0.25">
      <c r="A56" t="s">
        <v>46</v>
      </c>
      <c r="B56" s="25">
        <v>20735</v>
      </c>
      <c r="C56" t="s">
        <v>60</v>
      </c>
      <c r="D56">
        <v>-21.48</v>
      </c>
      <c r="E56" s="35">
        <v>20735</v>
      </c>
      <c r="F56" s="36" t="s">
        <v>233</v>
      </c>
      <c r="G56" t="s">
        <v>234</v>
      </c>
      <c r="H56" t="str">
        <f t="shared" si="0"/>
        <v>'20.735',</v>
      </c>
      <c r="J56" t="s">
        <v>46</v>
      </c>
      <c r="K56">
        <v>94</v>
      </c>
      <c r="L56" s="25">
        <v>20735</v>
      </c>
      <c r="M56" t="s">
        <v>60</v>
      </c>
      <c r="N56">
        <v>-21.48</v>
      </c>
    </row>
    <row r="57" spans="1:14" x14ac:dyDescent="0.25">
      <c r="A57" t="s">
        <v>46</v>
      </c>
      <c r="B57" s="25">
        <v>20737</v>
      </c>
      <c r="C57" t="s">
        <v>61</v>
      </c>
      <c r="D57">
        <v>-159.57999999999998</v>
      </c>
      <c r="E57" s="35">
        <v>20737</v>
      </c>
      <c r="F57" s="36" t="s">
        <v>233</v>
      </c>
      <c r="G57" t="s">
        <v>234</v>
      </c>
      <c r="H57" t="str">
        <f t="shared" si="0"/>
        <v>'20.737',</v>
      </c>
      <c r="J57" t="s">
        <v>46</v>
      </c>
      <c r="K57">
        <v>96</v>
      </c>
      <c r="L57" s="25">
        <v>20737</v>
      </c>
      <c r="M57" t="s">
        <v>61</v>
      </c>
      <c r="N57">
        <v>-159.57999999999998</v>
      </c>
    </row>
    <row r="58" spans="1:14" x14ac:dyDescent="0.25">
      <c r="A58" t="s">
        <v>46</v>
      </c>
      <c r="B58" s="25">
        <v>20738</v>
      </c>
      <c r="C58" t="s">
        <v>62</v>
      </c>
      <c r="D58">
        <v>-242.42000000000002</v>
      </c>
      <c r="E58" s="35">
        <v>20738</v>
      </c>
      <c r="F58" s="36" t="s">
        <v>233</v>
      </c>
      <c r="G58" t="s">
        <v>234</v>
      </c>
      <c r="H58" t="str">
        <f t="shared" si="0"/>
        <v>'20.738',</v>
      </c>
      <c r="J58" t="s">
        <v>46</v>
      </c>
      <c r="K58">
        <v>97</v>
      </c>
      <c r="L58" s="25">
        <v>20738</v>
      </c>
      <c r="M58" t="s">
        <v>62</v>
      </c>
      <c r="N58">
        <v>-242.42000000000002</v>
      </c>
    </row>
    <row r="59" spans="1:14" x14ac:dyDescent="0.25">
      <c r="A59" t="s">
        <v>46</v>
      </c>
      <c r="B59" s="25">
        <v>20780</v>
      </c>
      <c r="C59" t="s">
        <v>63</v>
      </c>
      <c r="D59">
        <v>-282.31</v>
      </c>
      <c r="E59" s="35">
        <v>20780</v>
      </c>
      <c r="F59" s="36" t="s">
        <v>233</v>
      </c>
      <c r="G59" t="s">
        <v>234</v>
      </c>
      <c r="H59" t="str">
        <f t="shared" si="0"/>
        <v>'20.780',</v>
      </c>
      <c r="J59" t="s">
        <v>46</v>
      </c>
      <c r="K59">
        <v>100</v>
      </c>
      <c r="L59" s="25">
        <v>20780</v>
      </c>
      <c r="M59" t="s">
        <v>63</v>
      </c>
      <c r="N59">
        <v>-282.31</v>
      </c>
    </row>
    <row r="60" spans="1:14" x14ac:dyDescent="0.25">
      <c r="A60" t="s">
        <v>46</v>
      </c>
      <c r="B60" s="25">
        <v>20781</v>
      </c>
      <c r="C60" t="s">
        <v>64</v>
      </c>
      <c r="D60">
        <v>-82.84</v>
      </c>
      <c r="E60" s="35">
        <v>20781</v>
      </c>
      <c r="F60" s="36" t="s">
        <v>233</v>
      </c>
      <c r="G60" t="s">
        <v>234</v>
      </c>
      <c r="H60" t="str">
        <f t="shared" si="0"/>
        <v>'20.781',</v>
      </c>
      <c r="J60" t="s">
        <v>46</v>
      </c>
      <c r="K60">
        <v>101</v>
      </c>
      <c r="L60" s="25">
        <v>20781</v>
      </c>
      <c r="M60" t="s">
        <v>64</v>
      </c>
      <c r="N60">
        <v>-82.84</v>
      </c>
    </row>
    <row r="61" spans="1:14" x14ac:dyDescent="0.25">
      <c r="A61" t="s">
        <v>46</v>
      </c>
      <c r="B61" s="25">
        <v>20782</v>
      </c>
      <c r="C61" t="s">
        <v>65</v>
      </c>
      <c r="D61">
        <v>-82.84</v>
      </c>
      <c r="E61" s="35">
        <v>20782</v>
      </c>
      <c r="F61" s="36" t="s">
        <v>233</v>
      </c>
      <c r="G61" t="s">
        <v>234</v>
      </c>
      <c r="H61" t="str">
        <f t="shared" si="0"/>
        <v>'20.782',</v>
      </c>
      <c r="J61" t="s">
        <v>46</v>
      </c>
      <c r="K61">
        <v>102</v>
      </c>
      <c r="L61" s="25">
        <v>20782</v>
      </c>
      <c r="M61" t="s">
        <v>65</v>
      </c>
      <c r="N61">
        <v>-82.84</v>
      </c>
    </row>
    <row r="62" spans="1:14" x14ac:dyDescent="0.25">
      <c r="A62" t="s">
        <v>46</v>
      </c>
      <c r="B62" s="25">
        <v>20783</v>
      </c>
      <c r="C62" t="s">
        <v>66</v>
      </c>
      <c r="D62">
        <v>-64.430000000000007</v>
      </c>
      <c r="E62" s="35">
        <v>20783</v>
      </c>
      <c r="F62" s="36" t="s">
        <v>233</v>
      </c>
      <c r="G62" t="s">
        <v>234</v>
      </c>
      <c r="H62" t="str">
        <f t="shared" si="0"/>
        <v>'20.783',</v>
      </c>
      <c r="J62" t="s">
        <v>46</v>
      </c>
      <c r="K62">
        <v>103</v>
      </c>
      <c r="L62" s="25">
        <v>20783</v>
      </c>
      <c r="M62" t="s">
        <v>66</v>
      </c>
      <c r="N62">
        <v>-64.430000000000007</v>
      </c>
    </row>
    <row r="63" spans="1:14" x14ac:dyDescent="0.25">
      <c r="A63" t="s">
        <v>46</v>
      </c>
      <c r="B63" s="25">
        <v>20784</v>
      </c>
      <c r="C63" t="s">
        <v>67</v>
      </c>
      <c r="D63">
        <v>-24.54</v>
      </c>
      <c r="E63" s="35">
        <v>20784</v>
      </c>
      <c r="F63" s="36" t="s">
        <v>233</v>
      </c>
      <c r="G63" t="s">
        <v>234</v>
      </c>
      <c r="H63" t="str">
        <f t="shared" si="0"/>
        <v>'20.784',</v>
      </c>
      <c r="J63" t="s">
        <v>46</v>
      </c>
      <c r="K63">
        <v>104</v>
      </c>
      <c r="L63" s="25">
        <v>20784</v>
      </c>
      <c r="M63" t="s">
        <v>67</v>
      </c>
      <c r="N63">
        <v>-24.54</v>
      </c>
    </row>
    <row r="64" spans="1:14" x14ac:dyDescent="0.25">
      <c r="A64" t="s">
        <v>46</v>
      </c>
      <c r="B64" s="25">
        <v>20789</v>
      </c>
      <c r="C64" t="s">
        <v>68</v>
      </c>
      <c r="D64">
        <v>-24.54</v>
      </c>
      <c r="E64" s="35">
        <v>20789</v>
      </c>
      <c r="F64" s="36" t="s">
        <v>233</v>
      </c>
      <c r="G64" t="s">
        <v>234</v>
      </c>
      <c r="H64" t="str">
        <f t="shared" si="0"/>
        <v>'20.789',</v>
      </c>
      <c r="J64" t="s">
        <v>46</v>
      </c>
      <c r="K64">
        <v>107</v>
      </c>
      <c r="L64" s="25">
        <v>20789</v>
      </c>
      <c r="M64" t="s">
        <v>68</v>
      </c>
      <c r="N64">
        <v>-24.54</v>
      </c>
    </row>
    <row r="65" spans="1:14" x14ac:dyDescent="0.25">
      <c r="A65" t="s">
        <v>46</v>
      </c>
      <c r="B65" s="25">
        <v>20790</v>
      </c>
      <c r="C65" t="s">
        <v>69</v>
      </c>
      <c r="D65">
        <v>-220.95999999999998</v>
      </c>
      <c r="E65" s="35">
        <v>20790</v>
      </c>
      <c r="F65" s="36" t="s">
        <v>233</v>
      </c>
      <c r="G65" t="s">
        <v>234</v>
      </c>
      <c r="H65" t="str">
        <f t="shared" si="0"/>
        <v>'20.790',</v>
      </c>
      <c r="J65" t="s">
        <v>46</v>
      </c>
      <c r="K65">
        <v>108</v>
      </c>
      <c r="L65" s="25">
        <v>20790</v>
      </c>
      <c r="M65" t="s">
        <v>69</v>
      </c>
      <c r="N65">
        <v>-220.95999999999998</v>
      </c>
    </row>
    <row r="66" spans="1:14" x14ac:dyDescent="0.25">
      <c r="A66" t="s">
        <v>46</v>
      </c>
      <c r="B66" s="25">
        <v>20803</v>
      </c>
      <c r="C66" t="s">
        <v>70</v>
      </c>
      <c r="D66">
        <v>-199.48000000000002</v>
      </c>
      <c r="E66" s="35">
        <v>20803</v>
      </c>
      <c r="F66" s="36" t="s">
        <v>233</v>
      </c>
      <c r="G66" t="s">
        <v>234</v>
      </c>
      <c r="H66" t="str">
        <f t="shared" ref="H66:H129" si="1">CONCATENATE(F66,TEXT(E66,"##.###"),F66,G66)</f>
        <v>'20.803',</v>
      </c>
      <c r="J66" t="s">
        <v>46</v>
      </c>
      <c r="K66">
        <v>109</v>
      </c>
      <c r="L66" s="25">
        <v>20803</v>
      </c>
      <c r="M66" t="s">
        <v>70</v>
      </c>
      <c r="N66">
        <v>-199.48000000000002</v>
      </c>
    </row>
    <row r="67" spans="1:14" x14ac:dyDescent="0.25">
      <c r="A67" t="s">
        <v>46</v>
      </c>
      <c r="B67" s="25">
        <v>20817</v>
      </c>
      <c r="C67" t="s">
        <v>71</v>
      </c>
      <c r="D67">
        <v>-21.48</v>
      </c>
      <c r="E67" s="35">
        <v>20817</v>
      </c>
      <c r="F67" s="36" t="s">
        <v>233</v>
      </c>
      <c r="G67" t="s">
        <v>234</v>
      </c>
      <c r="H67" t="str">
        <f t="shared" si="1"/>
        <v>'20.817',</v>
      </c>
      <c r="J67" t="s">
        <v>46</v>
      </c>
      <c r="K67">
        <v>112</v>
      </c>
      <c r="L67" s="25">
        <v>20817</v>
      </c>
      <c r="M67" t="s">
        <v>71</v>
      </c>
      <c r="N67">
        <v>-21.48</v>
      </c>
    </row>
    <row r="68" spans="1:14" x14ac:dyDescent="0.25">
      <c r="A68" t="s">
        <v>46</v>
      </c>
      <c r="B68" s="25">
        <v>20827</v>
      </c>
      <c r="C68" t="s">
        <v>72</v>
      </c>
      <c r="D68">
        <v>-39.89</v>
      </c>
      <c r="E68" s="35">
        <v>20827</v>
      </c>
      <c r="F68" s="36" t="s">
        <v>233</v>
      </c>
      <c r="G68" t="s">
        <v>234</v>
      </c>
      <c r="H68" t="str">
        <f t="shared" si="1"/>
        <v>'20.827',</v>
      </c>
      <c r="J68" t="s">
        <v>46</v>
      </c>
      <c r="K68">
        <v>118</v>
      </c>
      <c r="L68" s="25">
        <v>20827</v>
      </c>
      <c r="M68" t="s">
        <v>72</v>
      </c>
      <c r="N68">
        <v>-39.89</v>
      </c>
    </row>
    <row r="69" spans="1:14" x14ac:dyDescent="0.25">
      <c r="A69" t="s">
        <v>46</v>
      </c>
      <c r="B69" s="25">
        <v>20829</v>
      </c>
      <c r="C69" t="s">
        <v>203</v>
      </c>
      <c r="D69">
        <v>-141.16</v>
      </c>
      <c r="E69" s="35">
        <v>20829</v>
      </c>
      <c r="F69" s="36" t="s">
        <v>233</v>
      </c>
      <c r="G69" t="s">
        <v>234</v>
      </c>
      <c r="H69" t="str">
        <f t="shared" si="1"/>
        <v>'20.829',</v>
      </c>
      <c r="J69" t="s">
        <v>46</v>
      </c>
      <c r="K69">
        <v>119</v>
      </c>
      <c r="L69" s="25">
        <v>20829</v>
      </c>
      <c r="M69" t="s">
        <v>203</v>
      </c>
      <c r="N69">
        <v>-141.16</v>
      </c>
    </row>
    <row r="70" spans="1:14" x14ac:dyDescent="0.25">
      <c r="A70" t="s">
        <v>46</v>
      </c>
      <c r="B70" s="25">
        <v>20830</v>
      </c>
      <c r="C70" t="s">
        <v>73</v>
      </c>
      <c r="D70">
        <v>-21.48</v>
      </c>
      <c r="E70" s="35">
        <v>20830</v>
      </c>
      <c r="F70" s="36" t="s">
        <v>233</v>
      </c>
      <c r="G70" t="s">
        <v>234</v>
      </c>
      <c r="H70" t="str">
        <f t="shared" si="1"/>
        <v>'20.830',</v>
      </c>
      <c r="J70" t="s">
        <v>46</v>
      </c>
      <c r="K70">
        <v>120</v>
      </c>
      <c r="L70" s="25">
        <v>20830</v>
      </c>
      <c r="M70" t="s">
        <v>73</v>
      </c>
      <c r="N70">
        <v>-21.48</v>
      </c>
    </row>
    <row r="71" spans="1:14" x14ac:dyDescent="0.25">
      <c r="A71" t="s">
        <v>46</v>
      </c>
      <c r="B71" s="25">
        <v>20831</v>
      </c>
      <c r="C71" t="s">
        <v>74</v>
      </c>
      <c r="D71">
        <v>-61.379999999999995</v>
      </c>
      <c r="E71" s="35">
        <v>20831</v>
      </c>
      <c r="F71" s="36" t="s">
        <v>233</v>
      </c>
      <c r="G71" t="s">
        <v>234</v>
      </c>
      <c r="H71" t="str">
        <f t="shared" si="1"/>
        <v>'20.831',</v>
      </c>
      <c r="J71" s="39" t="s">
        <v>46</v>
      </c>
      <c r="K71" s="39">
        <v>121</v>
      </c>
      <c r="L71" s="40">
        <v>20831</v>
      </c>
      <c r="M71" s="39" t="s">
        <v>74</v>
      </c>
      <c r="N71" s="39">
        <v>-675.68</v>
      </c>
    </row>
    <row r="72" spans="1:14" x14ac:dyDescent="0.25">
      <c r="A72" t="s">
        <v>46</v>
      </c>
      <c r="B72" s="25">
        <v>20832</v>
      </c>
      <c r="C72" t="s">
        <v>204</v>
      </c>
      <c r="D72">
        <v>-473.14</v>
      </c>
      <c r="E72" s="35">
        <v>20832</v>
      </c>
      <c r="F72" s="36" t="s">
        <v>233</v>
      </c>
      <c r="G72" t="s">
        <v>234</v>
      </c>
      <c r="H72" t="str">
        <f t="shared" si="1"/>
        <v>'20.832',</v>
      </c>
      <c r="J72" t="s">
        <v>46</v>
      </c>
      <c r="K72">
        <v>982</v>
      </c>
      <c r="L72" s="25">
        <v>20832</v>
      </c>
      <c r="M72" t="s">
        <v>204</v>
      </c>
      <c r="N72">
        <v>-473.14</v>
      </c>
    </row>
    <row r="73" spans="1:14" x14ac:dyDescent="0.25">
      <c r="A73" t="s">
        <v>46</v>
      </c>
      <c r="B73" s="25">
        <v>20921</v>
      </c>
      <c r="C73" t="s">
        <v>75</v>
      </c>
      <c r="D73">
        <v>-141.16</v>
      </c>
      <c r="E73" s="35">
        <v>20921</v>
      </c>
      <c r="F73" s="36" t="s">
        <v>233</v>
      </c>
      <c r="G73" t="s">
        <v>234</v>
      </c>
      <c r="H73" t="str">
        <f t="shared" si="1"/>
        <v>'20.921',</v>
      </c>
      <c r="J73" t="s">
        <v>46</v>
      </c>
      <c r="K73">
        <v>135</v>
      </c>
      <c r="L73" s="25">
        <v>20921</v>
      </c>
      <c r="M73" t="s">
        <v>75</v>
      </c>
      <c r="N73">
        <v>-141.16</v>
      </c>
    </row>
    <row r="74" spans="1:14" x14ac:dyDescent="0.25">
      <c r="A74" t="s">
        <v>46</v>
      </c>
      <c r="B74" s="25">
        <v>21001</v>
      </c>
      <c r="C74" t="s">
        <v>76</v>
      </c>
      <c r="D74">
        <v>-61.379999999999995</v>
      </c>
      <c r="E74" s="35">
        <v>21001</v>
      </c>
      <c r="F74" s="36" t="s">
        <v>233</v>
      </c>
      <c r="G74" t="s">
        <v>234</v>
      </c>
      <c r="H74" t="str">
        <f t="shared" si="1"/>
        <v>'21.001',</v>
      </c>
      <c r="J74" t="s">
        <v>46</v>
      </c>
      <c r="K74">
        <v>140</v>
      </c>
      <c r="L74" s="25">
        <v>21001</v>
      </c>
      <c r="M74" t="s">
        <v>76</v>
      </c>
      <c r="N74">
        <v>-61.379999999999995</v>
      </c>
    </row>
    <row r="75" spans="1:14" x14ac:dyDescent="0.25">
      <c r="A75" t="s">
        <v>46</v>
      </c>
      <c r="B75" s="25">
        <v>21110</v>
      </c>
      <c r="C75" t="s">
        <v>205</v>
      </c>
      <c r="D75">
        <v>-159.57999999999998</v>
      </c>
      <c r="E75" s="35">
        <v>21110</v>
      </c>
      <c r="F75" s="36" t="s">
        <v>233</v>
      </c>
      <c r="G75" t="s">
        <v>234</v>
      </c>
      <c r="H75" t="str">
        <f t="shared" si="1"/>
        <v>'21.110',</v>
      </c>
      <c r="J75" t="s">
        <v>46</v>
      </c>
      <c r="K75">
        <v>145</v>
      </c>
      <c r="L75" s="25">
        <v>21110</v>
      </c>
      <c r="M75" t="s">
        <v>205</v>
      </c>
      <c r="N75">
        <v>-159.57999999999998</v>
      </c>
    </row>
    <row r="76" spans="1:14" x14ac:dyDescent="0.25">
      <c r="A76" t="s">
        <v>46</v>
      </c>
      <c r="B76" s="25">
        <v>21113</v>
      </c>
      <c r="C76" t="s">
        <v>206</v>
      </c>
      <c r="D76">
        <v>-79.790000000000006</v>
      </c>
      <c r="E76" s="35">
        <v>21113</v>
      </c>
      <c r="F76" s="36" t="s">
        <v>233</v>
      </c>
      <c r="G76" t="s">
        <v>234</v>
      </c>
      <c r="H76" t="str">
        <f t="shared" si="1"/>
        <v>'21.113',</v>
      </c>
      <c r="J76" t="s">
        <v>46</v>
      </c>
      <c r="K76">
        <v>148</v>
      </c>
      <c r="L76" s="25">
        <v>21113</v>
      </c>
      <c r="M76" t="s">
        <v>206</v>
      </c>
      <c r="N76">
        <v>-79.790000000000006</v>
      </c>
    </row>
    <row r="77" spans="1:14" x14ac:dyDescent="0.25">
      <c r="A77" t="s">
        <v>46</v>
      </c>
      <c r="B77" s="25">
        <v>21115</v>
      </c>
      <c r="C77" t="s">
        <v>207</v>
      </c>
      <c r="D77">
        <v>-319.14999999999998</v>
      </c>
      <c r="E77" s="35">
        <v>21115</v>
      </c>
      <c r="F77" s="36" t="s">
        <v>233</v>
      </c>
      <c r="G77" t="s">
        <v>234</v>
      </c>
      <c r="H77" t="str">
        <f t="shared" si="1"/>
        <v>'21.115',</v>
      </c>
      <c r="J77" t="s">
        <v>46</v>
      </c>
      <c r="K77">
        <v>150</v>
      </c>
      <c r="L77" s="25">
        <v>21115</v>
      </c>
      <c r="M77" t="s">
        <v>207</v>
      </c>
      <c r="N77">
        <v>-319.14999999999998</v>
      </c>
    </row>
    <row r="78" spans="1:14" x14ac:dyDescent="0.25">
      <c r="A78" t="s">
        <v>46</v>
      </c>
      <c r="B78" s="25">
        <v>21122</v>
      </c>
      <c r="C78" t="s">
        <v>77</v>
      </c>
      <c r="D78">
        <v>-21.48</v>
      </c>
      <c r="E78" s="35">
        <v>21122</v>
      </c>
      <c r="F78" s="36" t="s">
        <v>233</v>
      </c>
      <c r="G78" t="s">
        <v>234</v>
      </c>
      <c r="H78" t="str">
        <f t="shared" si="1"/>
        <v>'21.122',</v>
      </c>
      <c r="J78" t="s">
        <v>46</v>
      </c>
      <c r="K78">
        <v>152</v>
      </c>
      <c r="L78" s="25">
        <v>21122</v>
      </c>
      <c r="M78" t="s">
        <v>77</v>
      </c>
      <c r="N78">
        <v>-21.48</v>
      </c>
    </row>
    <row r="79" spans="1:14" x14ac:dyDescent="0.25">
      <c r="A79" t="s">
        <v>46</v>
      </c>
      <c r="B79" s="25">
        <v>21124</v>
      </c>
      <c r="C79" t="s">
        <v>78</v>
      </c>
      <c r="D79">
        <v>-61.379999999999995</v>
      </c>
      <c r="E79" s="35">
        <v>21124</v>
      </c>
      <c r="F79" s="36" t="s">
        <v>233</v>
      </c>
      <c r="G79" t="s">
        <v>234</v>
      </c>
      <c r="H79" t="str">
        <f t="shared" si="1"/>
        <v>'21.124',</v>
      </c>
      <c r="J79" t="s">
        <v>46</v>
      </c>
      <c r="K79">
        <v>153</v>
      </c>
      <c r="L79" s="25">
        <v>21124</v>
      </c>
      <c r="M79" t="s">
        <v>78</v>
      </c>
      <c r="N79">
        <v>-61.379999999999995</v>
      </c>
    </row>
    <row r="80" spans="1:14" x14ac:dyDescent="0.25">
      <c r="A80" t="s">
        <v>46</v>
      </c>
      <c r="B80" s="25">
        <v>21130</v>
      </c>
      <c r="C80" t="s">
        <v>79</v>
      </c>
      <c r="D80">
        <v>-21.48</v>
      </c>
      <c r="E80" s="35">
        <v>21130</v>
      </c>
      <c r="F80" s="36" t="s">
        <v>233</v>
      </c>
      <c r="G80" t="s">
        <v>234</v>
      </c>
      <c r="H80" t="str">
        <f t="shared" si="1"/>
        <v>'21.130',</v>
      </c>
      <c r="J80" t="s">
        <v>46</v>
      </c>
      <c r="K80">
        <v>155</v>
      </c>
      <c r="L80" s="25">
        <v>21130</v>
      </c>
      <c r="M80" t="s">
        <v>79</v>
      </c>
      <c r="N80">
        <v>-21.48</v>
      </c>
    </row>
    <row r="81" spans="1:14" x14ac:dyDescent="0.25">
      <c r="A81" t="s">
        <v>46</v>
      </c>
      <c r="B81" s="25">
        <v>21210</v>
      </c>
      <c r="C81" t="s">
        <v>80</v>
      </c>
      <c r="D81">
        <v>-340.64000000000004</v>
      </c>
      <c r="E81" s="35">
        <v>21210</v>
      </c>
      <c r="F81" s="36" t="s">
        <v>233</v>
      </c>
      <c r="G81" t="s">
        <v>234</v>
      </c>
      <c r="H81" t="str">
        <f t="shared" si="1"/>
        <v>'21.210',</v>
      </c>
      <c r="J81" t="s">
        <v>46</v>
      </c>
      <c r="K81">
        <v>156</v>
      </c>
      <c r="L81" s="25">
        <v>21210</v>
      </c>
      <c r="M81" t="s">
        <v>80</v>
      </c>
      <c r="N81">
        <v>-340.64000000000004</v>
      </c>
    </row>
    <row r="82" spans="1:14" x14ac:dyDescent="0.25">
      <c r="A82" t="s">
        <v>46</v>
      </c>
      <c r="B82" s="25">
        <v>21220</v>
      </c>
      <c r="C82" t="s">
        <v>81</v>
      </c>
      <c r="D82">
        <v>-61.379999999999995</v>
      </c>
      <c r="E82" s="35">
        <v>21220</v>
      </c>
      <c r="F82" s="36" t="s">
        <v>233</v>
      </c>
      <c r="G82" t="s">
        <v>234</v>
      </c>
      <c r="H82" t="str">
        <f t="shared" si="1"/>
        <v>'21.220',</v>
      </c>
      <c r="J82" t="s">
        <v>46</v>
      </c>
      <c r="K82">
        <v>158</v>
      </c>
      <c r="L82" s="25">
        <v>21220</v>
      </c>
      <c r="M82" t="s">
        <v>81</v>
      </c>
      <c r="N82">
        <v>-61.379999999999995</v>
      </c>
    </row>
    <row r="83" spans="1:14" x14ac:dyDescent="0.25">
      <c r="A83" t="s">
        <v>46</v>
      </c>
      <c r="B83" s="25">
        <v>21230</v>
      </c>
      <c r="C83" t="s">
        <v>82</v>
      </c>
      <c r="D83">
        <v>-21.48</v>
      </c>
      <c r="E83" s="35">
        <v>21230</v>
      </c>
      <c r="F83" s="36" t="s">
        <v>233</v>
      </c>
      <c r="G83" t="s">
        <v>234</v>
      </c>
      <c r="H83" t="str">
        <f t="shared" si="1"/>
        <v>'21.230',</v>
      </c>
      <c r="J83" t="s">
        <v>46</v>
      </c>
      <c r="K83">
        <v>159</v>
      </c>
      <c r="L83" s="25">
        <v>21230</v>
      </c>
      <c r="M83" t="s">
        <v>82</v>
      </c>
      <c r="N83">
        <v>-21.48</v>
      </c>
    </row>
    <row r="84" spans="1:14" x14ac:dyDescent="0.25">
      <c r="A84" t="s">
        <v>46</v>
      </c>
      <c r="B84" s="25">
        <v>21240</v>
      </c>
      <c r="C84" t="s">
        <v>83</v>
      </c>
      <c r="D84">
        <v>-199.48000000000002</v>
      </c>
      <c r="E84" s="35">
        <v>21240</v>
      </c>
      <c r="F84" s="36" t="s">
        <v>233</v>
      </c>
      <c r="G84" t="s">
        <v>234</v>
      </c>
      <c r="H84" t="str">
        <f t="shared" si="1"/>
        <v>'21.240',</v>
      </c>
      <c r="J84" t="s">
        <v>46</v>
      </c>
      <c r="K84">
        <v>160</v>
      </c>
      <c r="L84" s="25">
        <v>21240</v>
      </c>
      <c r="M84" t="s">
        <v>83</v>
      </c>
      <c r="N84">
        <v>-199.48000000000002</v>
      </c>
    </row>
    <row r="85" spans="1:14" x14ac:dyDescent="0.25">
      <c r="A85" t="s">
        <v>46</v>
      </c>
      <c r="B85" s="25">
        <v>21250</v>
      </c>
      <c r="C85" t="s">
        <v>84</v>
      </c>
      <c r="D85">
        <v>-159.57999999999998</v>
      </c>
      <c r="E85" s="35">
        <v>21250</v>
      </c>
      <c r="F85" s="36" t="s">
        <v>233</v>
      </c>
      <c r="G85" t="s">
        <v>234</v>
      </c>
      <c r="H85" t="str">
        <f t="shared" si="1"/>
        <v>'21.250',</v>
      </c>
      <c r="J85" t="s">
        <v>46</v>
      </c>
      <c r="K85">
        <v>167</v>
      </c>
      <c r="L85" s="25">
        <v>21250</v>
      </c>
      <c r="M85" t="s">
        <v>84</v>
      </c>
      <c r="N85">
        <v>-159.57999999999998</v>
      </c>
    </row>
    <row r="86" spans="1:14" x14ac:dyDescent="0.25">
      <c r="A86" t="s">
        <v>46</v>
      </c>
      <c r="B86" s="25">
        <v>21280</v>
      </c>
      <c r="C86" t="s">
        <v>85</v>
      </c>
      <c r="D86">
        <v>-79.790000000000006</v>
      </c>
      <c r="E86" s="35">
        <v>21280</v>
      </c>
      <c r="F86" s="36" t="s">
        <v>233</v>
      </c>
      <c r="G86" t="s">
        <v>234</v>
      </c>
      <c r="H86" t="str">
        <f t="shared" si="1"/>
        <v>'21.280',</v>
      </c>
      <c r="J86" t="s">
        <v>46</v>
      </c>
      <c r="K86">
        <v>169</v>
      </c>
      <c r="L86" s="25">
        <v>21280</v>
      </c>
      <c r="M86" t="s">
        <v>85</v>
      </c>
      <c r="N86">
        <v>-79.790000000000006</v>
      </c>
    </row>
    <row r="87" spans="1:14" x14ac:dyDescent="0.25">
      <c r="A87" t="s">
        <v>46</v>
      </c>
      <c r="B87" s="25">
        <v>21402</v>
      </c>
      <c r="C87" t="s">
        <v>208</v>
      </c>
      <c r="D87">
        <v>-1494.51</v>
      </c>
      <c r="E87" s="35">
        <v>21402</v>
      </c>
      <c r="F87" s="36" t="s">
        <v>233</v>
      </c>
      <c r="G87" t="s">
        <v>234</v>
      </c>
      <c r="H87" t="str">
        <f t="shared" si="1"/>
        <v>'21.402',</v>
      </c>
      <c r="J87" t="s">
        <v>46</v>
      </c>
      <c r="K87">
        <v>172</v>
      </c>
      <c r="L87" s="25">
        <v>21402</v>
      </c>
      <c r="M87" t="s">
        <v>86</v>
      </c>
      <c r="N87">
        <v>-1494.51</v>
      </c>
    </row>
    <row r="88" spans="1:14" x14ac:dyDescent="0.25">
      <c r="A88" t="s">
        <v>46</v>
      </c>
      <c r="B88" s="25">
        <v>21421</v>
      </c>
      <c r="C88" t="s">
        <v>87</v>
      </c>
      <c r="D88">
        <v>-61.379999999999995</v>
      </c>
      <c r="E88" s="35">
        <v>21421</v>
      </c>
      <c r="F88" s="36" t="s">
        <v>233</v>
      </c>
      <c r="G88" t="s">
        <v>234</v>
      </c>
      <c r="H88" t="str">
        <f t="shared" si="1"/>
        <v>'21.421',</v>
      </c>
      <c r="J88" t="s">
        <v>46</v>
      </c>
      <c r="K88">
        <v>178</v>
      </c>
      <c r="L88" s="25">
        <v>21421</v>
      </c>
      <c r="M88" t="s">
        <v>87</v>
      </c>
      <c r="N88">
        <v>-61.379999999999995</v>
      </c>
    </row>
    <row r="89" spans="1:14" x14ac:dyDescent="0.25">
      <c r="A89" t="s">
        <v>46</v>
      </c>
      <c r="B89" s="25">
        <v>21422</v>
      </c>
      <c r="C89" t="s">
        <v>88</v>
      </c>
      <c r="D89">
        <v>-39.89</v>
      </c>
      <c r="E89" s="35">
        <v>21422</v>
      </c>
      <c r="F89" s="36" t="s">
        <v>233</v>
      </c>
      <c r="G89" t="s">
        <v>234</v>
      </c>
      <c r="H89" t="str">
        <f t="shared" si="1"/>
        <v>'21.422',</v>
      </c>
      <c r="J89" t="s">
        <v>46</v>
      </c>
      <c r="K89">
        <v>179</v>
      </c>
      <c r="L89" s="25">
        <v>21422</v>
      </c>
      <c r="M89" t="s">
        <v>88</v>
      </c>
      <c r="N89">
        <v>-39.89</v>
      </c>
    </row>
    <row r="90" spans="1:14" x14ac:dyDescent="0.25">
      <c r="A90" t="s">
        <v>46</v>
      </c>
      <c r="B90" s="25">
        <v>21431</v>
      </c>
      <c r="C90" t="s">
        <v>89</v>
      </c>
      <c r="D90">
        <v>-39.799999999999997</v>
      </c>
      <c r="E90" s="35">
        <v>21431</v>
      </c>
      <c r="F90" s="36" t="s">
        <v>233</v>
      </c>
      <c r="G90" t="s">
        <v>234</v>
      </c>
      <c r="H90" t="str">
        <f t="shared" si="1"/>
        <v>'21.431',</v>
      </c>
      <c r="J90" t="s">
        <v>46</v>
      </c>
      <c r="K90">
        <v>180</v>
      </c>
      <c r="L90" s="25">
        <v>21431</v>
      </c>
      <c r="M90" t="s">
        <v>89</v>
      </c>
      <c r="N90">
        <v>-39.799999999999997</v>
      </c>
    </row>
    <row r="91" spans="1:14" x14ac:dyDescent="0.25">
      <c r="A91" t="s">
        <v>46</v>
      </c>
      <c r="B91" s="25">
        <v>21432</v>
      </c>
      <c r="C91" t="s">
        <v>90</v>
      </c>
      <c r="D91">
        <v>-21.48</v>
      </c>
      <c r="E91" s="35">
        <v>21432</v>
      </c>
      <c r="F91" s="36" t="s">
        <v>233</v>
      </c>
      <c r="G91" t="s">
        <v>234</v>
      </c>
      <c r="H91" t="str">
        <f t="shared" si="1"/>
        <v>'21.432',</v>
      </c>
      <c r="J91" t="s">
        <v>46</v>
      </c>
      <c r="K91">
        <v>181</v>
      </c>
      <c r="L91" s="25">
        <v>21432</v>
      </c>
      <c r="M91" t="s">
        <v>90</v>
      </c>
      <c r="N91">
        <v>-21.48</v>
      </c>
    </row>
    <row r="92" spans="1:14" x14ac:dyDescent="0.25">
      <c r="A92" t="s">
        <v>46</v>
      </c>
      <c r="B92" s="25">
        <v>21441</v>
      </c>
      <c r="C92" t="s">
        <v>91</v>
      </c>
      <c r="D92">
        <v>-39.89</v>
      </c>
      <c r="E92" s="35">
        <v>21441</v>
      </c>
      <c r="F92" s="36" t="s">
        <v>233</v>
      </c>
      <c r="G92" t="s">
        <v>234</v>
      </c>
      <c r="H92" t="str">
        <f t="shared" si="1"/>
        <v>'21.441',</v>
      </c>
      <c r="J92" t="s">
        <v>46</v>
      </c>
      <c r="K92">
        <v>183</v>
      </c>
      <c r="L92" s="25">
        <v>21441</v>
      </c>
      <c r="M92" t="s">
        <v>91</v>
      </c>
      <c r="N92">
        <v>-39.89</v>
      </c>
    </row>
    <row r="93" spans="1:14" x14ac:dyDescent="0.25">
      <c r="A93" t="s">
        <v>46</v>
      </c>
      <c r="B93" s="25">
        <v>21442</v>
      </c>
      <c r="C93" t="s">
        <v>92</v>
      </c>
      <c r="D93">
        <v>-21.48</v>
      </c>
      <c r="E93" s="35">
        <v>21442</v>
      </c>
      <c r="F93" s="36" t="s">
        <v>233</v>
      </c>
      <c r="G93" t="s">
        <v>234</v>
      </c>
      <c r="H93" t="str">
        <f t="shared" si="1"/>
        <v>'21.442',</v>
      </c>
      <c r="J93" t="s">
        <v>46</v>
      </c>
      <c r="K93">
        <v>184</v>
      </c>
      <c r="L93" s="25">
        <v>21442</v>
      </c>
      <c r="M93" t="s">
        <v>92</v>
      </c>
      <c r="N93">
        <v>-21.48</v>
      </c>
    </row>
    <row r="94" spans="1:14" x14ac:dyDescent="0.25">
      <c r="A94" t="s">
        <v>46</v>
      </c>
      <c r="B94" s="25">
        <v>21451</v>
      </c>
      <c r="C94" t="s">
        <v>93</v>
      </c>
      <c r="D94">
        <v>-359.06</v>
      </c>
      <c r="E94" s="35">
        <v>21451</v>
      </c>
      <c r="F94" s="36" t="s">
        <v>233</v>
      </c>
      <c r="G94" t="s">
        <v>234</v>
      </c>
      <c r="H94" t="str">
        <f t="shared" si="1"/>
        <v>'21.451',</v>
      </c>
      <c r="J94" t="s">
        <v>46</v>
      </c>
      <c r="K94">
        <v>185</v>
      </c>
      <c r="L94" s="25">
        <v>21451</v>
      </c>
      <c r="M94" t="s">
        <v>93</v>
      </c>
      <c r="N94">
        <v>-359.06</v>
      </c>
    </row>
    <row r="95" spans="1:14" x14ac:dyDescent="0.25">
      <c r="A95" t="s">
        <v>46</v>
      </c>
      <c r="B95" s="25">
        <v>21452</v>
      </c>
      <c r="C95" t="s">
        <v>209</v>
      </c>
      <c r="D95">
        <v>-21.48</v>
      </c>
      <c r="E95" s="35">
        <v>21452</v>
      </c>
      <c r="F95" s="36" t="s">
        <v>233</v>
      </c>
      <c r="G95" t="s">
        <v>234</v>
      </c>
      <c r="H95" t="str">
        <f t="shared" si="1"/>
        <v>'21.452',</v>
      </c>
      <c r="J95" t="s">
        <v>46</v>
      </c>
      <c r="K95">
        <v>186</v>
      </c>
      <c r="L95" s="25">
        <v>21452</v>
      </c>
      <c r="M95" t="s">
        <v>209</v>
      </c>
      <c r="N95">
        <v>-21.48</v>
      </c>
    </row>
    <row r="96" spans="1:14" x14ac:dyDescent="0.25">
      <c r="A96" t="s">
        <v>46</v>
      </c>
      <c r="B96" s="25">
        <v>21453</v>
      </c>
      <c r="C96" t="s">
        <v>210</v>
      </c>
      <c r="D96">
        <v>-21.48</v>
      </c>
      <c r="E96" s="35">
        <v>21453</v>
      </c>
      <c r="F96" s="36" t="s">
        <v>233</v>
      </c>
      <c r="G96" t="s">
        <v>234</v>
      </c>
      <c r="H96" t="str">
        <f t="shared" si="1"/>
        <v>'21.453',</v>
      </c>
      <c r="J96" t="s">
        <v>46</v>
      </c>
      <c r="K96">
        <v>187</v>
      </c>
      <c r="L96" s="25">
        <v>21453</v>
      </c>
      <c r="M96" t="s">
        <v>210</v>
      </c>
      <c r="N96">
        <v>-21.48</v>
      </c>
    </row>
    <row r="97" spans="1:14" x14ac:dyDescent="0.25">
      <c r="A97" t="s">
        <v>46</v>
      </c>
      <c r="B97" s="25">
        <v>21454</v>
      </c>
      <c r="C97" t="s">
        <v>211</v>
      </c>
      <c r="D97">
        <v>-39.89</v>
      </c>
      <c r="E97" s="35">
        <v>21454</v>
      </c>
      <c r="F97" s="36" t="s">
        <v>233</v>
      </c>
      <c r="G97" t="s">
        <v>234</v>
      </c>
      <c r="H97" t="str">
        <f t="shared" si="1"/>
        <v>'21.454',</v>
      </c>
      <c r="J97" t="s">
        <v>46</v>
      </c>
      <c r="K97">
        <v>188</v>
      </c>
      <c r="L97" s="25">
        <v>21454</v>
      </c>
      <c r="M97" t="s">
        <v>211</v>
      </c>
      <c r="N97">
        <v>-39.89</v>
      </c>
    </row>
    <row r="98" spans="1:14" x14ac:dyDescent="0.25">
      <c r="A98" t="s">
        <v>46</v>
      </c>
      <c r="B98" s="25">
        <v>21455</v>
      </c>
      <c r="C98" t="s">
        <v>94</v>
      </c>
      <c r="D98">
        <v>-21.48</v>
      </c>
      <c r="E98" s="35">
        <v>21455</v>
      </c>
      <c r="F98" s="36" t="s">
        <v>233</v>
      </c>
      <c r="G98" t="s">
        <v>234</v>
      </c>
      <c r="H98" t="str">
        <f t="shared" si="1"/>
        <v>'21.455',</v>
      </c>
      <c r="J98" t="s">
        <v>46</v>
      </c>
      <c r="K98">
        <v>189</v>
      </c>
      <c r="L98" s="25">
        <v>21455</v>
      </c>
      <c r="M98" t="s">
        <v>94</v>
      </c>
      <c r="N98">
        <v>-21.48</v>
      </c>
    </row>
    <row r="99" spans="1:14" x14ac:dyDescent="0.25">
      <c r="A99" t="s">
        <v>46</v>
      </c>
      <c r="B99" s="25">
        <v>21463</v>
      </c>
      <c r="C99" t="s">
        <v>95</v>
      </c>
      <c r="D99">
        <v>-141.16</v>
      </c>
      <c r="E99" s="35">
        <v>21463</v>
      </c>
      <c r="F99" s="36" t="s">
        <v>233</v>
      </c>
      <c r="G99" t="s">
        <v>234</v>
      </c>
      <c r="H99" t="str">
        <f t="shared" si="1"/>
        <v>'21.463',</v>
      </c>
      <c r="J99" t="s">
        <v>46</v>
      </c>
      <c r="K99">
        <v>192</v>
      </c>
      <c r="L99" s="25">
        <v>21463</v>
      </c>
      <c r="M99" t="s">
        <v>95</v>
      </c>
      <c r="N99">
        <v>-141.16</v>
      </c>
    </row>
    <row r="100" spans="1:14" x14ac:dyDescent="0.25">
      <c r="A100" t="s">
        <v>46</v>
      </c>
      <c r="B100" s="25">
        <v>21466</v>
      </c>
      <c r="C100" t="s">
        <v>212</v>
      </c>
      <c r="D100">
        <v>-21.48</v>
      </c>
      <c r="E100" s="35">
        <v>21466</v>
      </c>
      <c r="F100" s="36" t="s">
        <v>233</v>
      </c>
      <c r="G100" t="s">
        <v>234</v>
      </c>
      <c r="H100" t="str">
        <f t="shared" si="1"/>
        <v>'21.466',</v>
      </c>
      <c r="J100" t="s">
        <v>46</v>
      </c>
      <c r="K100">
        <v>195</v>
      </c>
      <c r="L100" s="25">
        <v>21466</v>
      </c>
      <c r="M100" t="s">
        <v>212</v>
      </c>
      <c r="N100">
        <v>-21.48</v>
      </c>
    </row>
    <row r="101" spans="1:14" x14ac:dyDescent="0.25">
      <c r="A101" t="s">
        <v>46</v>
      </c>
      <c r="B101" s="25">
        <v>21467</v>
      </c>
      <c r="C101" t="s">
        <v>213</v>
      </c>
      <c r="D101">
        <v>-340.64000000000004</v>
      </c>
      <c r="E101" s="35">
        <v>21467</v>
      </c>
      <c r="F101" s="36" t="s">
        <v>233</v>
      </c>
      <c r="G101" t="s">
        <v>234</v>
      </c>
      <c r="H101" t="str">
        <f t="shared" si="1"/>
        <v>'21.467',</v>
      </c>
      <c r="J101" t="s">
        <v>46</v>
      </c>
      <c r="K101">
        <v>196</v>
      </c>
      <c r="L101" s="25">
        <v>21467</v>
      </c>
      <c r="M101" t="s">
        <v>213</v>
      </c>
      <c r="N101">
        <v>-340.64000000000004</v>
      </c>
    </row>
    <row r="102" spans="1:14" x14ac:dyDescent="0.25">
      <c r="A102" t="s">
        <v>46</v>
      </c>
      <c r="B102" s="25">
        <v>21468</v>
      </c>
      <c r="C102" t="s">
        <v>214</v>
      </c>
      <c r="D102">
        <v>-598.42999999999995</v>
      </c>
      <c r="E102" s="35">
        <v>21468</v>
      </c>
      <c r="F102" s="36" t="s">
        <v>233</v>
      </c>
      <c r="G102" t="s">
        <v>234</v>
      </c>
      <c r="H102" t="str">
        <f t="shared" si="1"/>
        <v>'21.468',</v>
      </c>
      <c r="J102" t="s">
        <v>46</v>
      </c>
      <c r="K102">
        <v>197</v>
      </c>
      <c r="L102" s="25">
        <v>21468</v>
      </c>
      <c r="M102" t="s">
        <v>214</v>
      </c>
      <c r="N102">
        <v>-598.42999999999995</v>
      </c>
    </row>
    <row r="103" spans="1:14" x14ac:dyDescent="0.25">
      <c r="A103" t="s">
        <v>46</v>
      </c>
      <c r="B103" s="25">
        <v>21469</v>
      </c>
      <c r="C103" t="s">
        <v>96</v>
      </c>
      <c r="D103">
        <v>-39.89</v>
      </c>
      <c r="E103" s="35">
        <v>21469</v>
      </c>
      <c r="F103" s="36" t="s">
        <v>233</v>
      </c>
      <c r="G103" t="s">
        <v>234</v>
      </c>
      <c r="H103" t="str">
        <f t="shared" si="1"/>
        <v>'21.469',</v>
      </c>
      <c r="J103" t="s">
        <v>46</v>
      </c>
      <c r="K103">
        <v>198</v>
      </c>
      <c r="L103" s="25">
        <v>21469</v>
      </c>
      <c r="M103" t="s">
        <v>96</v>
      </c>
      <c r="N103">
        <v>-39.89</v>
      </c>
    </row>
    <row r="104" spans="1:14" x14ac:dyDescent="0.25">
      <c r="A104" t="s">
        <v>46</v>
      </c>
      <c r="B104" s="25">
        <v>22000</v>
      </c>
      <c r="C104" t="s">
        <v>97</v>
      </c>
      <c r="D104">
        <v>-199.48000000000002</v>
      </c>
      <c r="E104" s="35">
        <v>22000</v>
      </c>
      <c r="F104" s="36" t="s">
        <v>233</v>
      </c>
      <c r="G104" t="s">
        <v>234</v>
      </c>
      <c r="H104" t="str">
        <f t="shared" si="1"/>
        <v>'22.000',</v>
      </c>
      <c r="J104" t="s">
        <v>46</v>
      </c>
      <c r="K104">
        <v>201</v>
      </c>
      <c r="L104" s="25">
        <v>22000</v>
      </c>
      <c r="M104" t="s">
        <v>97</v>
      </c>
      <c r="N104">
        <v>-199.48000000000002</v>
      </c>
    </row>
    <row r="105" spans="1:14" x14ac:dyDescent="0.25">
      <c r="A105" t="s">
        <v>46</v>
      </c>
      <c r="B105" s="25">
        <v>22001</v>
      </c>
      <c r="C105" t="s">
        <v>98</v>
      </c>
      <c r="D105">
        <v>-79.790000000000006</v>
      </c>
      <c r="E105" s="35">
        <v>22001</v>
      </c>
      <c r="F105" s="36" t="s">
        <v>233</v>
      </c>
      <c r="G105" t="s">
        <v>234</v>
      </c>
      <c r="H105" t="str">
        <f t="shared" si="1"/>
        <v>'22.001',</v>
      </c>
      <c r="J105" t="s">
        <v>46</v>
      </c>
      <c r="K105">
        <v>202</v>
      </c>
      <c r="L105" s="25">
        <v>22001</v>
      </c>
      <c r="M105" t="s">
        <v>98</v>
      </c>
      <c r="N105">
        <v>-79.790000000000006</v>
      </c>
    </row>
    <row r="106" spans="1:14" x14ac:dyDescent="0.25">
      <c r="A106" t="s">
        <v>46</v>
      </c>
      <c r="B106" s="25">
        <v>22004</v>
      </c>
      <c r="C106" t="s">
        <v>99</v>
      </c>
      <c r="D106">
        <v>-39.89</v>
      </c>
      <c r="E106" s="35">
        <v>22004</v>
      </c>
      <c r="F106" s="36" t="s">
        <v>233</v>
      </c>
      <c r="G106" t="s">
        <v>234</v>
      </c>
      <c r="H106" t="str">
        <f t="shared" si="1"/>
        <v>'22.004',</v>
      </c>
      <c r="J106" t="s">
        <v>46</v>
      </c>
      <c r="K106">
        <v>204</v>
      </c>
      <c r="L106" s="25">
        <v>22004</v>
      </c>
      <c r="M106" t="s">
        <v>99</v>
      </c>
      <c r="N106">
        <v>-39.89</v>
      </c>
    </row>
    <row r="107" spans="1:14" x14ac:dyDescent="0.25">
      <c r="A107" t="s">
        <v>46</v>
      </c>
      <c r="B107" s="25">
        <v>22006</v>
      </c>
      <c r="C107" t="s">
        <v>100</v>
      </c>
      <c r="D107">
        <v>-119.69</v>
      </c>
      <c r="E107" s="35">
        <v>22006</v>
      </c>
      <c r="F107" s="36" t="s">
        <v>233</v>
      </c>
      <c r="G107" t="s">
        <v>234</v>
      </c>
      <c r="H107" t="str">
        <f t="shared" si="1"/>
        <v>'22.006',</v>
      </c>
      <c r="J107" t="s">
        <v>46</v>
      </c>
      <c r="K107">
        <v>863</v>
      </c>
      <c r="L107" s="25">
        <v>22006</v>
      </c>
      <c r="M107" t="s">
        <v>100</v>
      </c>
      <c r="N107">
        <v>-119.69</v>
      </c>
    </row>
    <row r="108" spans="1:14" x14ac:dyDescent="0.25">
      <c r="A108" t="s">
        <v>46</v>
      </c>
      <c r="B108" s="25">
        <v>22011</v>
      </c>
      <c r="C108" t="s">
        <v>101</v>
      </c>
      <c r="D108">
        <v>-39.89</v>
      </c>
      <c r="E108" s="35">
        <v>22011</v>
      </c>
      <c r="F108" s="36" t="s">
        <v>233</v>
      </c>
      <c r="G108" t="s">
        <v>234</v>
      </c>
      <c r="H108" t="str">
        <f t="shared" si="1"/>
        <v>'22.011',</v>
      </c>
      <c r="J108" t="s">
        <v>46</v>
      </c>
      <c r="K108">
        <v>208</v>
      </c>
      <c r="L108" s="25">
        <v>22011</v>
      </c>
      <c r="M108" t="s">
        <v>101</v>
      </c>
      <c r="N108">
        <v>-39.89</v>
      </c>
    </row>
    <row r="109" spans="1:14" x14ac:dyDescent="0.25">
      <c r="A109" t="s">
        <v>46</v>
      </c>
      <c r="B109" s="25">
        <v>22014</v>
      </c>
      <c r="C109" t="s">
        <v>102</v>
      </c>
      <c r="D109">
        <v>-1218.3200000000002</v>
      </c>
      <c r="E109" s="35">
        <v>22014</v>
      </c>
      <c r="F109" s="36" t="s">
        <v>233</v>
      </c>
      <c r="G109" t="s">
        <v>234</v>
      </c>
      <c r="H109" t="str">
        <f t="shared" si="1"/>
        <v>'22.014',</v>
      </c>
      <c r="J109" t="s">
        <v>46</v>
      </c>
      <c r="K109">
        <v>211</v>
      </c>
      <c r="L109" s="25">
        <v>22014</v>
      </c>
      <c r="M109" t="s">
        <v>102</v>
      </c>
      <c r="N109">
        <v>-1218.3200000000002</v>
      </c>
    </row>
    <row r="110" spans="1:14" x14ac:dyDescent="0.25">
      <c r="A110" t="s">
        <v>46</v>
      </c>
      <c r="B110" s="25">
        <v>22016</v>
      </c>
      <c r="C110" t="s">
        <v>103</v>
      </c>
      <c r="D110">
        <v>-21.48</v>
      </c>
      <c r="E110" s="35">
        <v>22016</v>
      </c>
      <c r="F110" s="36" t="s">
        <v>233</v>
      </c>
      <c r="G110" t="s">
        <v>234</v>
      </c>
      <c r="H110" t="str">
        <f t="shared" si="1"/>
        <v>'22.016',</v>
      </c>
      <c r="J110" t="s">
        <v>46</v>
      </c>
      <c r="K110">
        <v>213</v>
      </c>
      <c r="L110" s="25">
        <v>22016</v>
      </c>
      <c r="M110" t="s">
        <v>103</v>
      </c>
      <c r="N110">
        <v>-21.48</v>
      </c>
    </row>
    <row r="111" spans="1:14" x14ac:dyDescent="0.25">
      <c r="A111" t="s">
        <v>46</v>
      </c>
      <c r="B111" s="25">
        <v>22030</v>
      </c>
      <c r="C111" t="s">
        <v>104</v>
      </c>
      <c r="D111">
        <v>-21.48</v>
      </c>
      <c r="E111" s="35">
        <v>22030</v>
      </c>
      <c r="F111" s="36" t="s">
        <v>233</v>
      </c>
      <c r="G111" t="s">
        <v>234</v>
      </c>
      <c r="H111" t="str">
        <f t="shared" si="1"/>
        <v>'22.030',</v>
      </c>
      <c r="J111" t="s">
        <v>46</v>
      </c>
      <c r="K111">
        <v>218</v>
      </c>
      <c r="L111" s="25">
        <v>22030</v>
      </c>
      <c r="M111" t="s">
        <v>104</v>
      </c>
      <c r="N111">
        <v>-21.48</v>
      </c>
    </row>
    <row r="112" spans="1:14" x14ac:dyDescent="0.25">
      <c r="A112" t="s">
        <v>46</v>
      </c>
      <c r="B112" s="25">
        <v>22040</v>
      </c>
      <c r="C112" t="s">
        <v>105</v>
      </c>
      <c r="D112">
        <v>-39.89</v>
      </c>
      <c r="E112" s="35">
        <v>22040</v>
      </c>
      <c r="F112" s="36" t="s">
        <v>233</v>
      </c>
      <c r="G112" t="s">
        <v>234</v>
      </c>
      <c r="H112" t="str">
        <f t="shared" si="1"/>
        <v>'22.040',</v>
      </c>
      <c r="J112" t="s">
        <v>46</v>
      </c>
      <c r="K112">
        <v>219</v>
      </c>
      <c r="L112" s="25">
        <v>22040</v>
      </c>
      <c r="M112" t="s">
        <v>105</v>
      </c>
      <c r="N112">
        <v>-39.89</v>
      </c>
    </row>
    <row r="113" spans="1:14" x14ac:dyDescent="0.25">
      <c r="A113" t="s">
        <v>46</v>
      </c>
      <c r="B113" s="25">
        <v>22100</v>
      </c>
      <c r="C113" t="s">
        <v>106</v>
      </c>
      <c r="D113">
        <v>-101.27000000000001</v>
      </c>
      <c r="E113" s="35">
        <v>22100</v>
      </c>
      <c r="F113" s="36" t="s">
        <v>233</v>
      </c>
      <c r="G113" t="s">
        <v>234</v>
      </c>
      <c r="H113" t="str">
        <f t="shared" si="1"/>
        <v>'22.100',</v>
      </c>
      <c r="J113" t="s">
        <v>46</v>
      </c>
      <c r="K113">
        <v>220</v>
      </c>
      <c r="L113" s="25">
        <v>22100</v>
      </c>
      <c r="M113" t="s">
        <v>106</v>
      </c>
      <c r="N113">
        <v>-101.27000000000001</v>
      </c>
    </row>
    <row r="114" spans="1:14" x14ac:dyDescent="0.25">
      <c r="A114" t="s">
        <v>46</v>
      </c>
      <c r="B114" s="25">
        <v>22102</v>
      </c>
      <c r="C114" t="s">
        <v>107</v>
      </c>
      <c r="D114">
        <v>-61.379999999999995</v>
      </c>
      <c r="E114" s="35">
        <v>22102</v>
      </c>
      <c r="F114" s="36" t="s">
        <v>233</v>
      </c>
      <c r="G114" t="s">
        <v>234</v>
      </c>
      <c r="H114" t="str">
        <f t="shared" si="1"/>
        <v>'22.102',</v>
      </c>
      <c r="J114" t="s">
        <v>46</v>
      </c>
      <c r="K114">
        <v>221</v>
      </c>
      <c r="L114" s="25">
        <v>22102</v>
      </c>
      <c r="M114" t="s">
        <v>107</v>
      </c>
      <c r="N114">
        <v>-61.379999999999995</v>
      </c>
    </row>
    <row r="115" spans="1:14" x14ac:dyDescent="0.25">
      <c r="A115" t="s">
        <v>46</v>
      </c>
      <c r="B115" s="25">
        <v>22104</v>
      </c>
      <c r="C115" t="s">
        <v>108</v>
      </c>
      <c r="D115">
        <v>-119.69</v>
      </c>
      <c r="E115" s="35">
        <v>22104</v>
      </c>
      <c r="F115" s="36" t="s">
        <v>233</v>
      </c>
      <c r="G115" t="s">
        <v>234</v>
      </c>
      <c r="H115" t="str">
        <f t="shared" si="1"/>
        <v>'22.104',</v>
      </c>
      <c r="J115" t="s">
        <v>46</v>
      </c>
      <c r="K115">
        <v>223</v>
      </c>
      <c r="L115" s="25">
        <v>22104</v>
      </c>
      <c r="M115" t="s">
        <v>108</v>
      </c>
      <c r="N115">
        <v>-119.69</v>
      </c>
    </row>
    <row r="116" spans="1:14" x14ac:dyDescent="0.25">
      <c r="A116" t="s">
        <v>46</v>
      </c>
      <c r="B116" s="25">
        <v>22105</v>
      </c>
      <c r="C116" t="s">
        <v>215</v>
      </c>
      <c r="D116">
        <v>-4802.7199999999993</v>
      </c>
      <c r="E116" s="35">
        <v>22105</v>
      </c>
      <c r="F116" s="36" t="s">
        <v>233</v>
      </c>
      <c r="G116" t="s">
        <v>234</v>
      </c>
      <c r="H116" t="str">
        <f t="shared" si="1"/>
        <v>'22.105',</v>
      </c>
      <c r="J116" t="s">
        <v>46</v>
      </c>
      <c r="K116">
        <v>224</v>
      </c>
      <c r="L116" s="25">
        <v>22105</v>
      </c>
      <c r="M116" t="s">
        <v>215</v>
      </c>
      <c r="N116">
        <v>-4802.7199999999993</v>
      </c>
    </row>
    <row r="117" spans="1:14" x14ac:dyDescent="0.25">
      <c r="A117" t="s">
        <v>46</v>
      </c>
      <c r="B117" s="25">
        <v>22107</v>
      </c>
      <c r="C117" t="s">
        <v>109</v>
      </c>
      <c r="D117">
        <v>-39.89</v>
      </c>
      <c r="E117" s="35">
        <v>22107</v>
      </c>
      <c r="F117" s="36" t="s">
        <v>233</v>
      </c>
      <c r="G117" t="s">
        <v>234</v>
      </c>
      <c r="H117" t="str">
        <f t="shared" si="1"/>
        <v>'22.107',</v>
      </c>
      <c r="J117" t="s">
        <v>46</v>
      </c>
      <c r="K117">
        <v>225</v>
      </c>
      <c r="L117" s="25">
        <v>22107</v>
      </c>
      <c r="M117" t="s">
        <v>109</v>
      </c>
      <c r="N117">
        <v>-39.89</v>
      </c>
    </row>
    <row r="118" spans="1:14" x14ac:dyDescent="0.25">
      <c r="A118" t="s">
        <v>46</v>
      </c>
      <c r="B118" s="25">
        <v>22110</v>
      </c>
      <c r="C118" t="s">
        <v>216</v>
      </c>
      <c r="D118">
        <v>-141.16</v>
      </c>
      <c r="E118" s="35">
        <v>22110</v>
      </c>
      <c r="F118" s="36" t="s">
        <v>233</v>
      </c>
      <c r="G118" t="s">
        <v>234</v>
      </c>
      <c r="H118" t="str">
        <f t="shared" si="1"/>
        <v>'22.110',</v>
      </c>
      <c r="J118" t="s">
        <v>46</v>
      </c>
      <c r="K118">
        <v>226</v>
      </c>
      <c r="L118" s="25">
        <v>22110</v>
      </c>
      <c r="M118" t="s">
        <v>216</v>
      </c>
      <c r="N118">
        <v>-141.16</v>
      </c>
    </row>
    <row r="119" spans="1:14" x14ac:dyDescent="0.25">
      <c r="A119" t="s">
        <v>46</v>
      </c>
      <c r="B119" s="25">
        <v>22117</v>
      </c>
      <c r="C119" t="s">
        <v>110</v>
      </c>
      <c r="D119">
        <v>-264.43</v>
      </c>
      <c r="E119" s="35">
        <v>22117</v>
      </c>
      <c r="F119" s="36" t="s">
        <v>233</v>
      </c>
      <c r="G119" t="s">
        <v>234</v>
      </c>
      <c r="H119" t="str">
        <f t="shared" si="1"/>
        <v>'22.117',</v>
      </c>
      <c r="J119" t="s">
        <v>46</v>
      </c>
      <c r="K119">
        <v>228</v>
      </c>
      <c r="L119" s="25">
        <v>22117</v>
      </c>
      <c r="M119" t="s">
        <v>110</v>
      </c>
      <c r="N119">
        <v>-264.43</v>
      </c>
    </row>
    <row r="120" spans="1:14" x14ac:dyDescent="0.25">
      <c r="A120" t="s">
        <v>46</v>
      </c>
      <c r="B120" s="25">
        <v>22119</v>
      </c>
      <c r="C120" t="s">
        <v>111</v>
      </c>
      <c r="D120">
        <v>-159.57999999999998</v>
      </c>
      <c r="E120" s="35">
        <v>22119</v>
      </c>
      <c r="F120" s="36" t="s">
        <v>233</v>
      </c>
      <c r="G120" t="s">
        <v>234</v>
      </c>
      <c r="H120" t="str">
        <f t="shared" si="1"/>
        <v>'22.119',</v>
      </c>
      <c r="J120" t="s">
        <v>46</v>
      </c>
      <c r="K120">
        <v>229</v>
      </c>
      <c r="L120" s="25">
        <v>22119</v>
      </c>
      <c r="M120" t="s">
        <v>111</v>
      </c>
      <c r="N120">
        <v>-159.57999999999998</v>
      </c>
    </row>
    <row r="121" spans="1:14" x14ac:dyDescent="0.25">
      <c r="A121" t="s">
        <v>46</v>
      </c>
      <c r="B121" s="25">
        <v>22120</v>
      </c>
      <c r="C121" t="s">
        <v>112</v>
      </c>
      <c r="D121">
        <v>-79.790000000000006</v>
      </c>
      <c r="E121" s="35">
        <v>22120</v>
      </c>
      <c r="F121" s="36" t="s">
        <v>233</v>
      </c>
      <c r="G121" t="s">
        <v>234</v>
      </c>
      <c r="H121" t="str">
        <f t="shared" si="1"/>
        <v>'22.120',</v>
      </c>
      <c r="J121" t="s">
        <v>46</v>
      </c>
      <c r="K121">
        <v>230</v>
      </c>
      <c r="L121" s="25">
        <v>22120</v>
      </c>
      <c r="M121" t="s">
        <v>112</v>
      </c>
      <c r="N121">
        <v>-79.790000000000006</v>
      </c>
    </row>
    <row r="122" spans="1:14" x14ac:dyDescent="0.25">
      <c r="A122" t="s">
        <v>46</v>
      </c>
      <c r="B122" s="25">
        <v>22130</v>
      </c>
      <c r="C122" t="s">
        <v>217</v>
      </c>
      <c r="D122">
        <v>-101.27000000000001</v>
      </c>
      <c r="E122" s="35">
        <v>22130</v>
      </c>
      <c r="F122" s="36" t="s">
        <v>233</v>
      </c>
      <c r="G122" t="s">
        <v>234</v>
      </c>
      <c r="H122" t="str">
        <f t="shared" si="1"/>
        <v>'22.130',</v>
      </c>
      <c r="J122" t="s">
        <v>46</v>
      </c>
      <c r="K122">
        <v>231</v>
      </c>
      <c r="L122" s="25">
        <v>22130</v>
      </c>
      <c r="M122" t="s">
        <v>217</v>
      </c>
      <c r="N122">
        <v>-101.27000000000001</v>
      </c>
    </row>
    <row r="123" spans="1:14" x14ac:dyDescent="0.25">
      <c r="A123" t="s">
        <v>46</v>
      </c>
      <c r="B123" s="25">
        <v>22140</v>
      </c>
      <c r="C123" t="s">
        <v>113</v>
      </c>
      <c r="D123">
        <v>-119.69</v>
      </c>
      <c r="E123" s="35">
        <v>22140</v>
      </c>
      <c r="F123" s="36" t="s">
        <v>233</v>
      </c>
      <c r="G123" t="s">
        <v>234</v>
      </c>
      <c r="H123" t="str">
        <f t="shared" si="1"/>
        <v>'22.140',</v>
      </c>
      <c r="J123" t="s">
        <v>46</v>
      </c>
      <c r="K123">
        <v>232</v>
      </c>
      <c r="L123" s="25">
        <v>22140</v>
      </c>
      <c r="M123" t="s">
        <v>113</v>
      </c>
      <c r="N123">
        <v>-119.69</v>
      </c>
    </row>
    <row r="124" spans="1:14" x14ac:dyDescent="0.25">
      <c r="A124" t="s">
        <v>46</v>
      </c>
      <c r="B124" s="25">
        <v>22141</v>
      </c>
      <c r="C124" t="s">
        <v>114</v>
      </c>
      <c r="D124">
        <v>-279.25</v>
      </c>
      <c r="E124" s="35">
        <v>22141</v>
      </c>
      <c r="F124" s="36" t="s">
        <v>233</v>
      </c>
      <c r="G124" t="s">
        <v>234</v>
      </c>
      <c r="H124" t="str">
        <f t="shared" si="1"/>
        <v>'22.141',</v>
      </c>
      <c r="J124" t="s">
        <v>46</v>
      </c>
      <c r="K124">
        <v>233</v>
      </c>
      <c r="L124" s="25">
        <v>22141</v>
      </c>
      <c r="M124" t="s">
        <v>114</v>
      </c>
      <c r="N124">
        <v>-279.25</v>
      </c>
    </row>
    <row r="125" spans="1:14" x14ac:dyDescent="0.25">
      <c r="A125" t="s">
        <v>46</v>
      </c>
      <c r="B125" s="25">
        <v>22150</v>
      </c>
      <c r="C125" t="s">
        <v>115</v>
      </c>
      <c r="D125">
        <v>-340.64000000000004</v>
      </c>
      <c r="E125" s="35">
        <v>22150</v>
      </c>
      <c r="F125" s="36" t="s">
        <v>233</v>
      </c>
      <c r="G125" t="s">
        <v>234</v>
      </c>
      <c r="H125" t="str">
        <f t="shared" si="1"/>
        <v>'22.150',</v>
      </c>
      <c r="J125" t="s">
        <v>46</v>
      </c>
      <c r="K125">
        <v>234</v>
      </c>
      <c r="L125" s="25">
        <v>22150</v>
      </c>
      <c r="M125" t="s">
        <v>115</v>
      </c>
      <c r="N125">
        <v>-340.64000000000004</v>
      </c>
    </row>
    <row r="126" spans="1:14" x14ac:dyDescent="0.25">
      <c r="A126" t="s">
        <v>46</v>
      </c>
      <c r="B126" s="25">
        <v>22160</v>
      </c>
      <c r="C126" t="s">
        <v>116</v>
      </c>
      <c r="D126">
        <v>-101.27000000000001</v>
      </c>
      <c r="E126" s="35">
        <v>22160</v>
      </c>
      <c r="F126" s="36" t="s">
        <v>233</v>
      </c>
      <c r="G126" t="s">
        <v>234</v>
      </c>
      <c r="H126" t="str">
        <f t="shared" si="1"/>
        <v>'22.160',</v>
      </c>
      <c r="J126" t="s">
        <v>46</v>
      </c>
      <c r="K126">
        <v>235</v>
      </c>
      <c r="L126" s="25">
        <v>22160</v>
      </c>
      <c r="M126" t="s">
        <v>116</v>
      </c>
      <c r="N126">
        <v>-101.27000000000001</v>
      </c>
    </row>
    <row r="127" spans="1:14" x14ac:dyDescent="0.25">
      <c r="A127" t="s">
        <v>46</v>
      </c>
      <c r="B127" s="25">
        <v>22170</v>
      </c>
      <c r="C127" t="s">
        <v>117</v>
      </c>
      <c r="D127">
        <v>-398.95000000000005</v>
      </c>
      <c r="E127" s="35">
        <v>22170</v>
      </c>
      <c r="F127" s="36" t="s">
        <v>233</v>
      </c>
      <c r="G127" t="s">
        <v>234</v>
      </c>
      <c r="H127" t="str">
        <f t="shared" si="1"/>
        <v>'22.170',</v>
      </c>
      <c r="J127" t="s">
        <v>46</v>
      </c>
      <c r="K127">
        <v>1105</v>
      </c>
      <c r="L127" s="25">
        <v>22170</v>
      </c>
      <c r="M127" t="s">
        <v>235</v>
      </c>
      <c r="N127">
        <v>-398.95000000000005</v>
      </c>
    </row>
    <row r="128" spans="1:14" x14ac:dyDescent="0.25">
      <c r="A128" t="s">
        <v>46</v>
      </c>
      <c r="B128" s="25">
        <v>22172</v>
      </c>
      <c r="C128" t="s">
        <v>218</v>
      </c>
      <c r="D128">
        <v>-79.790000000000006</v>
      </c>
      <c r="E128" s="35">
        <v>22172</v>
      </c>
      <c r="F128" s="36" t="s">
        <v>233</v>
      </c>
      <c r="G128" t="s">
        <v>234</v>
      </c>
      <c r="H128" t="str">
        <f t="shared" si="1"/>
        <v>'22.172',</v>
      </c>
      <c r="J128" t="s">
        <v>46</v>
      </c>
      <c r="K128">
        <v>236</v>
      </c>
      <c r="L128" s="25">
        <v>22170</v>
      </c>
      <c r="M128" t="s">
        <v>117</v>
      </c>
      <c r="N128">
        <v>-79.790000000000006</v>
      </c>
    </row>
    <row r="129" spans="1:14" x14ac:dyDescent="0.25">
      <c r="A129" t="s">
        <v>46</v>
      </c>
      <c r="B129" s="25">
        <v>22184</v>
      </c>
      <c r="C129" t="s">
        <v>118</v>
      </c>
      <c r="D129">
        <v>-380.53</v>
      </c>
      <c r="E129" s="35">
        <v>22184</v>
      </c>
      <c r="F129" s="36" t="s">
        <v>233</v>
      </c>
      <c r="G129" t="s">
        <v>234</v>
      </c>
      <c r="H129" t="str">
        <f t="shared" si="1"/>
        <v>'22.184',</v>
      </c>
      <c r="J129" t="s">
        <v>46</v>
      </c>
      <c r="K129">
        <v>238</v>
      </c>
      <c r="L129" s="25">
        <v>22184</v>
      </c>
      <c r="M129" t="s">
        <v>118</v>
      </c>
      <c r="N129">
        <v>-380.53</v>
      </c>
    </row>
    <row r="130" spans="1:14" x14ac:dyDescent="0.25">
      <c r="A130" t="s">
        <v>46</v>
      </c>
      <c r="B130" s="25">
        <v>22185</v>
      </c>
      <c r="C130" t="s">
        <v>119</v>
      </c>
      <c r="D130">
        <v>-260.85000000000002</v>
      </c>
      <c r="E130" s="35">
        <v>22185</v>
      </c>
      <c r="F130" s="36" t="s">
        <v>233</v>
      </c>
      <c r="G130" t="s">
        <v>234</v>
      </c>
      <c r="H130" t="str">
        <f t="shared" ref="H130:H167" si="2">CONCATENATE(F130,TEXT(E130,"##.###"),F130,G130)</f>
        <v>'22.185',</v>
      </c>
      <c r="J130" t="s">
        <v>46</v>
      </c>
      <c r="K130">
        <v>239</v>
      </c>
      <c r="L130" s="25">
        <v>22185</v>
      </c>
      <c r="M130" t="s">
        <v>119</v>
      </c>
      <c r="N130">
        <v>-260.85000000000002</v>
      </c>
    </row>
    <row r="131" spans="1:14" x14ac:dyDescent="0.25">
      <c r="A131" t="s">
        <v>46</v>
      </c>
      <c r="B131" s="25">
        <v>22192</v>
      </c>
      <c r="C131" t="s">
        <v>120</v>
      </c>
      <c r="D131">
        <v>-104.83999999999999</v>
      </c>
      <c r="E131" s="35">
        <v>22192</v>
      </c>
      <c r="F131" s="36" t="s">
        <v>233</v>
      </c>
      <c r="G131" t="s">
        <v>234</v>
      </c>
      <c r="H131" t="str">
        <f t="shared" si="2"/>
        <v>'22.192',</v>
      </c>
      <c r="J131" t="s">
        <v>46</v>
      </c>
      <c r="K131">
        <v>241</v>
      </c>
      <c r="L131" s="25">
        <v>22192</v>
      </c>
      <c r="M131" t="s">
        <v>120</v>
      </c>
      <c r="N131">
        <v>-104.83999999999999</v>
      </c>
    </row>
    <row r="132" spans="1:14" x14ac:dyDescent="0.25">
      <c r="A132" t="s">
        <v>46</v>
      </c>
      <c r="B132" s="25">
        <v>22193</v>
      </c>
      <c r="C132" t="s">
        <v>121</v>
      </c>
      <c r="D132">
        <v>-322.73</v>
      </c>
      <c r="E132" s="35">
        <v>22193</v>
      </c>
      <c r="F132" s="36" t="s">
        <v>233</v>
      </c>
      <c r="G132" t="s">
        <v>234</v>
      </c>
      <c r="H132" t="str">
        <f t="shared" si="2"/>
        <v>'22.193',</v>
      </c>
      <c r="J132" t="s">
        <v>46</v>
      </c>
      <c r="K132">
        <v>242</v>
      </c>
      <c r="L132" s="25">
        <v>22193</v>
      </c>
      <c r="M132" t="s">
        <v>121</v>
      </c>
      <c r="N132">
        <v>-322.73</v>
      </c>
    </row>
    <row r="133" spans="1:14" x14ac:dyDescent="0.25">
      <c r="A133" t="s">
        <v>46</v>
      </c>
      <c r="B133" s="25">
        <v>22194</v>
      </c>
      <c r="C133" t="s">
        <v>122</v>
      </c>
      <c r="D133">
        <v>-83.360000000000014</v>
      </c>
      <c r="E133" s="35">
        <v>22194</v>
      </c>
      <c r="F133" s="36" t="s">
        <v>233</v>
      </c>
      <c r="G133" t="s">
        <v>234</v>
      </c>
      <c r="H133" t="str">
        <f t="shared" si="2"/>
        <v>'22.194',</v>
      </c>
      <c r="J133" t="s">
        <v>46</v>
      </c>
      <c r="K133">
        <v>243</v>
      </c>
      <c r="L133" s="25">
        <v>22194</v>
      </c>
      <c r="M133" t="s">
        <v>122</v>
      </c>
      <c r="N133">
        <v>-83.360000000000014</v>
      </c>
    </row>
    <row r="134" spans="1:14" x14ac:dyDescent="0.25">
      <c r="A134" t="s">
        <v>46</v>
      </c>
      <c r="B134" s="25">
        <v>22195</v>
      </c>
      <c r="C134" t="s">
        <v>123</v>
      </c>
      <c r="D134">
        <v>-104.83999999999999</v>
      </c>
      <c r="E134" s="35">
        <v>22195</v>
      </c>
      <c r="F134" s="36" t="s">
        <v>233</v>
      </c>
      <c r="G134" t="s">
        <v>234</v>
      </c>
      <c r="H134" t="str">
        <f t="shared" si="2"/>
        <v>'22.195',</v>
      </c>
      <c r="J134" t="s">
        <v>46</v>
      </c>
      <c r="K134">
        <v>244</v>
      </c>
      <c r="L134" s="25">
        <v>22195</v>
      </c>
      <c r="M134" t="s">
        <v>123</v>
      </c>
      <c r="N134">
        <v>-104.83999999999999</v>
      </c>
    </row>
    <row r="135" spans="1:14" x14ac:dyDescent="0.25">
      <c r="A135" t="s">
        <v>46</v>
      </c>
      <c r="B135" s="25">
        <v>22201</v>
      </c>
      <c r="C135" t="s">
        <v>124</v>
      </c>
      <c r="D135">
        <v>-239.36</v>
      </c>
      <c r="E135" s="35">
        <v>22201</v>
      </c>
      <c r="F135" s="36" t="s">
        <v>233</v>
      </c>
      <c r="G135" t="s">
        <v>234</v>
      </c>
      <c r="H135" t="str">
        <f t="shared" si="2"/>
        <v>'22.201',</v>
      </c>
      <c r="J135" t="s">
        <v>46</v>
      </c>
      <c r="K135">
        <v>246</v>
      </c>
      <c r="L135" s="25">
        <v>22201</v>
      </c>
      <c r="M135" t="s">
        <v>124</v>
      </c>
      <c r="N135">
        <v>-239.36</v>
      </c>
    </row>
    <row r="136" spans="1:14" x14ac:dyDescent="0.25">
      <c r="A136" t="s">
        <v>46</v>
      </c>
      <c r="B136" s="25">
        <v>22202</v>
      </c>
      <c r="C136" t="s">
        <v>125</v>
      </c>
      <c r="D136">
        <v>-580.01</v>
      </c>
      <c r="E136" s="35">
        <v>22202</v>
      </c>
      <c r="F136" s="36" t="s">
        <v>233</v>
      </c>
      <c r="G136" t="s">
        <v>234</v>
      </c>
      <c r="H136" t="str">
        <f t="shared" si="2"/>
        <v>'22.202',</v>
      </c>
      <c r="J136" t="s">
        <v>46</v>
      </c>
      <c r="K136">
        <v>247</v>
      </c>
      <c r="L136" s="25">
        <v>22202</v>
      </c>
      <c r="M136" t="s">
        <v>125</v>
      </c>
      <c r="N136">
        <v>-580.01</v>
      </c>
    </row>
    <row r="137" spans="1:14" x14ac:dyDescent="0.25">
      <c r="A137" t="s">
        <v>46</v>
      </c>
      <c r="B137" s="25">
        <v>22204</v>
      </c>
      <c r="C137" t="s">
        <v>126</v>
      </c>
      <c r="D137">
        <v>-61.379999999999995</v>
      </c>
      <c r="E137" s="35">
        <v>22204</v>
      </c>
      <c r="F137" s="36" t="s">
        <v>233</v>
      </c>
      <c r="G137" t="s">
        <v>234</v>
      </c>
      <c r="H137" t="str">
        <f t="shared" si="2"/>
        <v>'22.204',</v>
      </c>
      <c r="J137" t="s">
        <v>46</v>
      </c>
      <c r="K137">
        <v>249</v>
      </c>
      <c r="L137" s="25">
        <v>22204</v>
      </c>
      <c r="M137" t="s">
        <v>126</v>
      </c>
      <c r="N137">
        <v>-61.379999999999995</v>
      </c>
    </row>
    <row r="138" spans="1:14" x14ac:dyDescent="0.25">
      <c r="A138" t="s">
        <v>46</v>
      </c>
      <c r="B138" s="25">
        <v>22211</v>
      </c>
      <c r="C138" t="s">
        <v>127</v>
      </c>
      <c r="D138">
        <v>-398.95000000000005</v>
      </c>
      <c r="E138" s="35">
        <v>22211</v>
      </c>
      <c r="F138" s="36" t="s">
        <v>233</v>
      </c>
      <c r="G138" t="s">
        <v>234</v>
      </c>
      <c r="H138" t="str">
        <f t="shared" si="2"/>
        <v>'22.211',</v>
      </c>
      <c r="J138" t="s">
        <v>46</v>
      </c>
      <c r="K138">
        <v>250</v>
      </c>
      <c r="L138" s="25">
        <v>22211</v>
      </c>
      <c r="M138" t="s">
        <v>127</v>
      </c>
      <c r="N138">
        <v>-398.95000000000005</v>
      </c>
    </row>
    <row r="139" spans="1:14" x14ac:dyDescent="0.25">
      <c r="A139" t="s">
        <v>46</v>
      </c>
      <c r="B139" s="25">
        <v>22212</v>
      </c>
      <c r="C139" t="s">
        <v>128</v>
      </c>
      <c r="D139">
        <v>-718.11</v>
      </c>
      <c r="E139" s="35">
        <v>22212</v>
      </c>
      <c r="F139" s="36" t="s">
        <v>233</v>
      </c>
      <c r="G139" t="s">
        <v>234</v>
      </c>
      <c r="H139" t="str">
        <f t="shared" si="2"/>
        <v>'22.212',</v>
      </c>
      <c r="J139" t="s">
        <v>46</v>
      </c>
      <c r="K139">
        <v>251</v>
      </c>
      <c r="L139" s="25">
        <v>22212</v>
      </c>
      <c r="M139" t="s">
        <v>128</v>
      </c>
      <c r="N139">
        <v>-718.11</v>
      </c>
    </row>
    <row r="140" spans="1:14" x14ac:dyDescent="0.25">
      <c r="A140" t="s">
        <v>46</v>
      </c>
      <c r="B140" s="25">
        <v>22213</v>
      </c>
      <c r="C140" t="s">
        <v>129</v>
      </c>
      <c r="D140">
        <v>-718.11</v>
      </c>
      <c r="E140" s="35">
        <v>22213</v>
      </c>
      <c r="F140" s="36" t="s">
        <v>233</v>
      </c>
      <c r="G140" t="s">
        <v>234</v>
      </c>
      <c r="H140" t="str">
        <f t="shared" si="2"/>
        <v>'22.213',</v>
      </c>
      <c r="J140" t="s">
        <v>46</v>
      </c>
      <c r="K140">
        <v>252</v>
      </c>
      <c r="L140" s="25">
        <v>22213</v>
      </c>
      <c r="M140" t="s">
        <v>129</v>
      </c>
      <c r="N140">
        <v>-718.11</v>
      </c>
    </row>
    <row r="141" spans="1:14" x14ac:dyDescent="0.25">
      <c r="A141" t="s">
        <v>46</v>
      </c>
      <c r="B141" s="25">
        <v>22219</v>
      </c>
      <c r="C141" t="s">
        <v>130</v>
      </c>
      <c r="D141">
        <v>-21.48</v>
      </c>
      <c r="E141" s="35">
        <v>22219</v>
      </c>
      <c r="F141" s="36" t="s">
        <v>233</v>
      </c>
      <c r="G141" t="s">
        <v>234</v>
      </c>
      <c r="H141" t="str">
        <f t="shared" si="2"/>
        <v>'22.219',</v>
      </c>
      <c r="J141" t="s">
        <v>46</v>
      </c>
      <c r="K141">
        <v>256</v>
      </c>
      <c r="L141" s="25">
        <v>22219</v>
      </c>
      <c r="M141" t="s">
        <v>130</v>
      </c>
      <c r="N141">
        <v>-21.48</v>
      </c>
    </row>
    <row r="142" spans="1:14" x14ac:dyDescent="0.25">
      <c r="A142" t="s">
        <v>46</v>
      </c>
      <c r="B142" s="25">
        <v>22220</v>
      </c>
      <c r="C142" t="s">
        <v>131</v>
      </c>
      <c r="D142">
        <v>-159.57999999999998</v>
      </c>
      <c r="E142" s="35">
        <v>22220</v>
      </c>
      <c r="F142" s="36" t="s">
        <v>233</v>
      </c>
      <c r="G142" t="s">
        <v>234</v>
      </c>
      <c r="H142" t="str">
        <f t="shared" si="2"/>
        <v>'22.220',</v>
      </c>
      <c r="J142" t="s">
        <v>46</v>
      </c>
      <c r="K142">
        <v>257</v>
      </c>
      <c r="L142" s="25">
        <v>22220</v>
      </c>
      <c r="M142" t="s">
        <v>131</v>
      </c>
      <c r="N142">
        <v>-159.57999999999998</v>
      </c>
    </row>
    <row r="143" spans="1:14" x14ac:dyDescent="0.25">
      <c r="A143" t="s">
        <v>46</v>
      </c>
      <c r="B143" s="25">
        <v>22233</v>
      </c>
      <c r="C143" t="s">
        <v>132</v>
      </c>
      <c r="D143">
        <v>-141.16</v>
      </c>
      <c r="E143" s="35">
        <v>22233</v>
      </c>
      <c r="F143" s="36" t="s">
        <v>233</v>
      </c>
      <c r="G143" t="s">
        <v>234</v>
      </c>
      <c r="H143" t="str">
        <f t="shared" si="2"/>
        <v>'22.233',</v>
      </c>
      <c r="J143" t="s">
        <v>46</v>
      </c>
      <c r="K143">
        <v>265</v>
      </c>
      <c r="L143" s="25">
        <v>22233</v>
      </c>
      <c r="M143" t="s">
        <v>132</v>
      </c>
      <c r="N143">
        <v>-141.16</v>
      </c>
    </row>
    <row r="144" spans="1:14" x14ac:dyDescent="0.25">
      <c r="A144" t="s">
        <v>46</v>
      </c>
      <c r="B144" s="25">
        <v>22239</v>
      </c>
      <c r="C144" t="s">
        <v>133</v>
      </c>
      <c r="D144">
        <v>-119.69</v>
      </c>
      <c r="E144" s="35">
        <v>22239</v>
      </c>
      <c r="F144" s="36" t="s">
        <v>233</v>
      </c>
      <c r="G144" t="s">
        <v>234</v>
      </c>
      <c r="H144" t="str">
        <f t="shared" si="2"/>
        <v>'22.239',</v>
      </c>
      <c r="J144" t="s">
        <v>46</v>
      </c>
      <c r="K144">
        <v>269</v>
      </c>
      <c r="L144" s="25">
        <v>22239</v>
      </c>
      <c r="M144" t="s">
        <v>133</v>
      </c>
      <c r="N144">
        <v>-119.69</v>
      </c>
    </row>
    <row r="145" spans="1:14" x14ac:dyDescent="0.25">
      <c r="A145" t="s">
        <v>46</v>
      </c>
      <c r="B145" s="25">
        <v>22240</v>
      </c>
      <c r="C145" t="s">
        <v>134</v>
      </c>
      <c r="D145">
        <v>-39.89</v>
      </c>
      <c r="E145" s="35">
        <v>22240</v>
      </c>
      <c r="F145" s="36" t="s">
        <v>233</v>
      </c>
      <c r="G145" t="s">
        <v>234</v>
      </c>
      <c r="H145" t="str">
        <f t="shared" si="2"/>
        <v>'22.240',</v>
      </c>
      <c r="J145" t="s">
        <v>46</v>
      </c>
      <c r="K145">
        <v>270</v>
      </c>
      <c r="L145" s="25">
        <v>22240</v>
      </c>
      <c r="M145" t="s">
        <v>134</v>
      </c>
      <c r="N145">
        <v>-39.89</v>
      </c>
    </row>
    <row r="146" spans="1:14" x14ac:dyDescent="0.25">
      <c r="A146" t="s">
        <v>46</v>
      </c>
      <c r="B146" s="25">
        <v>22310</v>
      </c>
      <c r="C146" t="s">
        <v>135</v>
      </c>
      <c r="D146">
        <v>-1270.5</v>
      </c>
      <c r="E146" s="35">
        <v>22310</v>
      </c>
      <c r="F146" s="36" t="s">
        <v>233</v>
      </c>
      <c r="G146" t="s">
        <v>234</v>
      </c>
      <c r="H146" t="str">
        <f t="shared" si="2"/>
        <v>'22.310',</v>
      </c>
      <c r="J146" s="32" t="s">
        <v>46</v>
      </c>
      <c r="K146" s="32">
        <v>271</v>
      </c>
      <c r="L146" s="37">
        <v>22310</v>
      </c>
      <c r="M146" s="32" t="s">
        <v>135</v>
      </c>
      <c r="N146">
        <v>-1270.5</v>
      </c>
    </row>
    <row r="147" spans="1:14" x14ac:dyDescent="0.25">
      <c r="A147" t="s">
        <v>46</v>
      </c>
      <c r="B147" s="25">
        <v>22320</v>
      </c>
      <c r="C147" t="s">
        <v>136</v>
      </c>
      <c r="D147">
        <v>-859.28</v>
      </c>
      <c r="E147" s="35">
        <v>22320</v>
      </c>
      <c r="F147" s="36" t="s">
        <v>233</v>
      </c>
      <c r="G147" t="s">
        <v>234</v>
      </c>
      <c r="H147" t="str">
        <f t="shared" si="2"/>
        <v>'22.320',</v>
      </c>
      <c r="J147" t="s">
        <v>46</v>
      </c>
      <c r="K147">
        <v>272</v>
      </c>
      <c r="L147" s="25">
        <v>22320</v>
      </c>
      <c r="M147" t="s">
        <v>136</v>
      </c>
      <c r="N147">
        <v>-859.28</v>
      </c>
    </row>
    <row r="148" spans="1:14" x14ac:dyDescent="0.25">
      <c r="A148" t="s">
        <v>46</v>
      </c>
      <c r="B148" s="25">
        <v>22330</v>
      </c>
      <c r="C148" t="s">
        <v>137</v>
      </c>
      <c r="D148">
        <v>-119.69</v>
      </c>
      <c r="E148" s="35">
        <v>22330</v>
      </c>
      <c r="F148" s="36" t="s">
        <v>233</v>
      </c>
      <c r="G148" t="s">
        <v>234</v>
      </c>
      <c r="H148" t="str">
        <f t="shared" si="2"/>
        <v>'22.330',</v>
      </c>
      <c r="J148" t="s">
        <v>46</v>
      </c>
      <c r="K148">
        <v>274</v>
      </c>
      <c r="L148" s="25">
        <v>22330</v>
      </c>
      <c r="M148" t="s">
        <v>137</v>
      </c>
      <c r="N148">
        <v>-119.69</v>
      </c>
    </row>
    <row r="149" spans="1:14" x14ac:dyDescent="0.25">
      <c r="A149" t="s">
        <v>46</v>
      </c>
      <c r="B149" s="25">
        <v>22331</v>
      </c>
      <c r="C149" t="s">
        <v>138</v>
      </c>
      <c r="D149">
        <v>-159.57999999999998</v>
      </c>
      <c r="E149" s="35">
        <v>22331</v>
      </c>
      <c r="F149" s="36" t="s">
        <v>233</v>
      </c>
      <c r="G149" t="s">
        <v>234</v>
      </c>
      <c r="H149" t="str">
        <f t="shared" si="2"/>
        <v>'22.331',</v>
      </c>
      <c r="J149" t="s">
        <v>46</v>
      </c>
      <c r="K149">
        <v>275</v>
      </c>
      <c r="L149" s="25">
        <v>22331</v>
      </c>
      <c r="M149" t="s">
        <v>138</v>
      </c>
      <c r="N149">
        <v>-159.57999999999998</v>
      </c>
    </row>
    <row r="150" spans="1:14" x14ac:dyDescent="0.25">
      <c r="A150" t="s">
        <v>46</v>
      </c>
      <c r="B150" s="25">
        <v>22332</v>
      </c>
      <c r="C150" t="s">
        <v>139</v>
      </c>
      <c r="D150">
        <v>-39.89</v>
      </c>
      <c r="E150" s="35">
        <v>22332</v>
      </c>
      <c r="F150" s="36" t="s">
        <v>233</v>
      </c>
      <c r="G150" t="s">
        <v>234</v>
      </c>
      <c r="H150" t="str">
        <f t="shared" si="2"/>
        <v>'22.332',</v>
      </c>
      <c r="J150" t="s">
        <v>46</v>
      </c>
      <c r="K150">
        <v>276</v>
      </c>
      <c r="L150" s="25">
        <v>22332</v>
      </c>
      <c r="M150" t="s">
        <v>139</v>
      </c>
      <c r="N150">
        <v>-39.89</v>
      </c>
    </row>
    <row r="151" spans="1:14" x14ac:dyDescent="0.25">
      <c r="A151" t="s">
        <v>46</v>
      </c>
      <c r="B151" s="25">
        <v>22333</v>
      </c>
      <c r="C151" t="s">
        <v>140</v>
      </c>
      <c r="D151">
        <v>-419.51</v>
      </c>
      <c r="E151" s="35">
        <v>22333</v>
      </c>
      <c r="F151" s="36" t="s">
        <v>233</v>
      </c>
      <c r="G151" t="s">
        <v>234</v>
      </c>
      <c r="H151" t="str">
        <f t="shared" si="2"/>
        <v>'22.333',</v>
      </c>
      <c r="J151" t="s">
        <v>46</v>
      </c>
      <c r="K151">
        <v>277</v>
      </c>
      <c r="L151" s="25">
        <v>22333</v>
      </c>
      <c r="M151" t="s">
        <v>140</v>
      </c>
      <c r="N151">
        <v>-419.51</v>
      </c>
    </row>
    <row r="152" spans="1:14" x14ac:dyDescent="0.25">
      <c r="A152" t="s">
        <v>46</v>
      </c>
      <c r="B152" s="25">
        <v>22334</v>
      </c>
      <c r="C152" t="s">
        <v>141</v>
      </c>
      <c r="D152">
        <v>-61.379999999999995</v>
      </c>
      <c r="E152" s="35">
        <v>22334</v>
      </c>
      <c r="F152" s="36" t="s">
        <v>233</v>
      </c>
      <c r="G152" t="s">
        <v>234</v>
      </c>
      <c r="H152" t="str">
        <f t="shared" si="2"/>
        <v>'22.334',</v>
      </c>
      <c r="J152" t="s">
        <v>46</v>
      </c>
      <c r="K152">
        <v>278</v>
      </c>
      <c r="L152" s="25">
        <v>22334</v>
      </c>
      <c r="M152" t="s">
        <v>141</v>
      </c>
      <c r="N152">
        <v>-61.379999999999995</v>
      </c>
    </row>
    <row r="153" spans="1:14" x14ac:dyDescent="0.25">
      <c r="A153" t="s">
        <v>46</v>
      </c>
      <c r="B153" s="25">
        <v>22340</v>
      </c>
      <c r="C153" t="s">
        <v>142</v>
      </c>
      <c r="D153">
        <v>-61.379999999999995</v>
      </c>
      <c r="E153" s="35">
        <v>22340</v>
      </c>
      <c r="F153" s="36" t="s">
        <v>233</v>
      </c>
      <c r="G153" t="s">
        <v>234</v>
      </c>
      <c r="H153" t="str">
        <f t="shared" si="2"/>
        <v>'22.340',</v>
      </c>
      <c r="J153" t="s">
        <v>46</v>
      </c>
      <c r="K153">
        <v>279</v>
      </c>
      <c r="L153" s="25">
        <v>22340</v>
      </c>
      <c r="M153" t="s">
        <v>142</v>
      </c>
      <c r="N153">
        <v>-61.379999999999995</v>
      </c>
    </row>
    <row r="154" spans="1:14" x14ac:dyDescent="0.25">
      <c r="A154" t="s">
        <v>46</v>
      </c>
      <c r="B154" s="25">
        <v>22360</v>
      </c>
      <c r="C154" t="s">
        <v>143</v>
      </c>
      <c r="D154">
        <v>-39.89</v>
      </c>
      <c r="E154" s="35">
        <v>22360</v>
      </c>
      <c r="F154" s="36" t="s">
        <v>233</v>
      </c>
      <c r="G154" t="s">
        <v>234</v>
      </c>
      <c r="H154" t="str">
        <f t="shared" si="2"/>
        <v>'22.360',</v>
      </c>
      <c r="J154" t="s">
        <v>46</v>
      </c>
      <c r="K154">
        <v>280</v>
      </c>
      <c r="L154" s="25">
        <v>22360</v>
      </c>
      <c r="M154" t="s">
        <v>143</v>
      </c>
      <c r="N154">
        <v>-39.89</v>
      </c>
    </row>
    <row r="155" spans="1:14" x14ac:dyDescent="0.25">
      <c r="A155" t="s">
        <v>46</v>
      </c>
      <c r="B155" s="25">
        <v>22370</v>
      </c>
      <c r="C155" t="s">
        <v>144</v>
      </c>
      <c r="D155">
        <v>-159.57999999999998</v>
      </c>
      <c r="E155" s="35">
        <v>22370</v>
      </c>
      <c r="F155" s="36" t="s">
        <v>233</v>
      </c>
      <c r="G155" t="s">
        <v>234</v>
      </c>
      <c r="H155" t="str">
        <f t="shared" si="2"/>
        <v>'22.370',</v>
      </c>
      <c r="J155" t="s">
        <v>46</v>
      </c>
      <c r="K155">
        <v>281</v>
      </c>
      <c r="L155" s="25">
        <v>22370</v>
      </c>
      <c r="M155" t="s">
        <v>144</v>
      </c>
      <c r="N155">
        <v>-159.57999999999998</v>
      </c>
    </row>
    <row r="156" spans="1:14" x14ac:dyDescent="0.25">
      <c r="A156" t="s">
        <v>46</v>
      </c>
      <c r="B156" s="25">
        <v>22390</v>
      </c>
      <c r="C156" t="s">
        <v>145</v>
      </c>
      <c r="D156">
        <v>-79.790000000000006</v>
      </c>
      <c r="E156" s="35">
        <v>22390</v>
      </c>
      <c r="F156" s="36" t="s">
        <v>233</v>
      </c>
      <c r="G156" t="s">
        <v>234</v>
      </c>
      <c r="H156" t="str">
        <f t="shared" si="2"/>
        <v>'22.390',</v>
      </c>
      <c r="J156" t="s">
        <v>46</v>
      </c>
      <c r="K156">
        <v>283</v>
      </c>
      <c r="L156" s="25">
        <v>22390</v>
      </c>
      <c r="M156" t="s">
        <v>145</v>
      </c>
      <c r="N156">
        <v>-79.790000000000006</v>
      </c>
    </row>
    <row r="157" spans="1:14" x14ac:dyDescent="0.25">
      <c r="A157" t="s">
        <v>46</v>
      </c>
      <c r="B157" s="25">
        <v>22391</v>
      </c>
      <c r="C157" t="s">
        <v>146</v>
      </c>
      <c r="D157">
        <v>-79.790000000000006</v>
      </c>
      <c r="E157" s="35">
        <v>22391</v>
      </c>
      <c r="F157" s="36" t="s">
        <v>233</v>
      </c>
      <c r="G157" t="s">
        <v>234</v>
      </c>
      <c r="H157" t="str">
        <f t="shared" si="2"/>
        <v>'22.391',</v>
      </c>
      <c r="J157" t="s">
        <v>46</v>
      </c>
      <c r="K157">
        <v>284</v>
      </c>
      <c r="L157" s="25">
        <v>22391</v>
      </c>
      <c r="M157" t="s">
        <v>146</v>
      </c>
      <c r="N157">
        <v>-79.790000000000006</v>
      </c>
    </row>
    <row r="158" spans="1:14" x14ac:dyDescent="0.25">
      <c r="A158" t="s">
        <v>46</v>
      </c>
      <c r="B158" s="25">
        <v>22393</v>
      </c>
      <c r="C158" t="s">
        <v>219</v>
      </c>
      <c r="D158">
        <v>-279.25</v>
      </c>
      <c r="E158" s="35">
        <v>22393</v>
      </c>
      <c r="F158" s="36" t="s">
        <v>233</v>
      </c>
      <c r="G158" t="s">
        <v>234</v>
      </c>
      <c r="H158" t="str">
        <f t="shared" si="2"/>
        <v>'22.393',</v>
      </c>
      <c r="J158" t="s">
        <v>46</v>
      </c>
      <c r="K158">
        <v>286</v>
      </c>
      <c r="L158" s="25">
        <v>22393</v>
      </c>
      <c r="M158" t="s">
        <v>219</v>
      </c>
      <c r="N158">
        <v>-279.25</v>
      </c>
    </row>
    <row r="159" spans="1:14" x14ac:dyDescent="0.25">
      <c r="A159" t="s">
        <v>46</v>
      </c>
      <c r="B159" s="25">
        <v>22394</v>
      </c>
      <c r="C159" t="s">
        <v>220</v>
      </c>
      <c r="D159">
        <v>-357.17</v>
      </c>
      <c r="E159" s="35">
        <v>22394</v>
      </c>
      <c r="F159" s="36" t="s">
        <v>233</v>
      </c>
      <c r="G159" t="s">
        <v>234</v>
      </c>
      <c r="H159" t="str">
        <f t="shared" si="2"/>
        <v>'22.394',</v>
      </c>
      <c r="J159" t="s">
        <v>46</v>
      </c>
      <c r="K159">
        <v>1149</v>
      </c>
      <c r="L159" s="25">
        <v>22394</v>
      </c>
      <c r="M159" t="s">
        <v>147</v>
      </c>
      <c r="N159">
        <v>-357.17</v>
      </c>
    </row>
    <row r="160" spans="1:14" x14ac:dyDescent="0.25">
      <c r="A160" t="s">
        <v>46</v>
      </c>
      <c r="B160" s="25">
        <v>22395</v>
      </c>
      <c r="C160" t="s">
        <v>148</v>
      </c>
      <c r="D160">
        <v>-21.41</v>
      </c>
      <c r="E160" s="35">
        <v>22395</v>
      </c>
      <c r="F160" s="36" t="s">
        <v>233</v>
      </c>
      <c r="G160" t="s">
        <v>234</v>
      </c>
      <c r="H160" t="str">
        <f t="shared" si="2"/>
        <v>'22.395',</v>
      </c>
      <c r="J160" t="s">
        <v>46</v>
      </c>
      <c r="K160">
        <v>288</v>
      </c>
      <c r="L160" s="25">
        <v>22395</v>
      </c>
      <c r="M160" t="s">
        <v>148</v>
      </c>
      <c r="N160">
        <v>-21.41</v>
      </c>
    </row>
    <row r="161" spans="1:14" x14ac:dyDescent="0.25">
      <c r="A161" t="s">
        <v>46</v>
      </c>
      <c r="B161" s="25">
        <v>22407</v>
      </c>
      <c r="C161" t="s">
        <v>221</v>
      </c>
      <c r="D161">
        <v>-478.74</v>
      </c>
      <c r="E161" s="35">
        <v>22407</v>
      </c>
      <c r="F161" s="36" t="s">
        <v>233</v>
      </c>
      <c r="G161" t="s">
        <v>234</v>
      </c>
      <c r="H161" t="str">
        <f t="shared" si="2"/>
        <v>'22.407',</v>
      </c>
      <c r="J161" t="s">
        <v>46</v>
      </c>
      <c r="K161">
        <v>296</v>
      </c>
      <c r="L161" s="25">
        <v>22407</v>
      </c>
      <c r="M161" t="s">
        <v>221</v>
      </c>
      <c r="N161">
        <v>-500.22</v>
      </c>
    </row>
    <row r="162" spans="1:14" x14ac:dyDescent="0.25">
      <c r="A162" t="s">
        <v>46</v>
      </c>
      <c r="B162" s="25">
        <v>22407</v>
      </c>
      <c r="C162" t="s">
        <v>222</v>
      </c>
      <c r="D162">
        <v>-21.48</v>
      </c>
      <c r="E162" s="35">
        <v>22407</v>
      </c>
      <c r="F162" s="36" t="s">
        <v>233</v>
      </c>
      <c r="G162" t="s">
        <v>234</v>
      </c>
      <c r="H162" t="str">
        <f t="shared" si="2"/>
        <v>'22.407',</v>
      </c>
      <c r="J162" t="s">
        <v>46</v>
      </c>
      <c r="K162">
        <v>297</v>
      </c>
      <c r="L162" s="25">
        <v>22408</v>
      </c>
      <c r="M162" t="s">
        <v>149</v>
      </c>
      <c r="N162">
        <v>-21.48</v>
      </c>
    </row>
    <row r="163" spans="1:14" x14ac:dyDescent="0.25">
      <c r="A163" t="s">
        <v>46</v>
      </c>
      <c r="B163" s="25">
        <v>22408</v>
      </c>
      <c r="C163" t="s">
        <v>149</v>
      </c>
      <c r="D163">
        <v>-21.48</v>
      </c>
      <c r="E163" s="35">
        <v>22408</v>
      </c>
      <c r="F163" s="36" t="s">
        <v>233</v>
      </c>
      <c r="G163" t="s">
        <v>234</v>
      </c>
      <c r="H163" t="str">
        <f t="shared" si="2"/>
        <v>'22.408',</v>
      </c>
      <c r="J163" t="s">
        <v>46</v>
      </c>
      <c r="K163">
        <v>298</v>
      </c>
      <c r="L163" s="25">
        <v>22409</v>
      </c>
      <c r="M163" t="s">
        <v>150</v>
      </c>
      <c r="N163">
        <v>-21.48</v>
      </c>
    </row>
    <row r="164" spans="1:14" x14ac:dyDescent="0.25">
      <c r="A164" t="s">
        <v>46</v>
      </c>
      <c r="B164" s="25">
        <v>22409</v>
      </c>
      <c r="C164" t="s">
        <v>150</v>
      </c>
      <c r="D164">
        <v>-21.48</v>
      </c>
      <c r="E164" s="35">
        <v>22409</v>
      </c>
      <c r="F164" s="36" t="s">
        <v>233</v>
      </c>
      <c r="G164" t="s">
        <v>234</v>
      </c>
      <c r="H164" t="str">
        <f t="shared" si="2"/>
        <v>'22.409',</v>
      </c>
      <c r="J164" t="s">
        <v>46</v>
      </c>
      <c r="K164">
        <v>300</v>
      </c>
      <c r="L164" s="25">
        <v>22420</v>
      </c>
      <c r="M164" t="s">
        <v>223</v>
      </c>
      <c r="N164">
        <v>-39.89</v>
      </c>
    </row>
    <row r="165" spans="1:14" x14ac:dyDescent="0.25">
      <c r="A165" t="s">
        <v>46</v>
      </c>
      <c r="B165" s="25">
        <v>22420</v>
      </c>
      <c r="C165" t="s">
        <v>223</v>
      </c>
      <c r="D165">
        <v>-39.89</v>
      </c>
      <c r="E165" s="35">
        <v>22420</v>
      </c>
      <c r="F165" s="36" t="s">
        <v>233</v>
      </c>
      <c r="G165" t="s">
        <v>234</v>
      </c>
      <c r="H165" t="str">
        <f t="shared" si="2"/>
        <v>'22.420',</v>
      </c>
      <c r="J165" s="32" t="s">
        <v>46</v>
      </c>
      <c r="K165" s="32">
        <v>1003</v>
      </c>
      <c r="L165" s="37">
        <v>22434</v>
      </c>
      <c r="M165" s="32" t="s">
        <v>151</v>
      </c>
      <c r="N165">
        <v>-61.42</v>
      </c>
    </row>
    <row r="166" spans="1:14" x14ac:dyDescent="0.25">
      <c r="A166" t="s">
        <v>46</v>
      </c>
      <c r="B166" s="25">
        <v>22434</v>
      </c>
      <c r="C166" t="s">
        <v>151</v>
      </c>
      <c r="D166">
        <v>-61.42</v>
      </c>
      <c r="E166" s="35">
        <v>22434</v>
      </c>
      <c r="F166" s="36" t="s">
        <v>233</v>
      </c>
      <c r="G166" t="s">
        <v>234</v>
      </c>
      <c r="H166" t="str">
        <f t="shared" si="2"/>
        <v>'22.434',</v>
      </c>
      <c r="J166" t="s">
        <v>152</v>
      </c>
      <c r="K166">
        <v>528</v>
      </c>
      <c r="L166" s="25">
        <v>40010</v>
      </c>
      <c r="M166" t="s">
        <v>236</v>
      </c>
      <c r="N166">
        <v>-19.97</v>
      </c>
    </row>
    <row r="167" spans="1:14" x14ac:dyDescent="0.25">
      <c r="A167" t="s">
        <v>46</v>
      </c>
      <c r="B167" s="25">
        <v>40000</v>
      </c>
      <c r="C167" t="s">
        <v>226</v>
      </c>
      <c r="D167">
        <v>-19.97</v>
      </c>
      <c r="E167" s="35">
        <v>40000</v>
      </c>
      <c r="F167" s="36" t="s">
        <v>233</v>
      </c>
      <c r="G167" t="s">
        <v>234</v>
      </c>
      <c r="H167" t="str">
        <f t="shared" si="2"/>
        <v>'40.000',</v>
      </c>
    </row>
    <row r="168" spans="1:14" x14ac:dyDescent="0.25">
      <c r="A168" t="s">
        <v>231</v>
      </c>
      <c r="D168">
        <v>-29681.179999999989</v>
      </c>
    </row>
    <row r="169" spans="1:14" x14ac:dyDescent="0.25">
      <c r="A169" t="s">
        <v>229</v>
      </c>
      <c r="D169">
        <v>-37322.719999999994</v>
      </c>
    </row>
  </sheetData>
  <conditionalFormatting sqref="L26:L36">
    <cfRule type="duplicateValues" dxfId="23" priority="11"/>
    <cfRule type="duplicateValues" dxfId="22" priority="12"/>
  </conditionalFormatting>
  <conditionalFormatting sqref="L37">
    <cfRule type="duplicateValues" dxfId="21" priority="9"/>
    <cfRule type="duplicateValues" dxfId="20" priority="10"/>
  </conditionalFormatting>
  <conditionalFormatting sqref="L87">
    <cfRule type="duplicateValues" dxfId="19" priority="3"/>
    <cfRule type="duplicateValues" dxfId="18" priority="4"/>
  </conditionalFormatting>
  <conditionalFormatting sqref="L130">
    <cfRule type="duplicateValues" dxfId="17" priority="7"/>
    <cfRule type="duplicateValues" dxfId="16" priority="8"/>
  </conditionalFormatting>
  <conditionalFormatting sqref="L146">
    <cfRule type="duplicateValues" dxfId="15" priority="5"/>
    <cfRule type="duplicateValues" dxfId="14" priority="6"/>
  </conditionalFormatting>
  <conditionalFormatting sqref="L165">
    <cfRule type="duplicateValues" dxfId="13" priority="1"/>
    <cfRule type="duplicateValues" dxfId="12" priority="2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67F1-F135-4A23-B804-FE271DF5C2BD}">
  <dimension ref="A3:Q294"/>
  <sheetViews>
    <sheetView topLeftCell="A79" workbookViewId="0">
      <selection activeCell="J98" sqref="J98:J99"/>
    </sheetView>
  </sheetViews>
  <sheetFormatPr defaultRowHeight="15" x14ac:dyDescent="0.25"/>
  <cols>
    <col min="1" max="1" width="11.85546875" bestFit="1" customWidth="1"/>
    <col min="2" max="2" width="10.7109375" bestFit="1" customWidth="1"/>
    <col min="8" max="8" width="12" bestFit="1" customWidth="1"/>
  </cols>
  <sheetData>
    <row r="3" spans="1:17" x14ac:dyDescent="0.25">
      <c r="A3" t="s">
        <v>155</v>
      </c>
      <c r="B3" t="s">
        <v>156</v>
      </c>
      <c r="C3" t="s">
        <v>157</v>
      </c>
      <c r="D3" t="s">
        <v>158</v>
      </c>
      <c r="E3" t="s">
        <v>159</v>
      </c>
      <c r="F3" t="s">
        <v>160</v>
      </c>
      <c r="G3" t="s">
        <v>161</v>
      </c>
      <c r="H3" t="s">
        <v>162</v>
      </c>
      <c r="I3" t="s">
        <v>163</v>
      </c>
      <c r="J3" t="s">
        <v>164</v>
      </c>
      <c r="K3" t="s">
        <v>165</v>
      </c>
      <c r="L3" t="s">
        <v>166</v>
      </c>
      <c r="M3" t="s">
        <v>167</v>
      </c>
      <c r="N3" t="s">
        <v>15</v>
      </c>
      <c r="O3" t="s">
        <v>168</v>
      </c>
      <c r="P3" t="s">
        <v>169</v>
      </c>
      <c r="Q3" t="s">
        <v>5</v>
      </c>
    </row>
    <row r="4" spans="1:17" x14ac:dyDescent="0.25">
      <c r="A4" s="33">
        <v>45505</v>
      </c>
      <c r="B4" s="33">
        <v>45535</v>
      </c>
      <c r="C4" t="s">
        <v>33</v>
      </c>
      <c r="D4" t="s">
        <v>170</v>
      </c>
      <c r="E4" t="s">
        <v>171</v>
      </c>
      <c r="F4" t="s">
        <v>2</v>
      </c>
      <c r="G4" t="s">
        <v>3</v>
      </c>
      <c r="H4" s="33">
        <v>45513</v>
      </c>
      <c r="I4" t="s">
        <v>172</v>
      </c>
      <c r="J4">
        <v>-88.64</v>
      </c>
      <c r="K4" t="s">
        <v>173</v>
      </c>
      <c r="L4">
        <v>1</v>
      </c>
      <c r="M4" t="s">
        <v>32</v>
      </c>
      <c r="N4" s="25">
        <v>11001</v>
      </c>
      <c r="O4">
        <v>67409</v>
      </c>
      <c r="P4" t="s">
        <v>174</v>
      </c>
      <c r="Q4" t="s">
        <v>11</v>
      </c>
    </row>
    <row r="5" spans="1:17" x14ac:dyDescent="0.25">
      <c r="A5" s="33">
        <v>45505</v>
      </c>
      <c r="B5" s="33">
        <v>45535</v>
      </c>
      <c r="C5" t="s">
        <v>175</v>
      </c>
      <c r="D5" t="s">
        <v>170</v>
      </c>
      <c r="E5" t="s">
        <v>171</v>
      </c>
      <c r="F5" t="s">
        <v>2</v>
      </c>
      <c r="G5" t="s">
        <v>3</v>
      </c>
      <c r="H5" s="33">
        <v>45513</v>
      </c>
      <c r="I5" t="s">
        <v>172</v>
      </c>
      <c r="J5">
        <v>-88.64</v>
      </c>
      <c r="K5" t="s">
        <v>173</v>
      </c>
      <c r="L5">
        <v>1</v>
      </c>
      <c r="M5" t="s">
        <v>32</v>
      </c>
      <c r="N5" s="25">
        <v>11013</v>
      </c>
      <c r="O5">
        <v>67409</v>
      </c>
      <c r="P5" t="s">
        <v>174</v>
      </c>
      <c r="Q5" t="s">
        <v>11</v>
      </c>
    </row>
    <row r="6" spans="1:17" x14ac:dyDescent="0.25">
      <c r="A6" s="33">
        <v>45505</v>
      </c>
      <c r="B6" s="33">
        <v>45535</v>
      </c>
      <c r="C6" t="s">
        <v>176</v>
      </c>
      <c r="D6" t="s">
        <v>170</v>
      </c>
      <c r="E6" t="s">
        <v>171</v>
      </c>
      <c r="F6" t="s">
        <v>2</v>
      </c>
      <c r="G6" t="s">
        <v>3</v>
      </c>
      <c r="H6" s="33">
        <v>45513</v>
      </c>
      <c r="I6" t="s">
        <v>172</v>
      </c>
      <c r="J6">
        <v>-25.22</v>
      </c>
      <c r="K6" t="s">
        <v>173</v>
      </c>
      <c r="L6">
        <v>1</v>
      </c>
      <c r="M6" t="s">
        <v>32</v>
      </c>
      <c r="N6" s="25">
        <v>11019</v>
      </c>
      <c r="O6">
        <v>67409</v>
      </c>
      <c r="P6" t="s">
        <v>174</v>
      </c>
      <c r="Q6" t="s">
        <v>11</v>
      </c>
    </row>
    <row r="7" spans="1:17" x14ac:dyDescent="0.25">
      <c r="A7" s="33">
        <v>45505</v>
      </c>
      <c r="B7" s="33">
        <v>45535</v>
      </c>
      <c r="C7" t="s">
        <v>177</v>
      </c>
      <c r="D7" t="s">
        <v>170</v>
      </c>
      <c r="E7" t="s">
        <v>171</v>
      </c>
      <c r="F7" t="s">
        <v>2</v>
      </c>
      <c r="G7" t="s">
        <v>3</v>
      </c>
      <c r="H7" s="33">
        <v>45513</v>
      </c>
      <c r="I7" t="s">
        <v>172</v>
      </c>
      <c r="J7">
        <v>-63.43</v>
      </c>
      <c r="K7" t="s">
        <v>173</v>
      </c>
      <c r="L7">
        <v>1</v>
      </c>
      <c r="M7" t="s">
        <v>32</v>
      </c>
      <c r="N7" s="25">
        <v>11021</v>
      </c>
      <c r="O7">
        <v>67409</v>
      </c>
      <c r="P7" t="s">
        <v>174</v>
      </c>
      <c r="Q7" t="s">
        <v>11</v>
      </c>
    </row>
    <row r="8" spans="1:17" x14ac:dyDescent="0.25">
      <c r="A8" s="33">
        <v>45505</v>
      </c>
      <c r="B8" s="33">
        <v>45535</v>
      </c>
      <c r="C8" t="s">
        <v>178</v>
      </c>
      <c r="D8" t="s">
        <v>170</v>
      </c>
      <c r="E8" t="s">
        <v>171</v>
      </c>
      <c r="F8" t="s">
        <v>2</v>
      </c>
      <c r="G8" t="s">
        <v>3</v>
      </c>
      <c r="H8" s="33">
        <v>45526</v>
      </c>
      <c r="I8" t="s">
        <v>172</v>
      </c>
      <c r="J8">
        <v>-1860.96</v>
      </c>
      <c r="K8" t="s">
        <v>173</v>
      </c>
      <c r="L8">
        <v>2</v>
      </c>
      <c r="M8" t="s">
        <v>46</v>
      </c>
      <c r="N8" s="25">
        <v>12000</v>
      </c>
      <c r="O8">
        <v>67410</v>
      </c>
      <c r="P8" t="s">
        <v>179</v>
      </c>
      <c r="Q8" t="s">
        <v>11</v>
      </c>
    </row>
    <row r="9" spans="1:17" x14ac:dyDescent="0.25">
      <c r="A9" s="33">
        <v>45505</v>
      </c>
      <c r="B9" s="33">
        <v>45535</v>
      </c>
      <c r="C9" t="s">
        <v>180</v>
      </c>
      <c r="D9" t="s">
        <v>170</v>
      </c>
      <c r="E9" t="s">
        <v>171</v>
      </c>
      <c r="F9" t="s">
        <v>2</v>
      </c>
      <c r="G9" t="s">
        <v>3</v>
      </c>
      <c r="H9" s="33">
        <v>45513</v>
      </c>
      <c r="I9" t="s">
        <v>172</v>
      </c>
      <c r="J9">
        <v>-50.43</v>
      </c>
      <c r="K9" t="s">
        <v>173</v>
      </c>
      <c r="L9">
        <v>1</v>
      </c>
      <c r="M9" t="s">
        <v>32</v>
      </c>
      <c r="N9" s="25">
        <v>12001</v>
      </c>
      <c r="O9">
        <v>67409</v>
      </c>
      <c r="P9" t="s">
        <v>174</v>
      </c>
      <c r="Q9" t="s">
        <v>11</v>
      </c>
    </row>
    <row r="10" spans="1:17" x14ac:dyDescent="0.25">
      <c r="A10" s="33">
        <v>45505</v>
      </c>
      <c r="B10" s="33">
        <v>45535</v>
      </c>
      <c r="C10" t="s">
        <v>181</v>
      </c>
      <c r="D10" t="s">
        <v>170</v>
      </c>
      <c r="E10" t="s">
        <v>171</v>
      </c>
      <c r="F10" t="s">
        <v>2</v>
      </c>
      <c r="G10" t="s">
        <v>3</v>
      </c>
      <c r="H10" s="33">
        <v>45513</v>
      </c>
      <c r="I10" t="s">
        <v>172</v>
      </c>
      <c r="J10">
        <v>-38.21</v>
      </c>
      <c r="K10" t="s">
        <v>173</v>
      </c>
      <c r="L10">
        <v>1</v>
      </c>
      <c r="M10" t="s">
        <v>32</v>
      </c>
      <c r="N10" s="25">
        <v>12100</v>
      </c>
      <c r="O10">
        <v>67409</v>
      </c>
      <c r="P10" t="s">
        <v>174</v>
      </c>
      <c r="Q10" t="s">
        <v>11</v>
      </c>
    </row>
    <row r="11" spans="1:17" x14ac:dyDescent="0.25">
      <c r="A11" s="33">
        <v>45505</v>
      </c>
      <c r="B11" s="33">
        <v>45535</v>
      </c>
      <c r="C11" t="s">
        <v>182</v>
      </c>
      <c r="D11" t="s">
        <v>170</v>
      </c>
      <c r="E11" t="s">
        <v>171</v>
      </c>
      <c r="F11" t="s">
        <v>2</v>
      </c>
      <c r="G11" t="s">
        <v>3</v>
      </c>
      <c r="H11" s="33">
        <v>45513</v>
      </c>
      <c r="I11" t="s">
        <v>172</v>
      </c>
      <c r="J11">
        <v>-88.64</v>
      </c>
      <c r="K11" t="s">
        <v>173</v>
      </c>
      <c r="L11">
        <v>1</v>
      </c>
      <c r="M11" t="s">
        <v>32</v>
      </c>
      <c r="N11" s="25">
        <v>12101</v>
      </c>
      <c r="O11">
        <v>67409</v>
      </c>
      <c r="P11" t="s">
        <v>174</v>
      </c>
      <c r="Q11" t="s">
        <v>11</v>
      </c>
    </row>
    <row r="12" spans="1:17" x14ac:dyDescent="0.25">
      <c r="A12" s="33">
        <v>45505</v>
      </c>
      <c r="B12" s="33">
        <v>45535</v>
      </c>
      <c r="C12" t="s">
        <v>183</v>
      </c>
      <c r="D12" t="s">
        <v>170</v>
      </c>
      <c r="E12" t="s">
        <v>171</v>
      </c>
      <c r="F12" t="s">
        <v>2</v>
      </c>
      <c r="G12" t="s">
        <v>3</v>
      </c>
      <c r="H12" s="33">
        <v>45513</v>
      </c>
      <c r="I12" t="s">
        <v>172</v>
      </c>
      <c r="J12">
        <v>-12.99</v>
      </c>
      <c r="K12" t="s">
        <v>173</v>
      </c>
      <c r="L12">
        <v>1</v>
      </c>
      <c r="M12" t="s">
        <v>32</v>
      </c>
      <c r="N12" s="25">
        <v>12109</v>
      </c>
      <c r="O12">
        <v>67409</v>
      </c>
      <c r="P12" t="s">
        <v>174</v>
      </c>
      <c r="Q12" t="s">
        <v>11</v>
      </c>
    </row>
    <row r="13" spans="1:17" x14ac:dyDescent="0.25">
      <c r="A13" s="33">
        <v>45505</v>
      </c>
      <c r="B13" s="33">
        <v>45535</v>
      </c>
      <c r="C13" t="s">
        <v>184</v>
      </c>
      <c r="D13" t="s">
        <v>170</v>
      </c>
      <c r="E13" t="s">
        <v>171</v>
      </c>
      <c r="F13" t="s">
        <v>2</v>
      </c>
      <c r="G13" t="s">
        <v>3</v>
      </c>
      <c r="H13" s="33">
        <v>45513</v>
      </c>
      <c r="I13" t="s">
        <v>172</v>
      </c>
      <c r="J13">
        <v>-88.64</v>
      </c>
      <c r="K13" t="s">
        <v>173</v>
      </c>
      <c r="L13">
        <v>1</v>
      </c>
      <c r="M13" t="s">
        <v>32</v>
      </c>
      <c r="N13" s="25">
        <v>12110</v>
      </c>
      <c r="O13">
        <v>67409</v>
      </c>
      <c r="P13" t="s">
        <v>174</v>
      </c>
      <c r="Q13" t="s">
        <v>11</v>
      </c>
    </row>
    <row r="14" spans="1:17" x14ac:dyDescent="0.25">
      <c r="A14" s="33">
        <v>45505</v>
      </c>
      <c r="B14" s="33">
        <v>45535</v>
      </c>
      <c r="C14" t="s">
        <v>34</v>
      </c>
      <c r="D14" t="s">
        <v>170</v>
      </c>
      <c r="E14" t="s">
        <v>171</v>
      </c>
      <c r="F14" t="s">
        <v>2</v>
      </c>
      <c r="G14" t="s">
        <v>3</v>
      </c>
      <c r="H14" s="33">
        <v>45513</v>
      </c>
      <c r="I14" t="s">
        <v>172</v>
      </c>
      <c r="J14">
        <v>-353.81</v>
      </c>
      <c r="K14" t="s">
        <v>173</v>
      </c>
      <c r="L14">
        <v>1</v>
      </c>
      <c r="M14" t="s">
        <v>32</v>
      </c>
      <c r="N14" s="25">
        <v>12120</v>
      </c>
      <c r="O14">
        <v>67409</v>
      </c>
      <c r="P14" t="s">
        <v>174</v>
      </c>
      <c r="Q14" t="s">
        <v>11</v>
      </c>
    </row>
    <row r="15" spans="1:17" x14ac:dyDescent="0.25">
      <c r="A15" s="33">
        <v>45505</v>
      </c>
      <c r="B15" s="33">
        <v>45535</v>
      </c>
      <c r="C15" t="s">
        <v>35</v>
      </c>
      <c r="D15" t="s">
        <v>170</v>
      </c>
      <c r="E15" t="s">
        <v>171</v>
      </c>
      <c r="F15" t="s">
        <v>2</v>
      </c>
      <c r="G15" t="s">
        <v>3</v>
      </c>
      <c r="H15" s="33">
        <v>45513</v>
      </c>
      <c r="I15" t="s">
        <v>172</v>
      </c>
      <c r="J15">
        <v>-38.21</v>
      </c>
      <c r="K15" t="s">
        <v>173</v>
      </c>
      <c r="L15">
        <v>1</v>
      </c>
      <c r="M15" t="s">
        <v>32</v>
      </c>
      <c r="N15" s="25">
        <v>12124</v>
      </c>
      <c r="O15">
        <v>67409</v>
      </c>
      <c r="P15" t="s">
        <v>174</v>
      </c>
      <c r="Q15" t="s">
        <v>11</v>
      </c>
    </row>
    <row r="16" spans="1:17" x14ac:dyDescent="0.25">
      <c r="A16" s="33">
        <v>45505</v>
      </c>
      <c r="B16" s="33">
        <v>45535</v>
      </c>
      <c r="C16" t="s">
        <v>185</v>
      </c>
      <c r="D16" t="s">
        <v>170</v>
      </c>
      <c r="E16" t="s">
        <v>171</v>
      </c>
      <c r="F16" t="s">
        <v>2</v>
      </c>
      <c r="G16" t="s">
        <v>3</v>
      </c>
      <c r="H16" s="33">
        <v>45513</v>
      </c>
      <c r="I16" t="s">
        <v>172</v>
      </c>
      <c r="J16">
        <v>-100.87</v>
      </c>
      <c r="K16" t="s">
        <v>173</v>
      </c>
      <c r="L16">
        <v>1</v>
      </c>
      <c r="M16" t="s">
        <v>32</v>
      </c>
      <c r="N16" s="25">
        <v>12130</v>
      </c>
      <c r="O16">
        <v>67409</v>
      </c>
      <c r="P16" t="s">
        <v>174</v>
      </c>
      <c r="Q16" t="s">
        <v>11</v>
      </c>
    </row>
    <row r="17" spans="1:17" x14ac:dyDescent="0.25">
      <c r="A17" s="33">
        <v>45505</v>
      </c>
      <c r="B17" s="33">
        <v>45535</v>
      </c>
      <c r="C17" t="s">
        <v>186</v>
      </c>
      <c r="D17" t="s">
        <v>170</v>
      </c>
      <c r="E17" t="s">
        <v>171</v>
      </c>
      <c r="F17" t="s">
        <v>2</v>
      </c>
      <c r="G17" t="s">
        <v>3</v>
      </c>
      <c r="H17" s="33">
        <v>45513</v>
      </c>
      <c r="I17" t="s">
        <v>172</v>
      </c>
      <c r="J17">
        <v>-841.59</v>
      </c>
      <c r="K17" t="s">
        <v>173</v>
      </c>
      <c r="L17">
        <v>1</v>
      </c>
      <c r="M17" t="s">
        <v>32</v>
      </c>
      <c r="N17" s="25">
        <v>12131</v>
      </c>
      <c r="O17">
        <v>67409</v>
      </c>
      <c r="P17" t="s">
        <v>174</v>
      </c>
      <c r="Q17" t="s">
        <v>11</v>
      </c>
    </row>
    <row r="18" spans="1:17" x14ac:dyDescent="0.25">
      <c r="A18" s="33">
        <v>45505</v>
      </c>
      <c r="B18" s="33">
        <v>45535</v>
      </c>
      <c r="C18" t="s">
        <v>37</v>
      </c>
      <c r="D18" t="s">
        <v>170</v>
      </c>
      <c r="E18" t="s">
        <v>171</v>
      </c>
      <c r="F18" t="s">
        <v>2</v>
      </c>
      <c r="G18" t="s">
        <v>3</v>
      </c>
      <c r="H18" s="33">
        <v>45513</v>
      </c>
      <c r="I18" t="s">
        <v>172</v>
      </c>
      <c r="J18">
        <v>-841.59</v>
      </c>
      <c r="K18" t="s">
        <v>173</v>
      </c>
      <c r="L18">
        <v>1</v>
      </c>
      <c r="M18" t="s">
        <v>32</v>
      </c>
      <c r="N18" s="25">
        <v>12133</v>
      </c>
      <c r="O18">
        <v>67409</v>
      </c>
      <c r="P18" t="s">
        <v>174</v>
      </c>
      <c r="Q18" t="s">
        <v>11</v>
      </c>
    </row>
    <row r="19" spans="1:17" x14ac:dyDescent="0.25">
      <c r="A19" s="33">
        <v>45505</v>
      </c>
      <c r="B19" s="33">
        <v>45535</v>
      </c>
      <c r="C19" t="s">
        <v>187</v>
      </c>
      <c r="D19" t="s">
        <v>170</v>
      </c>
      <c r="E19" t="s">
        <v>171</v>
      </c>
      <c r="F19" t="s">
        <v>2</v>
      </c>
      <c r="G19" t="s">
        <v>3</v>
      </c>
      <c r="H19" s="33">
        <v>45513</v>
      </c>
      <c r="I19" t="s">
        <v>172</v>
      </c>
      <c r="J19">
        <v>-841.59</v>
      </c>
      <c r="K19" t="s">
        <v>173</v>
      </c>
      <c r="L19">
        <v>1</v>
      </c>
      <c r="M19" t="s">
        <v>32</v>
      </c>
      <c r="N19" s="25">
        <v>12136</v>
      </c>
      <c r="O19">
        <v>67409</v>
      </c>
      <c r="P19" t="s">
        <v>174</v>
      </c>
      <c r="Q19" t="s">
        <v>11</v>
      </c>
    </row>
    <row r="20" spans="1:17" x14ac:dyDescent="0.25">
      <c r="A20" s="33">
        <v>45505</v>
      </c>
      <c r="B20" s="33">
        <v>45535</v>
      </c>
      <c r="C20" t="s">
        <v>188</v>
      </c>
      <c r="D20" t="s">
        <v>170</v>
      </c>
      <c r="E20" t="s">
        <v>171</v>
      </c>
      <c r="F20" t="s">
        <v>2</v>
      </c>
      <c r="G20" t="s">
        <v>3</v>
      </c>
      <c r="H20" s="33">
        <v>45513</v>
      </c>
      <c r="I20" t="s">
        <v>172</v>
      </c>
      <c r="J20">
        <v>-113.86</v>
      </c>
      <c r="K20" t="s">
        <v>173</v>
      </c>
      <c r="L20">
        <v>1</v>
      </c>
      <c r="M20" t="s">
        <v>32</v>
      </c>
      <c r="N20" s="25">
        <v>12140</v>
      </c>
      <c r="O20">
        <v>67409</v>
      </c>
      <c r="P20" t="s">
        <v>174</v>
      </c>
      <c r="Q20" t="s">
        <v>11</v>
      </c>
    </row>
    <row r="21" spans="1:17" x14ac:dyDescent="0.25">
      <c r="A21" s="33">
        <v>45505</v>
      </c>
      <c r="B21" s="33">
        <v>45535</v>
      </c>
      <c r="C21" t="s">
        <v>38</v>
      </c>
      <c r="D21" t="s">
        <v>170</v>
      </c>
      <c r="E21" t="s">
        <v>171</v>
      </c>
      <c r="F21" t="s">
        <v>2</v>
      </c>
      <c r="G21" t="s">
        <v>3</v>
      </c>
      <c r="H21" s="33">
        <v>45513</v>
      </c>
      <c r="I21" t="s">
        <v>172</v>
      </c>
      <c r="J21">
        <v>-50.43</v>
      </c>
      <c r="K21" t="s">
        <v>173</v>
      </c>
      <c r="L21">
        <v>1</v>
      </c>
      <c r="M21" t="s">
        <v>32</v>
      </c>
      <c r="N21" s="25">
        <v>12160</v>
      </c>
      <c r="O21">
        <v>67409</v>
      </c>
      <c r="P21" t="s">
        <v>174</v>
      </c>
      <c r="Q21" t="s">
        <v>11</v>
      </c>
    </row>
    <row r="22" spans="1:17" x14ac:dyDescent="0.25">
      <c r="A22" s="33">
        <v>45505</v>
      </c>
      <c r="B22" s="33">
        <v>45535</v>
      </c>
      <c r="C22" t="s">
        <v>189</v>
      </c>
      <c r="D22" t="s">
        <v>170</v>
      </c>
      <c r="E22" t="s">
        <v>171</v>
      </c>
      <c r="F22" t="s">
        <v>2</v>
      </c>
      <c r="G22" t="s">
        <v>3</v>
      </c>
      <c r="H22" s="33">
        <v>45513</v>
      </c>
      <c r="I22" t="s">
        <v>172</v>
      </c>
      <c r="J22">
        <v>-189.51</v>
      </c>
      <c r="K22" t="s">
        <v>173</v>
      </c>
      <c r="L22">
        <v>1</v>
      </c>
      <c r="M22" t="s">
        <v>32</v>
      </c>
      <c r="N22" s="25">
        <v>12161</v>
      </c>
      <c r="O22">
        <v>67409</v>
      </c>
      <c r="P22" t="s">
        <v>174</v>
      </c>
      <c r="Q22" t="s">
        <v>11</v>
      </c>
    </row>
    <row r="23" spans="1:17" x14ac:dyDescent="0.25">
      <c r="A23" s="33">
        <v>45505</v>
      </c>
      <c r="B23" s="33">
        <v>45535</v>
      </c>
      <c r="C23" t="s">
        <v>39</v>
      </c>
      <c r="D23" t="s">
        <v>170</v>
      </c>
      <c r="E23" t="s">
        <v>171</v>
      </c>
      <c r="F23" t="s">
        <v>2</v>
      </c>
      <c r="G23" t="s">
        <v>3</v>
      </c>
      <c r="H23" s="33">
        <v>45513</v>
      </c>
      <c r="I23" t="s">
        <v>172</v>
      </c>
      <c r="J23">
        <v>-189.51</v>
      </c>
      <c r="K23" t="s">
        <v>173</v>
      </c>
      <c r="L23">
        <v>1</v>
      </c>
      <c r="M23" t="s">
        <v>32</v>
      </c>
      <c r="N23" s="25">
        <v>12165</v>
      </c>
      <c r="O23">
        <v>67409</v>
      </c>
      <c r="P23" t="s">
        <v>174</v>
      </c>
      <c r="Q23" t="s">
        <v>11</v>
      </c>
    </row>
    <row r="24" spans="1:17" x14ac:dyDescent="0.25">
      <c r="A24" s="33">
        <v>45505</v>
      </c>
      <c r="B24" s="33">
        <v>45535</v>
      </c>
      <c r="C24" t="s">
        <v>190</v>
      </c>
      <c r="D24" t="s">
        <v>170</v>
      </c>
      <c r="E24" t="s">
        <v>171</v>
      </c>
      <c r="F24" t="s">
        <v>2</v>
      </c>
      <c r="G24" t="s">
        <v>3</v>
      </c>
      <c r="H24" s="33">
        <v>45513</v>
      </c>
      <c r="I24" t="s">
        <v>172</v>
      </c>
      <c r="J24">
        <v>-12.99</v>
      </c>
      <c r="K24" t="s">
        <v>173</v>
      </c>
      <c r="L24">
        <v>1</v>
      </c>
      <c r="M24" t="s">
        <v>32</v>
      </c>
      <c r="N24" s="25">
        <v>12166</v>
      </c>
      <c r="O24">
        <v>67409</v>
      </c>
      <c r="P24" t="s">
        <v>174</v>
      </c>
      <c r="Q24" t="s">
        <v>11</v>
      </c>
    </row>
    <row r="25" spans="1:17" x14ac:dyDescent="0.25">
      <c r="A25" s="33">
        <v>45505</v>
      </c>
      <c r="B25" s="33">
        <v>45535</v>
      </c>
      <c r="C25" t="s">
        <v>191</v>
      </c>
      <c r="D25" t="s">
        <v>170</v>
      </c>
      <c r="E25" t="s">
        <v>171</v>
      </c>
      <c r="F25" t="s">
        <v>2</v>
      </c>
      <c r="G25" t="s">
        <v>3</v>
      </c>
      <c r="H25" s="33">
        <v>45513</v>
      </c>
      <c r="I25" t="s">
        <v>172</v>
      </c>
      <c r="J25">
        <v>-50.43</v>
      </c>
      <c r="K25" t="s">
        <v>173</v>
      </c>
      <c r="L25">
        <v>1</v>
      </c>
      <c r="M25" t="s">
        <v>32</v>
      </c>
      <c r="N25" s="25">
        <v>12167</v>
      </c>
      <c r="O25">
        <v>67409</v>
      </c>
      <c r="P25" t="s">
        <v>174</v>
      </c>
      <c r="Q25" t="s">
        <v>11</v>
      </c>
    </row>
    <row r="26" spans="1:17" x14ac:dyDescent="0.25">
      <c r="A26" s="33">
        <v>45505</v>
      </c>
      <c r="B26" s="33">
        <v>45535</v>
      </c>
      <c r="C26" t="s">
        <v>192</v>
      </c>
      <c r="D26" t="s">
        <v>170</v>
      </c>
      <c r="E26" t="s">
        <v>171</v>
      </c>
      <c r="F26" t="s">
        <v>2</v>
      </c>
      <c r="G26" t="s">
        <v>3</v>
      </c>
      <c r="H26" s="33">
        <v>45513</v>
      </c>
      <c r="I26" t="s">
        <v>172</v>
      </c>
      <c r="J26">
        <v>-151.30000000000001</v>
      </c>
      <c r="K26" t="s">
        <v>173</v>
      </c>
      <c r="L26">
        <v>1</v>
      </c>
      <c r="M26" t="s">
        <v>32</v>
      </c>
      <c r="N26" s="25">
        <v>14000</v>
      </c>
      <c r="O26">
        <v>67409</v>
      </c>
      <c r="P26" t="s">
        <v>174</v>
      </c>
      <c r="Q26" t="s">
        <v>11</v>
      </c>
    </row>
    <row r="27" spans="1:17" x14ac:dyDescent="0.25">
      <c r="A27" s="33">
        <v>45505</v>
      </c>
      <c r="B27" s="33">
        <v>45535</v>
      </c>
      <c r="C27" t="s">
        <v>193</v>
      </c>
      <c r="D27" t="s">
        <v>170</v>
      </c>
      <c r="E27" t="s">
        <v>171</v>
      </c>
      <c r="F27" t="s">
        <v>2</v>
      </c>
      <c r="G27" t="s">
        <v>3</v>
      </c>
      <c r="H27" s="33">
        <v>45513</v>
      </c>
      <c r="I27" t="s">
        <v>172</v>
      </c>
      <c r="J27">
        <v>-100.87</v>
      </c>
      <c r="K27" t="s">
        <v>173</v>
      </c>
      <c r="L27">
        <v>1</v>
      </c>
      <c r="M27" t="s">
        <v>32</v>
      </c>
      <c r="N27" s="25">
        <v>15000</v>
      </c>
      <c r="O27">
        <v>67409</v>
      </c>
      <c r="P27" t="s">
        <v>174</v>
      </c>
      <c r="Q27" t="s">
        <v>11</v>
      </c>
    </row>
    <row r="28" spans="1:17" x14ac:dyDescent="0.25">
      <c r="A28" s="33">
        <v>45505</v>
      </c>
      <c r="B28" s="33">
        <v>45535</v>
      </c>
      <c r="C28" t="s">
        <v>43</v>
      </c>
      <c r="D28" t="s">
        <v>170</v>
      </c>
      <c r="E28" t="s">
        <v>171</v>
      </c>
      <c r="F28" t="s">
        <v>2</v>
      </c>
      <c r="G28" t="s">
        <v>3</v>
      </c>
      <c r="H28" s="33">
        <v>45513</v>
      </c>
      <c r="I28" t="s">
        <v>172</v>
      </c>
      <c r="J28">
        <v>-75.650000000000006</v>
      </c>
      <c r="K28" t="s">
        <v>173</v>
      </c>
      <c r="L28">
        <v>1</v>
      </c>
      <c r="M28" t="s">
        <v>32</v>
      </c>
      <c r="N28" s="25">
        <v>16110</v>
      </c>
      <c r="O28">
        <v>67409</v>
      </c>
      <c r="P28" t="s">
        <v>174</v>
      </c>
      <c r="Q28" t="s">
        <v>11</v>
      </c>
    </row>
    <row r="29" spans="1:17" x14ac:dyDescent="0.25">
      <c r="A29" s="33">
        <v>45505</v>
      </c>
      <c r="B29" s="33">
        <v>45535</v>
      </c>
      <c r="C29" t="s">
        <v>194</v>
      </c>
      <c r="D29" t="s">
        <v>170</v>
      </c>
      <c r="E29" t="s">
        <v>171</v>
      </c>
      <c r="F29" t="s">
        <v>2</v>
      </c>
      <c r="G29" t="s">
        <v>3</v>
      </c>
      <c r="H29" s="33">
        <v>45513</v>
      </c>
      <c r="I29" t="s">
        <v>172</v>
      </c>
      <c r="J29">
        <v>-50.43</v>
      </c>
      <c r="K29" t="s">
        <v>173</v>
      </c>
      <c r="L29">
        <v>1</v>
      </c>
      <c r="M29" t="s">
        <v>32</v>
      </c>
      <c r="N29" s="25">
        <v>16130</v>
      </c>
      <c r="O29">
        <v>67409</v>
      </c>
      <c r="P29" t="s">
        <v>174</v>
      </c>
      <c r="Q29" t="s">
        <v>11</v>
      </c>
    </row>
    <row r="30" spans="1:17" x14ac:dyDescent="0.25">
      <c r="A30" s="33">
        <v>45505</v>
      </c>
      <c r="B30" s="33">
        <v>45535</v>
      </c>
      <c r="C30" t="s">
        <v>195</v>
      </c>
      <c r="D30" t="s">
        <v>170</v>
      </c>
      <c r="E30" t="s">
        <v>171</v>
      </c>
      <c r="F30" t="s">
        <v>2</v>
      </c>
      <c r="G30" t="s">
        <v>3</v>
      </c>
      <c r="H30" s="33">
        <v>45513</v>
      </c>
      <c r="I30" t="s">
        <v>172</v>
      </c>
      <c r="J30">
        <v>-2188.54</v>
      </c>
      <c r="K30" t="s">
        <v>173</v>
      </c>
      <c r="L30">
        <v>1</v>
      </c>
      <c r="M30" t="s">
        <v>32</v>
      </c>
      <c r="N30" s="25">
        <v>17000</v>
      </c>
      <c r="O30">
        <v>67409</v>
      </c>
      <c r="P30" t="s">
        <v>174</v>
      </c>
      <c r="Q30" t="s">
        <v>11</v>
      </c>
    </row>
    <row r="31" spans="1:17" x14ac:dyDescent="0.25">
      <c r="A31" s="33">
        <v>45505</v>
      </c>
      <c r="B31" s="33">
        <v>45535</v>
      </c>
      <c r="C31" t="s">
        <v>195</v>
      </c>
      <c r="D31" t="s">
        <v>170</v>
      </c>
      <c r="E31" t="s">
        <v>171</v>
      </c>
      <c r="F31" t="s">
        <v>2</v>
      </c>
      <c r="G31" t="s">
        <v>3</v>
      </c>
      <c r="H31" s="33">
        <v>45526</v>
      </c>
      <c r="I31" t="s">
        <v>172</v>
      </c>
      <c r="J31">
        <v>-315.85000000000002</v>
      </c>
      <c r="K31" t="s">
        <v>173</v>
      </c>
      <c r="L31">
        <v>2</v>
      </c>
      <c r="M31" t="s">
        <v>46</v>
      </c>
      <c r="N31" s="25">
        <v>17000</v>
      </c>
      <c r="O31">
        <v>67410</v>
      </c>
      <c r="P31" t="s">
        <v>179</v>
      </c>
      <c r="Q31" t="s">
        <v>11</v>
      </c>
    </row>
    <row r="32" spans="1:17" x14ac:dyDescent="0.25">
      <c r="A32" s="33">
        <v>45505</v>
      </c>
      <c r="B32" s="33">
        <v>45535</v>
      </c>
      <c r="C32" t="s">
        <v>196</v>
      </c>
      <c r="D32" t="s">
        <v>170</v>
      </c>
      <c r="E32" t="s">
        <v>171</v>
      </c>
      <c r="F32" t="s">
        <v>2</v>
      </c>
      <c r="G32" t="s">
        <v>3</v>
      </c>
      <c r="H32" s="33">
        <v>45526</v>
      </c>
      <c r="I32" t="s">
        <v>172</v>
      </c>
      <c r="J32">
        <v>-56.91</v>
      </c>
      <c r="K32" t="s">
        <v>173</v>
      </c>
      <c r="L32">
        <v>2</v>
      </c>
      <c r="M32" t="s">
        <v>46</v>
      </c>
      <c r="N32" s="25">
        <v>20001</v>
      </c>
      <c r="O32">
        <v>67410</v>
      </c>
      <c r="P32" t="s">
        <v>179</v>
      </c>
      <c r="Q32" t="s">
        <v>11</v>
      </c>
    </row>
    <row r="33" spans="1:17" x14ac:dyDescent="0.25">
      <c r="A33" s="33">
        <v>45505</v>
      </c>
      <c r="B33" s="33">
        <v>45535</v>
      </c>
      <c r="C33" t="s">
        <v>196</v>
      </c>
      <c r="D33" t="s">
        <v>170</v>
      </c>
      <c r="E33" t="s">
        <v>171</v>
      </c>
      <c r="F33" t="s">
        <v>2</v>
      </c>
      <c r="G33" t="s">
        <v>3</v>
      </c>
      <c r="H33" s="33">
        <v>45534</v>
      </c>
      <c r="I33" t="s">
        <v>197</v>
      </c>
      <c r="J33">
        <v>-4.47</v>
      </c>
      <c r="K33" t="s">
        <v>173</v>
      </c>
      <c r="L33">
        <v>2</v>
      </c>
      <c r="M33" t="s">
        <v>46</v>
      </c>
      <c r="N33" s="25">
        <v>20001</v>
      </c>
      <c r="O33">
        <v>50562</v>
      </c>
      <c r="P33" t="s">
        <v>198</v>
      </c>
      <c r="Q33" t="s">
        <v>11</v>
      </c>
    </row>
    <row r="34" spans="1:17" x14ac:dyDescent="0.25">
      <c r="A34" s="33">
        <v>45505</v>
      </c>
      <c r="B34" s="33">
        <v>45535</v>
      </c>
      <c r="C34" t="s">
        <v>199</v>
      </c>
      <c r="D34" t="s">
        <v>170</v>
      </c>
      <c r="E34" t="s">
        <v>171</v>
      </c>
      <c r="F34" t="s">
        <v>2</v>
      </c>
      <c r="G34" t="s">
        <v>3</v>
      </c>
      <c r="H34" s="33">
        <v>45526</v>
      </c>
      <c r="I34" t="s">
        <v>172</v>
      </c>
      <c r="J34">
        <v>-56.91</v>
      </c>
      <c r="K34" t="s">
        <v>173</v>
      </c>
      <c r="L34">
        <v>2</v>
      </c>
      <c r="M34" t="s">
        <v>46</v>
      </c>
      <c r="N34" s="25">
        <v>20018</v>
      </c>
      <c r="O34">
        <v>67410</v>
      </c>
      <c r="P34" t="s">
        <v>179</v>
      </c>
      <c r="Q34" t="s">
        <v>11</v>
      </c>
    </row>
    <row r="35" spans="1:17" x14ac:dyDescent="0.25">
      <c r="A35" s="33">
        <v>45505</v>
      </c>
      <c r="B35" s="33">
        <v>45535</v>
      </c>
      <c r="C35" t="s">
        <v>199</v>
      </c>
      <c r="D35" t="s">
        <v>170</v>
      </c>
      <c r="E35" t="s">
        <v>171</v>
      </c>
      <c r="F35" t="s">
        <v>2</v>
      </c>
      <c r="G35" t="s">
        <v>3</v>
      </c>
      <c r="H35" s="33">
        <v>45534</v>
      </c>
      <c r="I35" t="s">
        <v>197</v>
      </c>
      <c r="J35">
        <v>-4.47</v>
      </c>
      <c r="K35" t="s">
        <v>173</v>
      </c>
      <c r="L35">
        <v>2</v>
      </c>
      <c r="M35" t="s">
        <v>46</v>
      </c>
      <c r="N35" s="25">
        <v>20018</v>
      </c>
      <c r="O35">
        <v>50562</v>
      </c>
      <c r="P35" t="s">
        <v>198</v>
      </c>
      <c r="Q35" t="s">
        <v>11</v>
      </c>
    </row>
    <row r="36" spans="1:17" x14ac:dyDescent="0.25">
      <c r="A36" s="33">
        <v>45505</v>
      </c>
      <c r="B36" s="33">
        <v>45535</v>
      </c>
      <c r="C36" t="s">
        <v>47</v>
      </c>
      <c r="D36" t="s">
        <v>170</v>
      </c>
      <c r="E36" t="s">
        <v>171</v>
      </c>
      <c r="F36" t="s">
        <v>2</v>
      </c>
      <c r="G36" t="s">
        <v>3</v>
      </c>
      <c r="H36" s="33">
        <v>45526</v>
      </c>
      <c r="I36" t="s">
        <v>172</v>
      </c>
      <c r="J36">
        <v>-110.98</v>
      </c>
      <c r="K36" t="s">
        <v>173</v>
      </c>
      <c r="L36">
        <v>2</v>
      </c>
      <c r="M36" t="s">
        <v>46</v>
      </c>
      <c r="N36" s="25">
        <v>20020</v>
      </c>
      <c r="O36">
        <v>67410</v>
      </c>
      <c r="P36" t="s">
        <v>179</v>
      </c>
      <c r="Q36" t="s">
        <v>11</v>
      </c>
    </row>
    <row r="37" spans="1:17" x14ac:dyDescent="0.25">
      <c r="A37" s="33">
        <v>45505</v>
      </c>
      <c r="B37" s="33">
        <v>45535</v>
      </c>
      <c r="C37" t="s">
        <v>47</v>
      </c>
      <c r="D37" t="s">
        <v>170</v>
      </c>
      <c r="E37" t="s">
        <v>171</v>
      </c>
      <c r="F37" t="s">
        <v>2</v>
      </c>
      <c r="G37" t="s">
        <v>3</v>
      </c>
      <c r="H37" s="33">
        <v>45534</v>
      </c>
      <c r="I37" t="s">
        <v>197</v>
      </c>
      <c r="J37">
        <v>-8.7100000000000009</v>
      </c>
      <c r="K37" t="s">
        <v>173</v>
      </c>
      <c r="L37">
        <v>2</v>
      </c>
      <c r="M37" t="s">
        <v>46</v>
      </c>
      <c r="N37" s="25">
        <v>20020</v>
      </c>
      <c r="O37">
        <v>50562</v>
      </c>
      <c r="P37" t="s">
        <v>198</v>
      </c>
      <c r="Q37" t="s">
        <v>11</v>
      </c>
    </row>
    <row r="38" spans="1:17" x14ac:dyDescent="0.25">
      <c r="A38" s="33">
        <v>45505</v>
      </c>
      <c r="B38" s="33">
        <v>45535</v>
      </c>
      <c r="C38" t="s">
        <v>200</v>
      </c>
      <c r="D38" t="s">
        <v>170</v>
      </c>
      <c r="E38" t="s">
        <v>171</v>
      </c>
      <c r="F38" t="s">
        <v>2</v>
      </c>
      <c r="G38" t="s">
        <v>3</v>
      </c>
      <c r="H38" s="33">
        <v>45526</v>
      </c>
      <c r="I38" t="s">
        <v>172</v>
      </c>
      <c r="J38">
        <v>-110.98</v>
      </c>
      <c r="K38" t="s">
        <v>173</v>
      </c>
      <c r="L38">
        <v>2</v>
      </c>
      <c r="M38" t="s">
        <v>46</v>
      </c>
      <c r="N38" s="25">
        <v>20030</v>
      </c>
      <c r="O38">
        <v>67410</v>
      </c>
      <c r="P38" t="s">
        <v>179</v>
      </c>
      <c r="Q38" t="s">
        <v>11</v>
      </c>
    </row>
    <row r="39" spans="1:17" x14ac:dyDescent="0.25">
      <c r="A39" s="33">
        <v>45505</v>
      </c>
      <c r="B39" s="33">
        <v>45535</v>
      </c>
      <c r="C39" t="s">
        <v>200</v>
      </c>
      <c r="D39" t="s">
        <v>170</v>
      </c>
      <c r="E39" t="s">
        <v>171</v>
      </c>
      <c r="F39" t="s">
        <v>2</v>
      </c>
      <c r="G39" t="s">
        <v>3</v>
      </c>
      <c r="H39" s="33">
        <v>45534</v>
      </c>
      <c r="I39" t="s">
        <v>197</v>
      </c>
      <c r="J39">
        <v>-8.7100000000000009</v>
      </c>
      <c r="K39" t="s">
        <v>173</v>
      </c>
      <c r="L39">
        <v>2</v>
      </c>
      <c r="M39" t="s">
        <v>46</v>
      </c>
      <c r="N39" s="25">
        <v>20030</v>
      </c>
      <c r="O39">
        <v>50562</v>
      </c>
      <c r="P39" t="s">
        <v>198</v>
      </c>
      <c r="Q39" t="s">
        <v>11</v>
      </c>
    </row>
    <row r="40" spans="1:17" x14ac:dyDescent="0.25">
      <c r="A40" s="33">
        <v>45505</v>
      </c>
      <c r="B40" s="33">
        <v>45535</v>
      </c>
      <c r="C40" t="s">
        <v>201</v>
      </c>
      <c r="D40" t="s">
        <v>170</v>
      </c>
      <c r="E40" t="s">
        <v>171</v>
      </c>
      <c r="F40" t="s">
        <v>2</v>
      </c>
      <c r="G40" t="s">
        <v>3</v>
      </c>
      <c r="H40" s="33">
        <v>45526</v>
      </c>
      <c r="I40" t="s">
        <v>172</v>
      </c>
      <c r="J40">
        <v>-56.91</v>
      </c>
      <c r="K40" t="s">
        <v>173</v>
      </c>
      <c r="L40">
        <v>2</v>
      </c>
      <c r="M40" t="s">
        <v>46</v>
      </c>
      <c r="N40" s="25">
        <v>20040</v>
      </c>
      <c r="O40">
        <v>67410</v>
      </c>
      <c r="P40" t="s">
        <v>179</v>
      </c>
      <c r="Q40" t="s">
        <v>11</v>
      </c>
    </row>
    <row r="41" spans="1:17" x14ac:dyDescent="0.25">
      <c r="A41" s="33">
        <v>45505</v>
      </c>
      <c r="B41" s="33">
        <v>45535</v>
      </c>
      <c r="C41" t="s">
        <v>201</v>
      </c>
      <c r="D41" t="s">
        <v>170</v>
      </c>
      <c r="E41" t="s">
        <v>171</v>
      </c>
      <c r="F41" t="s">
        <v>2</v>
      </c>
      <c r="G41" t="s">
        <v>3</v>
      </c>
      <c r="H41" s="33">
        <v>45534</v>
      </c>
      <c r="I41" t="s">
        <v>197</v>
      </c>
      <c r="J41">
        <v>-4.47</v>
      </c>
      <c r="K41" t="s">
        <v>173</v>
      </c>
      <c r="L41">
        <v>2</v>
      </c>
      <c r="M41" t="s">
        <v>46</v>
      </c>
      <c r="N41" s="25">
        <v>20040</v>
      </c>
      <c r="O41">
        <v>50562</v>
      </c>
      <c r="P41" t="s">
        <v>198</v>
      </c>
      <c r="Q41" t="s">
        <v>11</v>
      </c>
    </row>
    <row r="42" spans="1:17" x14ac:dyDescent="0.25">
      <c r="A42" s="33">
        <v>45505</v>
      </c>
      <c r="B42" s="33">
        <v>45535</v>
      </c>
      <c r="C42" t="s">
        <v>48</v>
      </c>
      <c r="D42" t="s">
        <v>170</v>
      </c>
      <c r="E42" t="s">
        <v>171</v>
      </c>
      <c r="F42" t="s">
        <v>2</v>
      </c>
      <c r="G42" t="s">
        <v>3</v>
      </c>
      <c r="H42" s="33">
        <v>45526</v>
      </c>
      <c r="I42" t="s">
        <v>172</v>
      </c>
      <c r="J42">
        <v>-36.99</v>
      </c>
      <c r="K42" t="s">
        <v>173</v>
      </c>
      <c r="L42">
        <v>2</v>
      </c>
      <c r="M42" t="s">
        <v>46</v>
      </c>
      <c r="N42" s="25">
        <v>20300</v>
      </c>
      <c r="O42">
        <v>67410</v>
      </c>
      <c r="P42" t="s">
        <v>179</v>
      </c>
      <c r="Q42" t="s">
        <v>11</v>
      </c>
    </row>
    <row r="43" spans="1:17" x14ac:dyDescent="0.25">
      <c r="A43" s="33">
        <v>45505</v>
      </c>
      <c r="B43" s="33">
        <v>45535</v>
      </c>
      <c r="C43" t="s">
        <v>48</v>
      </c>
      <c r="D43" t="s">
        <v>170</v>
      </c>
      <c r="E43" t="s">
        <v>171</v>
      </c>
      <c r="F43" t="s">
        <v>2</v>
      </c>
      <c r="G43" t="s">
        <v>3</v>
      </c>
      <c r="H43" s="33">
        <v>45534</v>
      </c>
      <c r="I43" t="s">
        <v>197</v>
      </c>
      <c r="J43">
        <v>-2.9</v>
      </c>
      <c r="K43" t="s">
        <v>173</v>
      </c>
      <c r="L43">
        <v>2</v>
      </c>
      <c r="M43" t="s">
        <v>46</v>
      </c>
      <c r="N43" s="25">
        <v>20300</v>
      </c>
      <c r="O43">
        <v>50562</v>
      </c>
      <c r="P43" t="s">
        <v>198</v>
      </c>
      <c r="Q43" t="s">
        <v>11</v>
      </c>
    </row>
    <row r="44" spans="1:17" x14ac:dyDescent="0.25">
      <c r="A44" s="33">
        <v>45505</v>
      </c>
      <c r="B44" s="33">
        <v>45535</v>
      </c>
      <c r="C44" t="s">
        <v>202</v>
      </c>
      <c r="D44" t="s">
        <v>170</v>
      </c>
      <c r="E44" t="s">
        <v>171</v>
      </c>
      <c r="F44" t="s">
        <v>2</v>
      </c>
      <c r="G44" t="s">
        <v>3</v>
      </c>
      <c r="H44" s="33">
        <v>45526</v>
      </c>
      <c r="I44" t="s">
        <v>172</v>
      </c>
      <c r="J44">
        <v>-73.98</v>
      </c>
      <c r="K44" t="s">
        <v>173</v>
      </c>
      <c r="L44">
        <v>2</v>
      </c>
      <c r="M44" t="s">
        <v>46</v>
      </c>
      <c r="N44" s="25">
        <v>20310</v>
      </c>
      <c r="O44">
        <v>67410</v>
      </c>
      <c r="P44" t="s">
        <v>179</v>
      </c>
      <c r="Q44" t="s">
        <v>11</v>
      </c>
    </row>
    <row r="45" spans="1:17" x14ac:dyDescent="0.25">
      <c r="A45" s="33">
        <v>45505</v>
      </c>
      <c r="B45" s="33">
        <v>45535</v>
      </c>
      <c r="C45" t="s">
        <v>202</v>
      </c>
      <c r="D45" t="s">
        <v>170</v>
      </c>
      <c r="E45" t="s">
        <v>171</v>
      </c>
      <c r="F45" t="s">
        <v>2</v>
      </c>
      <c r="G45" t="s">
        <v>3</v>
      </c>
      <c r="H45" s="33">
        <v>45534</v>
      </c>
      <c r="I45" t="s">
        <v>197</v>
      </c>
      <c r="J45">
        <v>-5.81</v>
      </c>
      <c r="K45" t="s">
        <v>173</v>
      </c>
      <c r="L45">
        <v>2</v>
      </c>
      <c r="M45" t="s">
        <v>46</v>
      </c>
      <c r="N45" s="25">
        <v>20310</v>
      </c>
      <c r="O45">
        <v>50562</v>
      </c>
      <c r="P45" t="s">
        <v>198</v>
      </c>
      <c r="Q45" t="s">
        <v>11</v>
      </c>
    </row>
    <row r="46" spans="1:17" x14ac:dyDescent="0.25">
      <c r="A46" s="33">
        <v>45505</v>
      </c>
      <c r="B46" s="33">
        <v>45535</v>
      </c>
      <c r="C46" t="s">
        <v>49</v>
      </c>
      <c r="D46" t="s">
        <v>170</v>
      </c>
      <c r="E46" t="s">
        <v>171</v>
      </c>
      <c r="F46" t="s">
        <v>2</v>
      </c>
      <c r="G46" t="s">
        <v>3</v>
      </c>
      <c r="H46" s="33">
        <v>45526</v>
      </c>
      <c r="I46" t="s">
        <v>172</v>
      </c>
      <c r="J46">
        <v>-167.88</v>
      </c>
      <c r="K46" t="s">
        <v>173</v>
      </c>
      <c r="L46">
        <v>2</v>
      </c>
      <c r="M46" t="s">
        <v>46</v>
      </c>
      <c r="N46" s="25">
        <v>20320</v>
      </c>
      <c r="O46">
        <v>67410</v>
      </c>
      <c r="P46" t="s">
        <v>179</v>
      </c>
      <c r="Q46" t="s">
        <v>11</v>
      </c>
    </row>
    <row r="47" spans="1:17" x14ac:dyDescent="0.25">
      <c r="A47" s="33">
        <v>45505</v>
      </c>
      <c r="B47" s="33">
        <v>45535</v>
      </c>
      <c r="C47" t="s">
        <v>49</v>
      </c>
      <c r="D47" t="s">
        <v>170</v>
      </c>
      <c r="E47" t="s">
        <v>171</v>
      </c>
      <c r="F47" t="s">
        <v>2</v>
      </c>
      <c r="G47" t="s">
        <v>3</v>
      </c>
      <c r="H47" s="33">
        <v>45534</v>
      </c>
      <c r="I47" t="s">
        <v>197</v>
      </c>
      <c r="J47">
        <v>-13.18</v>
      </c>
      <c r="K47" t="s">
        <v>173</v>
      </c>
      <c r="L47">
        <v>2</v>
      </c>
      <c r="M47" t="s">
        <v>46</v>
      </c>
      <c r="N47" s="25">
        <v>20320</v>
      </c>
      <c r="O47">
        <v>50562</v>
      </c>
      <c r="P47" t="s">
        <v>198</v>
      </c>
      <c r="Q47" t="s">
        <v>11</v>
      </c>
    </row>
    <row r="48" spans="1:17" x14ac:dyDescent="0.25">
      <c r="A48" s="33">
        <v>45505</v>
      </c>
      <c r="B48" s="33">
        <v>45535</v>
      </c>
      <c r="C48" t="s">
        <v>50</v>
      </c>
      <c r="D48" t="s">
        <v>170</v>
      </c>
      <c r="E48" t="s">
        <v>171</v>
      </c>
      <c r="F48" t="s">
        <v>2</v>
      </c>
      <c r="G48" t="s">
        <v>3</v>
      </c>
      <c r="H48" s="33">
        <v>45526</v>
      </c>
      <c r="I48" t="s">
        <v>172</v>
      </c>
      <c r="J48">
        <v>-19.920000000000002</v>
      </c>
      <c r="K48" t="s">
        <v>173</v>
      </c>
      <c r="L48">
        <v>2</v>
      </c>
      <c r="M48" t="s">
        <v>46</v>
      </c>
      <c r="N48" s="25">
        <v>20330</v>
      </c>
      <c r="O48">
        <v>67410</v>
      </c>
      <c r="P48" t="s">
        <v>179</v>
      </c>
      <c r="Q48" t="s">
        <v>11</v>
      </c>
    </row>
    <row r="49" spans="1:17" x14ac:dyDescent="0.25">
      <c r="A49" s="33">
        <v>45505</v>
      </c>
      <c r="B49" s="33">
        <v>45535</v>
      </c>
      <c r="C49" t="s">
        <v>50</v>
      </c>
      <c r="D49" t="s">
        <v>170</v>
      </c>
      <c r="E49" t="s">
        <v>171</v>
      </c>
      <c r="F49" t="s">
        <v>2</v>
      </c>
      <c r="G49" t="s">
        <v>3</v>
      </c>
      <c r="H49" s="33">
        <v>45534</v>
      </c>
      <c r="I49" t="s">
        <v>197</v>
      </c>
      <c r="J49">
        <v>-1.56</v>
      </c>
      <c r="K49" t="s">
        <v>173</v>
      </c>
      <c r="L49">
        <v>2</v>
      </c>
      <c r="M49" t="s">
        <v>46</v>
      </c>
      <c r="N49" s="25">
        <v>20330</v>
      </c>
      <c r="O49">
        <v>50562</v>
      </c>
      <c r="P49" t="s">
        <v>198</v>
      </c>
      <c r="Q49" t="s">
        <v>11</v>
      </c>
    </row>
    <row r="50" spans="1:17" x14ac:dyDescent="0.25">
      <c r="A50" s="33">
        <v>45505</v>
      </c>
      <c r="B50" s="33">
        <v>45535</v>
      </c>
      <c r="C50" t="s">
        <v>51</v>
      </c>
      <c r="D50" t="s">
        <v>170</v>
      </c>
      <c r="E50" t="s">
        <v>171</v>
      </c>
      <c r="F50" t="s">
        <v>2</v>
      </c>
      <c r="G50" t="s">
        <v>3</v>
      </c>
      <c r="H50" s="33">
        <v>45526</v>
      </c>
      <c r="I50" t="s">
        <v>172</v>
      </c>
      <c r="J50">
        <v>-574.79</v>
      </c>
      <c r="K50" t="s">
        <v>173</v>
      </c>
      <c r="L50">
        <v>2</v>
      </c>
      <c r="M50" t="s">
        <v>46</v>
      </c>
      <c r="N50" s="25">
        <v>20702</v>
      </c>
      <c r="O50">
        <v>67410</v>
      </c>
      <c r="P50" t="s">
        <v>179</v>
      </c>
      <c r="Q50" t="s">
        <v>11</v>
      </c>
    </row>
    <row r="51" spans="1:17" x14ac:dyDescent="0.25">
      <c r="A51" s="33">
        <v>45505</v>
      </c>
      <c r="B51" s="33">
        <v>45535</v>
      </c>
      <c r="C51" t="s">
        <v>51</v>
      </c>
      <c r="D51" t="s">
        <v>170</v>
      </c>
      <c r="E51" t="s">
        <v>171</v>
      </c>
      <c r="F51" t="s">
        <v>2</v>
      </c>
      <c r="G51" t="s">
        <v>3</v>
      </c>
      <c r="H51" s="33">
        <v>45534</v>
      </c>
      <c r="I51" t="s">
        <v>197</v>
      </c>
      <c r="J51">
        <v>-45.11</v>
      </c>
      <c r="K51" t="s">
        <v>173</v>
      </c>
      <c r="L51">
        <v>2</v>
      </c>
      <c r="M51" t="s">
        <v>46</v>
      </c>
      <c r="N51" s="25">
        <v>20702</v>
      </c>
      <c r="O51">
        <v>50562</v>
      </c>
      <c r="P51" t="s">
        <v>198</v>
      </c>
      <c r="Q51" t="s">
        <v>11</v>
      </c>
    </row>
    <row r="52" spans="1:17" x14ac:dyDescent="0.25">
      <c r="A52" s="33">
        <v>45505</v>
      </c>
      <c r="B52" s="33">
        <v>45535</v>
      </c>
      <c r="C52" t="s">
        <v>52</v>
      </c>
      <c r="D52" t="s">
        <v>170</v>
      </c>
      <c r="E52" t="s">
        <v>171</v>
      </c>
      <c r="F52" t="s">
        <v>2</v>
      </c>
      <c r="G52" t="s">
        <v>3</v>
      </c>
      <c r="H52" s="33">
        <v>45526</v>
      </c>
      <c r="I52" t="s">
        <v>172</v>
      </c>
      <c r="J52">
        <v>-332.93</v>
      </c>
      <c r="K52" t="s">
        <v>173</v>
      </c>
      <c r="L52">
        <v>2</v>
      </c>
      <c r="M52" t="s">
        <v>46</v>
      </c>
      <c r="N52" s="25">
        <v>20705</v>
      </c>
      <c r="O52">
        <v>67410</v>
      </c>
      <c r="P52" t="s">
        <v>179</v>
      </c>
      <c r="Q52" t="s">
        <v>11</v>
      </c>
    </row>
    <row r="53" spans="1:17" x14ac:dyDescent="0.25">
      <c r="A53" s="33">
        <v>45505</v>
      </c>
      <c r="B53" s="33">
        <v>45535</v>
      </c>
      <c r="C53" t="s">
        <v>52</v>
      </c>
      <c r="D53" t="s">
        <v>170</v>
      </c>
      <c r="E53" t="s">
        <v>171</v>
      </c>
      <c r="F53" t="s">
        <v>2</v>
      </c>
      <c r="G53" t="s">
        <v>3</v>
      </c>
      <c r="H53" s="33">
        <v>45534</v>
      </c>
      <c r="I53" t="s">
        <v>197</v>
      </c>
      <c r="J53">
        <v>-26.13</v>
      </c>
      <c r="K53" t="s">
        <v>173</v>
      </c>
      <c r="L53">
        <v>2</v>
      </c>
      <c r="M53" t="s">
        <v>46</v>
      </c>
      <c r="N53" s="25">
        <v>20705</v>
      </c>
      <c r="O53">
        <v>50562</v>
      </c>
      <c r="P53" t="s">
        <v>198</v>
      </c>
      <c r="Q53" t="s">
        <v>11</v>
      </c>
    </row>
    <row r="54" spans="1:17" x14ac:dyDescent="0.25">
      <c r="A54" s="33">
        <v>45505</v>
      </c>
      <c r="B54" s="33">
        <v>45535</v>
      </c>
      <c r="C54" t="s">
        <v>53</v>
      </c>
      <c r="D54" t="s">
        <v>170</v>
      </c>
      <c r="E54" t="s">
        <v>171</v>
      </c>
      <c r="F54" t="s">
        <v>2</v>
      </c>
      <c r="G54" t="s">
        <v>3</v>
      </c>
      <c r="H54" s="33">
        <v>45526</v>
      </c>
      <c r="I54" t="s">
        <v>172</v>
      </c>
      <c r="J54">
        <v>-204.88</v>
      </c>
      <c r="K54" t="s">
        <v>173</v>
      </c>
      <c r="L54">
        <v>2</v>
      </c>
      <c r="M54" t="s">
        <v>46</v>
      </c>
      <c r="N54" s="25">
        <v>20706</v>
      </c>
      <c r="O54">
        <v>67410</v>
      </c>
      <c r="P54" t="s">
        <v>179</v>
      </c>
      <c r="Q54" t="s">
        <v>11</v>
      </c>
    </row>
    <row r="55" spans="1:17" x14ac:dyDescent="0.25">
      <c r="A55" s="33">
        <v>45505</v>
      </c>
      <c r="B55" s="33">
        <v>45535</v>
      </c>
      <c r="C55" t="s">
        <v>53</v>
      </c>
      <c r="D55" t="s">
        <v>170</v>
      </c>
      <c r="E55" t="s">
        <v>171</v>
      </c>
      <c r="F55" t="s">
        <v>2</v>
      </c>
      <c r="G55" t="s">
        <v>3</v>
      </c>
      <c r="H55" s="33">
        <v>45534</v>
      </c>
      <c r="I55" t="s">
        <v>197</v>
      </c>
      <c r="J55">
        <v>-16.079999999999998</v>
      </c>
      <c r="K55" t="s">
        <v>173</v>
      </c>
      <c r="L55">
        <v>2</v>
      </c>
      <c r="M55" t="s">
        <v>46</v>
      </c>
      <c r="N55" s="25">
        <v>20706</v>
      </c>
      <c r="O55">
        <v>50562</v>
      </c>
      <c r="P55" t="s">
        <v>198</v>
      </c>
      <c r="Q55" t="s">
        <v>11</v>
      </c>
    </row>
    <row r="56" spans="1:17" x14ac:dyDescent="0.25">
      <c r="A56" s="33">
        <v>45505</v>
      </c>
      <c r="B56" s="33">
        <v>45535</v>
      </c>
      <c r="C56" t="s">
        <v>54</v>
      </c>
      <c r="D56" t="s">
        <v>170</v>
      </c>
      <c r="E56" t="s">
        <v>171</v>
      </c>
      <c r="F56" t="s">
        <v>2</v>
      </c>
      <c r="G56" t="s">
        <v>3</v>
      </c>
      <c r="H56" s="33">
        <v>45526</v>
      </c>
      <c r="I56" t="s">
        <v>172</v>
      </c>
      <c r="J56">
        <v>-93.9</v>
      </c>
      <c r="K56" t="s">
        <v>173</v>
      </c>
      <c r="L56">
        <v>2</v>
      </c>
      <c r="M56" t="s">
        <v>46</v>
      </c>
      <c r="N56" s="25">
        <v>20708</v>
      </c>
      <c r="O56">
        <v>67410</v>
      </c>
      <c r="P56" t="s">
        <v>179</v>
      </c>
      <c r="Q56" t="s">
        <v>11</v>
      </c>
    </row>
    <row r="57" spans="1:17" x14ac:dyDescent="0.25">
      <c r="A57" s="33">
        <v>45505</v>
      </c>
      <c r="B57" s="33">
        <v>45535</v>
      </c>
      <c r="C57" t="s">
        <v>54</v>
      </c>
      <c r="D57" t="s">
        <v>170</v>
      </c>
      <c r="E57" t="s">
        <v>171</v>
      </c>
      <c r="F57" t="s">
        <v>2</v>
      </c>
      <c r="G57" t="s">
        <v>3</v>
      </c>
      <c r="H57" s="33">
        <v>45534</v>
      </c>
      <c r="I57" t="s">
        <v>197</v>
      </c>
      <c r="J57">
        <v>-7.37</v>
      </c>
      <c r="K57" t="s">
        <v>173</v>
      </c>
      <c r="L57">
        <v>2</v>
      </c>
      <c r="M57" t="s">
        <v>46</v>
      </c>
      <c r="N57" s="25">
        <v>20708</v>
      </c>
      <c r="O57">
        <v>50562</v>
      </c>
      <c r="P57" t="s">
        <v>198</v>
      </c>
      <c r="Q57" t="s">
        <v>11</v>
      </c>
    </row>
    <row r="58" spans="1:17" x14ac:dyDescent="0.25">
      <c r="A58" s="33">
        <v>45505</v>
      </c>
      <c r="B58" s="33">
        <v>45535</v>
      </c>
      <c r="C58" t="s">
        <v>55</v>
      </c>
      <c r="D58" t="s">
        <v>170</v>
      </c>
      <c r="E58" t="s">
        <v>171</v>
      </c>
      <c r="F58" t="s">
        <v>2</v>
      </c>
      <c r="G58" t="s">
        <v>3</v>
      </c>
      <c r="H58" s="33">
        <v>45526</v>
      </c>
      <c r="I58" t="s">
        <v>172</v>
      </c>
      <c r="J58">
        <v>-36.99</v>
      </c>
      <c r="K58" t="s">
        <v>173</v>
      </c>
      <c r="L58">
        <v>2</v>
      </c>
      <c r="M58" t="s">
        <v>46</v>
      </c>
      <c r="N58" s="25">
        <v>20713</v>
      </c>
      <c r="O58">
        <v>67410</v>
      </c>
      <c r="P58" t="s">
        <v>179</v>
      </c>
      <c r="Q58" t="s">
        <v>11</v>
      </c>
    </row>
    <row r="59" spans="1:17" x14ac:dyDescent="0.25">
      <c r="A59" s="33">
        <v>45505</v>
      </c>
      <c r="B59" s="33">
        <v>45535</v>
      </c>
      <c r="C59" t="s">
        <v>55</v>
      </c>
      <c r="D59" t="s">
        <v>170</v>
      </c>
      <c r="E59" t="s">
        <v>171</v>
      </c>
      <c r="F59" t="s">
        <v>2</v>
      </c>
      <c r="G59" t="s">
        <v>3</v>
      </c>
      <c r="H59" s="33">
        <v>45534</v>
      </c>
      <c r="I59" t="s">
        <v>197</v>
      </c>
      <c r="J59">
        <v>-2.9</v>
      </c>
      <c r="K59" t="s">
        <v>173</v>
      </c>
      <c r="L59">
        <v>2</v>
      </c>
      <c r="M59" t="s">
        <v>46</v>
      </c>
      <c r="N59" s="25">
        <v>20713</v>
      </c>
      <c r="O59">
        <v>50562</v>
      </c>
      <c r="P59" t="s">
        <v>198</v>
      </c>
      <c r="Q59" t="s">
        <v>11</v>
      </c>
    </row>
    <row r="60" spans="1:17" x14ac:dyDescent="0.25">
      <c r="A60" s="33">
        <v>45505</v>
      </c>
      <c r="B60" s="33">
        <v>45535</v>
      </c>
      <c r="C60" t="s">
        <v>56</v>
      </c>
      <c r="D60" t="s">
        <v>170</v>
      </c>
      <c r="E60" t="s">
        <v>171</v>
      </c>
      <c r="F60" t="s">
        <v>2</v>
      </c>
      <c r="G60" t="s">
        <v>3</v>
      </c>
      <c r="H60" s="33">
        <v>45526</v>
      </c>
      <c r="I60" t="s">
        <v>172</v>
      </c>
      <c r="J60">
        <v>-19.920000000000002</v>
      </c>
      <c r="K60" t="s">
        <v>173</v>
      </c>
      <c r="L60">
        <v>2</v>
      </c>
      <c r="M60" t="s">
        <v>46</v>
      </c>
      <c r="N60" s="25">
        <v>20716</v>
      </c>
      <c r="O60">
        <v>67410</v>
      </c>
      <c r="P60" t="s">
        <v>179</v>
      </c>
      <c r="Q60" t="s">
        <v>11</v>
      </c>
    </row>
    <row r="61" spans="1:17" x14ac:dyDescent="0.25">
      <c r="A61" s="33">
        <v>45505</v>
      </c>
      <c r="B61" s="33">
        <v>45535</v>
      </c>
      <c r="C61" t="s">
        <v>56</v>
      </c>
      <c r="D61" t="s">
        <v>170</v>
      </c>
      <c r="E61" t="s">
        <v>171</v>
      </c>
      <c r="F61" t="s">
        <v>2</v>
      </c>
      <c r="G61" t="s">
        <v>3</v>
      </c>
      <c r="H61" s="33">
        <v>45534</v>
      </c>
      <c r="I61" t="s">
        <v>197</v>
      </c>
      <c r="J61">
        <v>-1.56</v>
      </c>
      <c r="K61" t="s">
        <v>173</v>
      </c>
      <c r="L61">
        <v>2</v>
      </c>
      <c r="M61" t="s">
        <v>46</v>
      </c>
      <c r="N61" s="25">
        <v>20716</v>
      </c>
      <c r="O61">
        <v>50562</v>
      </c>
      <c r="P61" t="s">
        <v>198</v>
      </c>
      <c r="Q61" t="s">
        <v>11</v>
      </c>
    </row>
    <row r="62" spans="1:17" x14ac:dyDescent="0.25">
      <c r="A62" s="33">
        <v>45505</v>
      </c>
      <c r="B62" s="33">
        <v>45535</v>
      </c>
      <c r="C62" t="s">
        <v>57</v>
      </c>
      <c r="D62" t="s">
        <v>170</v>
      </c>
      <c r="E62" t="s">
        <v>171</v>
      </c>
      <c r="F62" t="s">
        <v>2</v>
      </c>
      <c r="G62" t="s">
        <v>3</v>
      </c>
      <c r="H62" s="33">
        <v>45526</v>
      </c>
      <c r="I62" t="s">
        <v>172</v>
      </c>
      <c r="J62">
        <v>-36.99</v>
      </c>
      <c r="K62" t="s">
        <v>173</v>
      </c>
      <c r="L62">
        <v>2</v>
      </c>
      <c r="M62" t="s">
        <v>46</v>
      </c>
      <c r="N62" s="25">
        <v>20727</v>
      </c>
      <c r="O62">
        <v>67410</v>
      </c>
      <c r="P62" t="s">
        <v>179</v>
      </c>
      <c r="Q62" t="s">
        <v>11</v>
      </c>
    </row>
    <row r="63" spans="1:17" x14ac:dyDescent="0.25">
      <c r="A63" s="33">
        <v>45505</v>
      </c>
      <c r="B63" s="33">
        <v>45535</v>
      </c>
      <c r="C63" t="s">
        <v>57</v>
      </c>
      <c r="D63" t="s">
        <v>170</v>
      </c>
      <c r="E63" t="s">
        <v>171</v>
      </c>
      <c r="F63" t="s">
        <v>2</v>
      </c>
      <c r="G63" t="s">
        <v>3</v>
      </c>
      <c r="H63" s="33">
        <v>45534</v>
      </c>
      <c r="I63" t="s">
        <v>197</v>
      </c>
      <c r="J63">
        <v>-2.9</v>
      </c>
      <c r="K63" t="s">
        <v>173</v>
      </c>
      <c r="L63">
        <v>2</v>
      </c>
      <c r="M63" t="s">
        <v>46</v>
      </c>
      <c r="N63" s="25">
        <v>20727</v>
      </c>
      <c r="O63">
        <v>50562</v>
      </c>
      <c r="P63" t="s">
        <v>198</v>
      </c>
      <c r="Q63" t="s">
        <v>11</v>
      </c>
    </row>
    <row r="64" spans="1:17" x14ac:dyDescent="0.25">
      <c r="A64" s="33">
        <v>45505</v>
      </c>
      <c r="B64" s="33">
        <v>45535</v>
      </c>
      <c r="C64" t="s">
        <v>58</v>
      </c>
      <c r="D64" t="s">
        <v>170</v>
      </c>
      <c r="E64" t="s">
        <v>171</v>
      </c>
      <c r="F64" t="s">
        <v>2</v>
      </c>
      <c r="G64" t="s">
        <v>3</v>
      </c>
      <c r="H64" s="33">
        <v>45526</v>
      </c>
      <c r="I64" t="s">
        <v>172</v>
      </c>
      <c r="J64">
        <v>-19.920000000000002</v>
      </c>
      <c r="K64" t="s">
        <v>173</v>
      </c>
      <c r="L64">
        <v>2</v>
      </c>
      <c r="M64" t="s">
        <v>46</v>
      </c>
      <c r="N64" s="25">
        <v>20730</v>
      </c>
      <c r="O64">
        <v>67410</v>
      </c>
      <c r="P64" t="s">
        <v>179</v>
      </c>
      <c r="Q64" t="s">
        <v>11</v>
      </c>
    </row>
    <row r="65" spans="1:17" x14ac:dyDescent="0.25">
      <c r="A65" s="33">
        <v>45505</v>
      </c>
      <c r="B65" s="33">
        <v>45535</v>
      </c>
      <c r="C65" t="s">
        <v>58</v>
      </c>
      <c r="D65" t="s">
        <v>170</v>
      </c>
      <c r="E65" t="s">
        <v>171</v>
      </c>
      <c r="F65" t="s">
        <v>2</v>
      </c>
      <c r="G65" t="s">
        <v>3</v>
      </c>
      <c r="H65" s="33">
        <v>45534</v>
      </c>
      <c r="I65" t="s">
        <v>197</v>
      </c>
      <c r="J65">
        <v>-1.56</v>
      </c>
      <c r="K65" t="s">
        <v>173</v>
      </c>
      <c r="L65">
        <v>2</v>
      </c>
      <c r="M65" t="s">
        <v>46</v>
      </c>
      <c r="N65" s="25">
        <v>20730</v>
      </c>
      <c r="O65">
        <v>50562</v>
      </c>
      <c r="P65" t="s">
        <v>198</v>
      </c>
      <c r="Q65" t="s">
        <v>11</v>
      </c>
    </row>
    <row r="66" spans="1:17" x14ac:dyDescent="0.25">
      <c r="A66" s="33">
        <v>45505</v>
      </c>
      <c r="B66" s="33">
        <v>45535</v>
      </c>
      <c r="C66" t="s">
        <v>59</v>
      </c>
      <c r="D66" t="s">
        <v>170</v>
      </c>
      <c r="E66" t="s">
        <v>171</v>
      </c>
      <c r="F66" t="s">
        <v>2</v>
      </c>
      <c r="G66" t="s">
        <v>3</v>
      </c>
      <c r="H66" s="33">
        <v>45526</v>
      </c>
      <c r="I66" t="s">
        <v>172</v>
      </c>
      <c r="J66">
        <v>-19.920000000000002</v>
      </c>
      <c r="K66" t="s">
        <v>173</v>
      </c>
      <c r="L66">
        <v>2</v>
      </c>
      <c r="M66" t="s">
        <v>46</v>
      </c>
      <c r="N66" s="25">
        <v>20734</v>
      </c>
      <c r="O66">
        <v>67410</v>
      </c>
      <c r="P66" t="s">
        <v>179</v>
      </c>
      <c r="Q66" t="s">
        <v>11</v>
      </c>
    </row>
    <row r="67" spans="1:17" x14ac:dyDescent="0.25">
      <c r="A67" s="33">
        <v>45505</v>
      </c>
      <c r="B67" s="33">
        <v>45535</v>
      </c>
      <c r="C67" t="s">
        <v>59</v>
      </c>
      <c r="D67" t="s">
        <v>170</v>
      </c>
      <c r="E67" t="s">
        <v>171</v>
      </c>
      <c r="F67" t="s">
        <v>2</v>
      </c>
      <c r="G67" t="s">
        <v>3</v>
      </c>
      <c r="H67" s="33">
        <v>45534</v>
      </c>
      <c r="I67" t="s">
        <v>197</v>
      </c>
      <c r="J67">
        <v>-1.56</v>
      </c>
      <c r="K67" t="s">
        <v>173</v>
      </c>
      <c r="L67">
        <v>2</v>
      </c>
      <c r="M67" t="s">
        <v>46</v>
      </c>
      <c r="N67" s="25">
        <v>20734</v>
      </c>
      <c r="O67">
        <v>50562</v>
      </c>
      <c r="P67" t="s">
        <v>198</v>
      </c>
      <c r="Q67" t="s">
        <v>11</v>
      </c>
    </row>
    <row r="68" spans="1:17" x14ac:dyDescent="0.25">
      <c r="A68" s="33">
        <v>45505</v>
      </c>
      <c r="B68" s="33">
        <v>45535</v>
      </c>
      <c r="C68" t="s">
        <v>60</v>
      </c>
      <c r="D68" t="s">
        <v>170</v>
      </c>
      <c r="E68" t="s">
        <v>171</v>
      </c>
      <c r="F68" t="s">
        <v>2</v>
      </c>
      <c r="G68" t="s">
        <v>3</v>
      </c>
      <c r="H68" s="33">
        <v>45526</v>
      </c>
      <c r="I68" t="s">
        <v>172</v>
      </c>
      <c r="J68">
        <v>-19.920000000000002</v>
      </c>
      <c r="K68" t="s">
        <v>173</v>
      </c>
      <c r="L68">
        <v>2</v>
      </c>
      <c r="M68" t="s">
        <v>46</v>
      </c>
      <c r="N68" s="25">
        <v>20735</v>
      </c>
      <c r="O68">
        <v>67410</v>
      </c>
      <c r="P68" t="s">
        <v>179</v>
      </c>
      <c r="Q68" t="s">
        <v>11</v>
      </c>
    </row>
    <row r="69" spans="1:17" x14ac:dyDescent="0.25">
      <c r="A69" s="33">
        <v>45505</v>
      </c>
      <c r="B69" s="33">
        <v>45535</v>
      </c>
      <c r="C69" t="s">
        <v>60</v>
      </c>
      <c r="D69" t="s">
        <v>170</v>
      </c>
      <c r="E69" t="s">
        <v>171</v>
      </c>
      <c r="F69" t="s">
        <v>2</v>
      </c>
      <c r="G69" t="s">
        <v>3</v>
      </c>
      <c r="H69" s="33">
        <v>45534</v>
      </c>
      <c r="I69" t="s">
        <v>197</v>
      </c>
      <c r="J69">
        <v>-1.56</v>
      </c>
      <c r="K69" t="s">
        <v>173</v>
      </c>
      <c r="L69">
        <v>2</v>
      </c>
      <c r="M69" t="s">
        <v>46</v>
      </c>
      <c r="N69" s="25">
        <v>20735</v>
      </c>
      <c r="O69">
        <v>50562</v>
      </c>
      <c r="P69" t="s">
        <v>198</v>
      </c>
      <c r="Q69" t="s">
        <v>11</v>
      </c>
    </row>
    <row r="70" spans="1:17" x14ac:dyDescent="0.25">
      <c r="A70" s="33">
        <v>45505</v>
      </c>
      <c r="B70" s="33">
        <v>45535</v>
      </c>
      <c r="C70" t="s">
        <v>61</v>
      </c>
      <c r="D70" t="s">
        <v>170</v>
      </c>
      <c r="E70" t="s">
        <v>171</v>
      </c>
      <c r="F70" t="s">
        <v>2</v>
      </c>
      <c r="G70" t="s">
        <v>3</v>
      </c>
      <c r="H70" s="33">
        <v>45526</v>
      </c>
      <c r="I70" t="s">
        <v>172</v>
      </c>
      <c r="J70">
        <v>-147.97</v>
      </c>
      <c r="K70" t="s">
        <v>173</v>
      </c>
      <c r="L70">
        <v>2</v>
      </c>
      <c r="M70" t="s">
        <v>46</v>
      </c>
      <c r="N70" s="25">
        <v>20737</v>
      </c>
      <c r="O70">
        <v>67410</v>
      </c>
      <c r="P70" t="s">
        <v>179</v>
      </c>
      <c r="Q70" t="s">
        <v>11</v>
      </c>
    </row>
    <row r="71" spans="1:17" x14ac:dyDescent="0.25">
      <c r="A71" s="33">
        <v>45505</v>
      </c>
      <c r="B71" s="33">
        <v>45535</v>
      </c>
      <c r="C71" t="s">
        <v>61</v>
      </c>
      <c r="D71" t="s">
        <v>170</v>
      </c>
      <c r="E71" t="s">
        <v>171</v>
      </c>
      <c r="F71" t="s">
        <v>2</v>
      </c>
      <c r="G71" t="s">
        <v>3</v>
      </c>
      <c r="H71" s="33">
        <v>45534</v>
      </c>
      <c r="I71" t="s">
        <v>197</v>
      </c>
      <c r="J71">
        <v>-11.61</v>
      </c>
      <c r="K71" t="s">
        <v>173</v>
      </c>
      <c r="L71">
        <v>2</v>
      </c>
      <c r="M71" t="s">
        <v>46</v>
      </c>
      <c r="N71" s="25">
        <v>20737</v>
      </c>
      <c r="O71">
        <v>50562</v>
      </c>
      <c r="P71" t="s">
        <v>198</v>
      </c>
      <c r="Q71" t="s">
        <v>11</v>
      </c>
    </row>
    <row r="72" spans="1:17" x14ac:dyDescent="0.25">
      <c r="A72" s="33">
        <v>45505</v>
      </c>
      <c r="B72" s="33">
        <v>45535</v>
      </c>
      <c r="C72" t="s">
        <v>62</v>
      </c>
      <c r="D72" t="s">
        <v>170</v>
      </c>
      <c r="E72" t="s">
        <v>171</v>
      </c>
      <c r="F72" t="s">
        <v>2</v>
      </c>
      <c r="G72" t="s">
        <v>3</v>
      </c>
      <c r="H72" s="33">
        <v>45526</v>
      </c>
      <c r="I72" t="s">
        <v>172</v>
      </c>
      <c r="J72">
        <v>-224.78</v>
      </c>
      <c r="K72" t="s">
        <v>173</v>
      </c>
      <c r="L72">
        <v>2</v>
      </c>
      <c r="M72" t="s">
        <v>46</v>
      </c>
      <c r="N72" s="25">
        <v>20738</v>
      </c>
      <c r="O72">
        <v>67410</v>
      </c>
      <c r="P72" t="s">
        <v>179</v>
      </c>
      <c r="Q72" t="s">
        <v>11</v>
      </c>
    </row>
    <row r="73" spans="1:17" x14ac:dyDescent="0.25">
      <c r="A73" s="33">
        <v>45505</v>
      </c>
      <c r="B73" s="33">
        <v>45535</v>
      </c>
      <c r="C73" t="s">
        <v>62</v>
      </c>
      <c r="D73" t="s">
        <v>170</v>
      </c>
      <c r="E73" t="s">
        <v>171</v>
      </c>
      <c r="F73" t="s">
        <v>2</v>
      </c>
      <c r="G73" t="s">
        <v>3</v>
      </c>
      <c r="H73" s="33">
        <v>45534</v>
      </c>
      <c r="I73" t="s">
        <v>197</v>
      </c>
      <c r="J73">
        <v>-17.64</v>
      </c>
      <c r="K73" t="s">
        <v>173</v>
      </c>
      <c r="L73">
        <v>2</v>
      </c>
      <c r="M73" t="s">
        <v>46</v>
      </c>
      <c r="N73" s="25">
        <v>20738</v>
      </c>
      <c r="O73">
        <v>50562</v>
      </c>
      <c r="P73" t="s">
        <v>198</v>
      </c>
      <c r="Q73" t="s">
        <v>11</v>
      </c>
    </row>
    <row r="74" spans="1:17" x14ac:dyDescent="0.25">
      <c r="A74" s="33">
        <v>45505</v>
      </c>
      <c r="B74" s="33">
        <v>45535</v>
      </c>
      <c r="C74" t="s">
        <v>63</v>
      </c>
      <c r="D74" t="s">
        <v>170</v>
      </c>
      <c r="E74" t="s">
        <v>171</v>
      </c>
      <c r="F74" t="s">
        <v>2</v>
      </c>
      <c r="G74" t="s">
        <v>3</v>
      </c>
      <c r="H74" s="33">
        <v>45526</v>
      </c>
      <c r="I74" t="s">
        <v>172</v>
      </c>
      <c r="J74">
        <v>-261.77</v>
      </c>
      <c r="K74" t="s">
        <v>173</v>
      </c>
      <c r="L74">
        <v>2</v>
      </c>
      <c r="M74" t="s">
        <v>46</v>
      </c>
      <c r="N74" s="25">
        <v>20780</v>
      </c>
      <c r="O74">
        <v>67410</v>
      </c>
      <c r="P74" t="s">
        <v>179</v>
      </c>
      <c r="Q74" t="s">
        <v>11</v>
      </c>
    </row>
    <row r="75" spans="1:17" x14ac:dyDescent="0.25">
      <c r="A75" s="33">
        <v>45505</v>
      </c>
      <c r="B75" s="33">
        <v>45535</v>
      </c>
      <c r="C75" t="s">
        <v>63</v>
      </c>
      <c r="D75" t="s">
        <v>170</v>
      </c>
      <c r="E75" t="s">
        <v>171</v>
      </c>
      <c r="F75" t="s">
        <v>2</v>
      </c>
      <c r="G75" t="s">
        <v>3</v>
      </c>
      <c r="H75" s="33">
        <v>45534</v>
      </c>
      <c r="I75" t="s">
        <v>197</v>
      </c>
      <c r="J75">
        <v>-20.54</v>
      </c>
      <c r="K75" t="s">
        <v>173</v>
      </c>
      <c r="L75">
        <v>2</v>
      </c>
      <c r="M75" t="s">
        <v>46</v>
      </c>
      <c r="N75" s="25">
        <v>20780</v>
      </c>
      <c r="O75">
        <v>50562</v>
      </c>
      <c r="P75" t="s">
        <v>198</v>
      </c>
      <c r="Q75" t="s">
        <v>11</v>
      </c>
    </row>
    <row r="76" spans="1:17" x14ac:dyDescent="0.25">
      <c r="A76" s="33">
        <v>45505</v>
      </c>
      <c r="B76" s="33">
        <v>45535</v>
      </c>
      <c r="C76" t="s">
        <v>64</v>
      </c>
      <c r="D76" t="s">
        <v>170</v>
      </c>
      <c r="E76" t="s">
        <v>171</v>
      </c>
      <c r="F76" t="s">
        <v>2</v>
      </c>
      <c r="G76" t="s">
        <v>3</v>
      </c>
      <c r="H76" s="33">
        <v>45526</v>
      </c>
      <c r="I76" t="s">
        <v>172</v>
      </c>
      <c r="J76">
        <v>-76.81</v>
      </c>
      <c r="K76" t="s">
        <v>173</v>
      </c>
      <c r="L76">
        <v>2</v>
      </c>
      <c r="M76" t="s">
        <v>46</v>
      </c>
      <c r="N76" s="25">
        <v>20781</v>
      </c>
      <c r="O76">
        <v>67410</v>
      </c>
      <c r="P76" t="s">
        <v>179</v>
      </c>
      <c r="Q76" t="s">
        <v>11</v>
      </c>
    </row>
    <row r="77" spans="1:17" x14ac:dyDescent="0.25">
      <c r="A77" s="33">
        <v>45505</v>
      </c>
      <c r="B77" s="33">
        <v>45535</v>
      </c>
      <c r="C77" t="s">
        <v>64</v>
      </c>
      <c r="D77" t="s">
        <v>170</v>
      </c>
      <c r="E77" t="s">
        <v>171</v>
      </c>
      <c r="F77" t="s">
        <v>2</v>
      </c>
      <c r="G77" t="s">
        <v>3</v>
      </c>
      <c r="H77" s="33">
        <v>45534</v>
      </c>
      <c r="I77" t="s">
        <v>197</v>
      </c>
      <c r="J77">
        <v>-6.03</v>
      </c>
      <c r="K77" t="s">
        <v>173</v>
      </c>
      <c r="L77">
        <v>2</v>
      </c>
      <c r="M77" t="s">
        <v>46</v>
      </c>
      <c r="N77" s="25">
        <v>20781</v>
      </c>
      <c r="O77">
        <v>50562</v>
      </c>
      <c r="P77" t="s">
        <v>198</v>
      </c>
      <c r="Q77" t="s">
        <v>11</v>
      </c>
    </row>
    <row r="78" spans="1:17" x14ac:dyDescent="0.25">
      <c r="A78" s="33">
        <v>45505</v>
      </c>
      <c r="B78" s="33">
        <v>45535</v>
      </c>
      <c r="C78" t="s">
        <v>65</v>
      </c>
      <c r="D78" t="s">
        <v>170</v>
      </c>
      <c r="E78" t="s">
        <v>171</v>
      </c>
      <c r="F78" t="s">
        <v>2</v>
      </c>
      <c r="G78" t="s">
        <v>3</v>
      </c>
      <c r="H78" s="33">
        <v>45526</v>
      </c>
      <c r="I78" t="s">
        <v>172</v>
      </c>
      <c r="J78">
        <v>-76.81</v>
      </c>
      <c r="K78" t="s">
        <v>173</v>
      </c>
      <c r="L78">
        <v>2</v>
      </c>
      <c r="M78" t="s">
        <v>46</v>
      </c>
      <c r="N78" s="25">
        <v>20782</v>
      </c>
      <c r="O78">
        <v>67410</v>
      </c>
      <c r="P78" t="s">
        <v>179</v>
      </c>
      <c r="Q78" t="s">
        <v>11</v>
      </c>
    </row>
    <row r="79" spans="1:17" x14ac:dyDescent="0.25">
      <c r="A79" s="33">
        <v>45505</v>
      </c>
      <c r="B79" s="33">
        <v>45535</v>
      </c>
      <c r="C79" t="s">
        <v>65</v>
      </c>
      <c r="D79" t="s">
        <v>170</v>
      </c>
      <c r="E79" t="s">
        <v>171</v>
      </c>
      <c r="F79" t="s">
        <v>2</v>
      </c>
      <c r="G79" t="s">
        <v>3</v>
      </c>
      <c r="H79" s="33">
        <v>45534</v>
      </c>
      <c r="I79" t="s">
        <v>197</v>
      </c>
      <c r="J79">
        <v>-6.03</v>
      </c>
      <c r="K79" t="s">
        <v>173</v>
      </c>
      <c r="L79">
        <v>2</v>
      </c>
      <c r="M79" t="s">
        <v>46</v>
      </c>
      <c r="N79" s="25">
        <v>20782</v>
      </c>
      <c r="O79">
        <v>50562</v>
      </c>
      <c r="P79" t="s">
        <v>198</v>
      </c>
      <c r="Q79" t="s">
        <v>11</v>
      </c>
    </row>
    <row r="80" spans="1:17" x14ac:dyDescent="0.25">
      <c r="A80" s="33">
        <v>45505</v>
      </c>
      <c r="B80" s="33">
        <v>45535</v>
      </c>
      <c r="C80" t="s">
        <v>66</v>
      </c>
      <c r="D80" t="s">
        <v>170</v>
      </c>
      <c r="E80" t="s">
        <v>171</v>
      </c>
      <c r="F80" t="s">
        <v>2</v>
      </c>
      <c r="G80" t="s">
        <v>3</v>
      </c>
      <c r="H80" s="33">
        <v>45526</v>
      </c>
      <c r="I80" t="s">
        <v>172</v>
      </c>
      <c r="J80">
        <v>-59.74</v>
      </c>
      <c r="K80" t="s">
        <v>173</v>
      </c>
      <c r="L80">
        <v>2</v>
      </c>
      <c r="M80" t="s">
        <v>46</v>
      </c>
      <c r="N80" s="25">
        <v>20783</v>
      </c>
      <c r="O80">
        <v>67410</v>
      </c>
      <c r="P80" t="s">
        <v>179</v>
      </c>
      <c r="Q80" t="s">
        <v>11</v>
      </c>
    </row>
    <row r="81" spans="1:17" x14ac:dyDescent="0.25">
      <c r="A81" s="33">
        <v>45505</v>
      </c>
      <c r="B81" s="33">
        <v>45535</v>
      </c>
      <c r="C81" t="s">
        <v>66</v>
      </c>
      <c r="D81" t="s">
        <v>170</v>
      </c>
      <c r="E81" t="s">
        <v>171</v>
      </c>
      <c r="F81" t="s">
        <v>2</v>
      </c>
      <c r="G81" t="s">
        <v>3</v>
      </c>
      <c r="H81" s="33">
        <v>45534</v>
      </c>
      <c r="I81" t="s">
        <v>197</v>
      </c>
      <c r="J81">
        <v>-4.6900000000000004</v>
      </c>
      <c r="K81" t="s">
        <v>173</v>
      </c>
      <c r="L81">
        <v>2</v>
      </c>
      <c r="M81" t="s">
        <v>46</v>
      </c>
      <c r="N81" s="25">
        <v>20783</v>
      </c>
      <c r="O81">
        <v>50562</v>
      </c>
      <c r="P81" t="s">
        <v>198</v>
      </c>
      <c r="Q81" t="s">
        <v>11</v>
      </c>
    </row>
    <row r="82" spans="1:17" x14ac:dyDescent="0.25">
      <c r="A82" s="33">
        <v>45505</v>
      </c>
      <c r="B82" s="33">
        <v>45535</v>
      </c>
      <c r="C82" t="s">
        <v>67</v>
      </c>
      <c r="D82" t="s">
        <v>170</v>
      </c>
      <c r="E82" t="s">
        <v>171</v>
      </c>
      <c r="F82" t="s">
        <v>2</v>
      </c>
      <c r="G82" t="s">
        <v>3</v>
      </c>
      <c r="H82" s="33">
        <v>45526</v>
      </c>
      <c r="I82" t="s">
        <v>172</v>
      </c>
      <c r="J82">
        <v>-22.75</v>
      </c>
      <c r="K82" t="s">
        <v>173</v>
      </c>
      <c r="L82">
        <v>2</v>
      </c>
      <c r="M82" t="s">
        <v>46</v>
      </c>
      <c r="N82" s="25">
        <v>20784</v>
      </c>
      <c r="O82">
        <v>67410</v>
      </c>
      <c r="P82" t="s">
        <v>179</v>
      </c>
      <c r="Q82" t="s">
        <v>11</v>
      </c>
    </row>
    <row r="83" spans="1:17" x14ac:dyDescent="0.25">
      <c r="A83" s="33">
        <v>45505</v>
      </c>
      <c r="B83" s="33">
        <v>45535</v>
      </c>
      <c r="C83" t="s">
        <v>67</v>
      </c>
      <c r="D83" t="s">
        <v>170</v>
      </c>
      <c r="E83" t="s">
        <v>171</v>
      </c>
      <c r="F83" t="s">
        <v>2</v>
      </c>
      <c r="G83" t="s">
        <v>3</v>
      </c>
      <c r="H83" s="33">
        <v>45534</v>
      </c>
      <c r="I83" t="s">
        <v>197</v>
      </c>
      <c r="J83">
        <v>-1.79</v>
      </c>
      <c r="K83" t="s">
        <v>173</v>
      </c>
      <c r="L83">
        <v>2</v>
      </c>
      <c r="M83" t="s">
        <v>46</v>
      </c>
      <c r="N83" s="25">
        <v>20784</v>
      </c>
      <c r="O83">
        <v>50562</v>
      </c>
      <c r="P83" t="s">
        <v>198</v>
      </c>
      <c r="Q83" t="s">
        <v>11</v>
      </c>
    </row>
    <row r="84" spans="1:17" x14ac:dyDescent="0.25">
      <c r="A84" s="33">
        <v>45505</v>
      </c>
      <c r="B84" s="33">
        <v>45535</v>
      </c>
      <c r="C84" t="s">
        <v>68</v>
      </c>
      <c r="D84" t="s">
        <v>170</v>
      </c>
      <c r="E84" t="s">
        <v>171</v>
      </c>
      <c r="F84" t="s">
        <v>2</v>
      </c>
      <c r="G84" t="s">
        <v>3</v>
      </c>
      <c r="H84" s="33">
        <v>45526</v>
      </c>
      <c r="I84" t="s">
        <v>172</v>
      </c>
      <c r="J84">
        <v>-22.75</v>
      </c>
      <c r="K84" t="s">
        <v>173</v>
      </c>
      <c r="L84">
        <v>2</v>
      </c>
      <c r="M84" t="s">
        <v>46</v>
      </c>
      <c r="N84" s="25">
        <v>20789</v>
      </c>
      <c r="O84">
        <v>67410</v>
      </c>
      <c r="P84" t="s">
        <v>179</v>
      </c>
      <c r="Q84" t="s">
        <v>11</v>
      </c>
    </row>
    <row r="85" spans="1:17" x14ac:dyDescent="0.25">
      <c r="A85" s="33">
        <v>45505</v>
      </c>
      <c r="B85" s="33">
        <v>45535</v>
      </c>
      <c r="C85" t="s">
        <v>68</v>
      </c>
      <c r="D85" t="s">
        <v>170</v>
      </c>
      <c r="E85" t="s">
        <v>171</v>
      </c>
      <c r="F85" t="s">
        <v>2</v>
      </c>
      <c r="G85" t="s">
        <v>3</v>
      </c>
      <c r="H85" s="33">
        <v>45534</v>
      </c>
      <c r="I85" t="s">
        <v>197</v>
      </c>
      <c r="J85">
        <v>-1.79</v>
      </c>
      <c r="K85" t="s">
        <v>173</v>
      </c>
      <c r="L85">
        <v>2</v>
      </c>
      <c r="M85" t="s">
        <v>46</v>
      </c>
      <c r="N85" s="25">
        <v>20789</v>
      </c>
      <c r="O85">
        <v>50562</v>
      </c>
      <c r="P85" t="s">
        <v>198</v>
      </c>
      <c r="Q85" t="s">
        <v>11</v>
      </c>
    </row>
    <row r="86" spans="1:17" x14ac:dyDescent="0.25">
      <c r="A86" s="33">
        <v>45505</v>
      </c>
      <c r="B86" s="33">
        <v>45535</v>
      </c>
      <c r="C86" t="s">
        <v>69</v>
      </c>
      <c r="D86" t="s">
        <v>170</v>
      </c>
      <c r="E86" t="s">
        <v>171</v>
      </c>
      <c r="F86" t="s">
        <v>2</v>
      </c>
      <c r="G86" t="s">
        <v>3</v>
      </c>
      <c r="H86" s="33">
        <v>45526</v>
      </c>
      <c r="I86" t="s">
        <v>172</v>
      </c>
      <c r="J86">
        <v>-204.88</v>
      </c>
      <c r="K86" t="s">
        <v>173</v>
      </c>
      <c r="L86">
        <v>2</v>
      </c>
      <c r="M86" t="s">
        <v>46</v>
      </c>
      <c r="N86" s="25">
        <v>20790</v>
      </c>
      <c r="O86">
        <v>67410</v>
      </c>
      <c r="P86" t="s">
        <v>179</v>
      </c>
      <c r="Q86" t="s">
        <v>11</v>
      </c>
    </row>
    <row r="87" spans="1:17" x14ac:dyDescent="0.25">
      <c r="A87" s="33">
        <v>45505</v>
      </c>
      <c r="B87" s="33">
        <v>45535</v>
      </c>
      <c r="C87" t="s">
        <v>69</v>
      </c>
      <c r="D87" t="s">
        <v>170</v>
      </c>
      <c r="E87" t="s">
        <v>171</v>
      </c>
      <c r="F87" t="s">
        <v>2</v>
      </c>
      <c r="G87" t="s">
        <v>3</v>
      </c>
      <c r="H87" s="33">
        <v>45534</v>
      </c>
      <c r="I87" t="s">
        <v>197</v>
      </c>
      <c r="J87">
        <v>-16.079999999999998</v>
      </c>
      <c r="K87" t="s">
        <v>173</v>
      </c>
      <c r="L87">
        <v>2</v>
      </c>
      <c r="M87" t="s">
        <v>46</v>
      </c>
      <c r="N87" s="25">
        <v>20790</v>
      </c>
      <c r="O87">
        <v>50562</v>
      </c>
      <c r="P87" t="s">
        <v>198</v>
      </c>
      <c r="Q87" t="s">
        <v>11</v>
      </c>
    </row>
    <row r="88" spans="1:17" x14ac:dyDescent="0.25">
      <c r="A88" s="33">
        <v>45505</v>
      </c>
      <c r="B88" s="33">
        <v>45535</v>
      </c>
      <c r="C88" t="s">
        <v>70</v>
      </c>
      <c r="D88" t="s">
        <v>170</v>
      </c>
      <c r="E88" t="s">
        <v>171</v>
      </c>
      <c r="F88" t="s">
        <v>2</v>
      </c>
      <c r="G88" t="s">
        <v>3</v>
      </c>
      <c r="H88" s="33">
        <v>45526</v>
      </c>
      <c r="I88" t="s">
        <v>172</v>
      </c>
      <c r="J88">
        <v>-184.96</v>
      </c>
      <c r="K88" t="s">
        <v>173</v>
      </c>
      <c r="L88">
        <v>2</v>
      </c>
      <c r="M88" t="s">
        <v>46</v>
      </c>
      <c r="N88" s="25">
        <v>20803</v>
      </c>
      <c r="O88">
        <v>67410</v>
      </c>
      <c r="P88" t="s">
        <v>179</v>
      </c>
      <c r="Q88" t="s">
        <v>11</v>
      </c>
    </row>
    <row r="89" spans="1:17" x14ac:dyDescent="0.25">
      <c r="A89" s="33">
        <v>45505</v>
      </c>
      <c r="B89" s="33">
        <v>45535</v>
      </c>
      <c r="C89" t="s">
        <v>70</v>
      </c>
      <c r="D89" t="s">
        <v>170</v>
      </c>
      <c r="E89" t="s">
        <v>171</v>
      </c>
      <c r="F89" t="s">
        <v>2</v>
      </c>
      <c r="G89" t="s">
        <v>3</v>
      </c>
      <c r="H89" s="33">
        <v>45534</v>
      </c>
      <c r="I89" t="s">
        <v>197</v>
      </c>
      <c r="J89">
        <v>-14.52</v>
      </c>
      <c r="K89" t="s">
        <v>173</v>
      </c>
      <c r="L89">
        <v>2</v>
      </c>
      <c r="M89" t="s">
        <v>46</v>
      </c>
      <c r="N89" s="25">
        <v>20803</v>
      </c>
      <c r="O89">
        <v>50562</v>
      </c>
      <c r="P89" t="s">
        <v>198</v>
      </c>
      <c r="Q89" t="s">
        <v>11</v>
      </c>
    </row>
    <row r="90" spans="1:17" x14ac:dyDescent="0.25">
      <c r="A90" s="33">
        <v>45505</v>
      </c>
      <c r="B90" s="33">
        <v>45535</v>
      </c>
      <c r="C90" t="s">
        <v>71</v>
      </c>
      <c r="D90" t="s">
        <v>170</v>
      </c>
      <c r="E90" t="s">
        <v>171</v>
      </c>
      <c r="F90" t="s">
        <v>2</v>
      </c>
      <c r="G90" t="s">
        <v>3</v>
      </c>
      <c r="H90" s="33">
        <v>45526</v>
      </c>
      <c r="I90" t="s">
        <v>172</v>
      </c>
      <c r="J90">
        <v>-19.920000000000002</v>
      </c>
      <c r="K90" t="s">
        <v>173</v>
      </c>
      <c r="L90">
        <v>2</v>
      </c>
      <c r="M90" t="s">
        <v>46</v>
      </c>
      <c r="N90" s="25">
        <v>20817</v>
      </c>
      <c r="O90">
        <v>67410</v>
      </c>
      <c r="P90" t="s">
        <v>179</v>
      </c>
      <c r="Q90" t="s">
        <v>11</v>
      </c>
    </row>
    <row r="91" spans="1:17" x14ac:dyDescent="0.25">
      <c r="A91" s="33">
        <v>45505</v>
      </c>
      <c r="B91" s="33">
        <v>45535</v>
      </c>
      <c r="C91" t="s">
        <v>71</v>
      </c>
      <c r="D91" t="s">
        <v>170</v>
      </c>
      <c r="E91" t="s">
        <v>171</v>
      </c>
      <c r="F91" t="s">
        <v>2</v>
      </c>
      <c r="G91" t="s">
        <v>3</v>
      </c>
      <c r="H91" s="33">
        <v>45534</v>
      </c>
      <c r="I91" t="s">
        <v>197</v>
      </c>
      <c r="J91">
        <v>-1.56</v>
      </c>
      <c r="K91" t="s">
        <v>173</v>
      </c>
      <c r="L91">
        <v>2</v>
      </c>
      <c r="M91" t="s">
        <v>46</v>
      </c>
      <c r="N91" s="25">
        <v>20817</v>
      </c>
      <c r="O91">
        <v>50562</v>
      </c>
      <c r="P91" t="s">
        <v>198</v>
      </c>
      <c r="Q91" t="s">
        <v>11</v>
      </c>
    </row>
    <row r="92" spans="1:17" x14ac:dyDescent="0.25">
      <c r="A92" s="33">
        <v>45505</v>
      </c>
      <c r="B92" s="33">
        <v>45535</v>
      </c>
      <c r="C92" t="s">
        <v>72</v>
      </c>
      <c r="D92" t="s">
        <v>170</v>
      </c>
      <c r="E92" t="s">
        <v>171</v>
      </c>
      <c r="F92" t="s">
        <v>2</v>
      </c>
      <c r="G92" t="s">
        <v>3</v>
      </c>
      <c r="H92" s="33">
        <v>45526</v>
      </c>
      <c r="I92" t="s">
        <v>172</v>
      </c>
      <c r="J92">
        <v>-36.99</v>
      </c>
      <c r="K92" t="s">
        <v>173</v>
      </c>
      <c r="L92">
        <v>2</v>
      </c>
      <c r="M92" t="s">
        <v>46</v>
      </c>
      <c r="N92" s="25">
        <v>20827</v>
      </c>
      <c r="O92">
        <v>67410</v>
      </c>
      <c r="P92" t="s">
        <v>179</v>
      </c>
      <c r="Q92" t="s">
        <v>11</v>
      </c>
    </row>
    <row r="93" spans="1:17" x14ac:dyDescent="0.25">
      <c r="A93" s="33">
        <v>45505</v>
      </c>
      <c r="B93" s="33">
        <v>45535</v>
      </c>
      <c r="C93" t="s">
        <v>72</v>
      </c>
      <c r="D93" t="s">
        <v>170</v>
      </c>
      <c r="E93" t="s">
        <v>171</v>
      </c>
      <c r="F93" t="s">
        <v>2</v>
      </c>
      <c r="G93" t="s">
        <v>3</v>
      </c>
      <c r="H93" s="33">
        <v>45534</v>
      </c>
      <c r="I93" t="s">
        <v>197</v>
      </c>
      <c r="J93">
        <v>-2.9</v>
      </c>
      <c r="K93" t="s">
        <v>173</v>
      </c>
      <c r="L93">
        <v>2</v>
      </c>
      <c r="M93" t="s">
        <v>46</v>
      </c>
      <c r="N93" s="25">
        <v>20827</v>
      </c>
      <c r="O93">
        <v>50562</v>
      </c>
      <c r="P93" t="s">
        <v>198</v>
      </c>
      <c r="Q93" t="s">
        <v>11</v>
      </c>
    </row>
    <row r="94" spans="1:17" x14ac:dyDescent="0.25">
      <c r="A94" s="33">
        <v>45505</v>
      </c>
      <c r="B94" s="33">
        <v>45535</v>
      </c>
      <c r="C94" t="s">
        <v>203</v>
      </c>
      <c r="D94" t="s">
        <v>170</v>
      </c>
      <c r="E94" t="s">
        <v>171</v>
      </c>
      <c r="F94" t="s">
        <v>2</v>
      </c>
      <c r="G94" t="s">
        <v>3</v>
      </c>
      <c r="H94" s="33">
        <v>45526</v>
      </c>
      <c r="I94" t="s">
        <v>172</v>
      </c>
      <c r="J94">
        <v>-130.88999999999999</v>
      </c>
      <c r="K94" t="s">
        <v>173</v>
      </c>
      <c r="L94">
        <v>2</v>
      </c>
      <c r="M94" t="s">
        <v>46</v>
      </c>
      <c r="N94" s="25">
        <v>20829</v>
      </c>
      <c r="O94">
        <v>67410</v>
      </c>
      <c r="P94" t="s">
        <v>179</v>
      </c>
      <c r="Q94" t="s">
        <v>11</v>
      </c>
    </row>
    <row r="95" spans="1:17" x14ac:dyDescent="0.25">
      <c r="A95" s="33">
        <v>45505</v>
      </c>
      <c r="B95" s="33">
        <v>45535</v>
      </c>
      <c r="C95" t="s">
        <v>203</v>
      </c>
      <c r="D95" t="s">
        <v>170</v>
      </c>
      <c r="E95" t="s">
        <v>171</v>
      </c>
      <c r="F95" t="s">
        <v>2</v>
      </c>
      <c r="G95" t="s">
        <v>3</v>
      </c>
      <c r="H95" s="33">
        <v>45534</v>
      </c>
      <c r="I95" t="s">
        <v>197</v>
      </c>
      <c r="J95">
        <v>-10.27</v>
      </c>
      <c r="K95" t="s">
        <v>173</v>
      </c>
      <c r="L95">
        <v>2</v>
      </c>
      <c r="M95" t="s">
        <v>46</v>
      </c>
      <c r="N95" s="25">
        <v>20829</v>
      </c>
      <c r="O95">
        <v>50562</v>
      </c>
      <c r="P95" t="s">
        <v>198</v>
      </c>
      <c r="Q95" t="s">
        <v>11</v>
      </c>
    </row>
    <row r="96" spans="1:17" x14ac:dyDescent="0.25">
      <c r="A96" s="33">
        <v>45505</v>
      </c>
      <c r="B96" s="33">
        <v>45535</v>
      </c>
      <c r="C96" t="s">
        <v>73</v>
      </c>
      <c r="D96" t="s">
        <v>170</v>
      </c>
      <c r="E96" t="s">
        <v>171</v>
      </c>
      <c r="F96" t="s">
        <v>2</v>
      </c>
      <c r="G96" t="s">
        <v>3</v>
      </c>
      <c r="H96" s="33">
        <v>45526</v>
      </c>
      <c r="I96" t="s">
        <v>172</v>
      </c>
      <c r="J96">
        <v>-19.920000000000002</v>
      </c>
      <c r="K96" t="s">
        <v>173</v>
      </c>
      <c r="L96">
        <v>2</v>
      </c>
      <c r="M96" t="s">
        <v>46</v>
      </c>
      <c r="N96" s="25">
        <v>20830</v>
      </c>
      <c r="O96">
        <v>67410</v>
      </c>
      <c r="P96" t="s">
        <v>179</v>
      </c>
      <c r="Q96" t="s">
        <v>11</v>
      </c>
    </row>
    <row r="97" spans="1:17" x14ac:dyDescent="0.25">
      <c r="A97" s="33">
        <v>45505</v>
      </c>
      <c r="B97" s="33">
        <v>45535</v>
      </c>
      <c r="C97" t="s">
        <v>73</v>
      </c>
      <c r="D97" t="s">
        <v>170</v>
      </c>
      <c r="E97" t="s">
        <v>171</v>
      </c>
      <c r="F97" t="s">
        <v>2</v>
      </c>
      <c r="G97" t="s">
        <v>3</v>
      </c>
      <c r="H97" s="33">
        <v>45534</v>
      </c>
      <c r="I97" t="s">
        <v>197</v>
      </c>
      <c r="J97">
        <v>-1.56</v>
      </c>
      <c r="K97" t="s">
        <v>173</v>
      </c>
      <c r="L97">
        <v>2</v>
      </c>
      <c r="M97" t="s">
        <v>46</v>
      </c>
      <c r="N97" s="25">
        <v>20830</v>
      </c>
      <c r="O97">
        <v>50562</v>
      </c>
      <c r="P97" t="s">
        <v>198</v>
      </c>
      <c r="Q97" t="s">
        <v>11</v>
      </c>
    </row>
    <row r="98" spans="1:17" x14ac:dyDescent="0.25">
      <c r="A98" s="33">
        <v>45505</v>
      </c>
      <c r="B98" s="33">
        <v>45535</v>
      </c>
      <c r="C98" t="s">
        <v>74</v>
      </c>
      <c r="D98" t="s">
        <v>170</v>
      </c>
      <c r="E98" t="s">
        <v>171</v>
      </c>
      <c r="F98" t="s">
        <v>2</v>
      </c>
      <c r="G98" t="s">
        <v>3</v>
      </c>
      <c r="H98" s="33">
        <v>45526</v>
      </c>
      <c r="I98" t="s">
        <v>172</v>
      </c>
      <c r="J98">
        <v>-56.91</v>
      </c>
      <c r="K98" t="s">
        <v>173</v>
      </c>
      <c r="L98">
        <v>2</v>
      </c>
      <c r="M98" t="s">
        <v>46</v>
      </c>
      <c r="N98" s="25">
        <v>20831</v>
      </c>
      <c r="O98">
        <v>67410</v>
      </c>
      <c r="P98" t="s">
        <v>179</v>
      </c>
      <c r="Q98" t="s">
        <v>11</v>
      </c>
    </row>
    <row r="99" spans="1:17" x14ac:dyDescent="0.25">
      <c r="A99" s="33">
        <v>45505</v>
      </c>
      <c r="B99" s="33">
        <v>45535</v>
      </c>
      <c r="C99" t="s">
        <v>74</v>
      </c>
      <c r="D99" t="s">
        <v>170</v>
      </c>
      <c r="E99" t="s">
        <v>171</v>
      </c>
      <c r="F99" t="s">
        <v>2</v>
      </c>
      <c r="G99" t="s">
        <v>3</v>
      </c>
      <c r="H99" s="33">
        <v>45534</v>
      </c>
      <c r="I99" t="s">
        <v>197</v>
      </c>
      <c r="J99">
        <v>-4.47</v>
      </c>
      <c r="K99" t="s">
        <v>173</v>
      </c>
      <c r="L99">
        <v>2</v>
      </c>
      <c r="M99" t="s">
        <v>46</v>
      </c>
      <c r="N99" s="25">
        <v>20831</v>
      </c>
      <c r="O99">
        <v>50562</v>
      </c>
      <c r="P99" t="s">
        <v>198</v>
      </c>
      <c r="Q99" t="s">
        <v>11</v>
      </c>
    </row>
    <row r="100" spans="1:17" x14ac:dyDescent="0.25">
      <c r="A100" s="33">
        <v>45505</v>
      </c>
      <c r="B100" s="33">
        <v>45535</v>
      </c>
      <c r="C100" t="s">
        <v>204</v>
      </c>
      <c r="D100" t="s">
        <v>170</v>
      </c>
      <c r="E100" t="s">
        <v>171</v>
      </c>
      <c r="F100" t="s">
        <v>2</v>
      </c>
      <c r="G100" t="s">
        <v>3</v>
      </c>
      <c r="H100" s="33">
        <v>45526</v>
      </c>
      <c r="I100" t="s">
        <v>172</v>
      </c>
      <c r="J100">
        <v>-438.71</v>
      </c>
      <c r="K100" t="s">
        <v>173</v>
      </c>
      <c r="L100">
        <v>2</v>
      </c>
      <c r="M100" t="s">
        <v>46</v>
      </c>
      <c r="N100" s="25">
        <v>20832</v>
      </c>
      <c r="O100">
        <v>67410</v>
      </c>
      <c r="P100" t="s">
        <v>179</v>
      </c>
      <c r="Q100" t="s">
        <v>11</v>
      </c>
    </row>
    <row r="101" spans="1:17" x14ac:dyDescent="0.25">
      <c r="A101" s="33">
        <v>45505</v>
      </c>
      <c r="B101" s="33">
        <v>45535</v>
      </c>
      <c r="C101" t="s">
        <v>204</v>
      </c>
      <c r="D101" t="s">
        <v>170</v>
      </c>
      <c r="E101" t="s">
        <v>171</v>
      </c>
      <c r="F101" t="s">
        <v>2</v>
      </c>
      <c r="G101" t="s">
        <v>3</v>
      </c>
      <c r="H101" s="33">
        <v>45534</v>
      </c>
      <c r="I101" t="s">
        <v>197</v>
      </c>
      <c r="J101">
        <v>-34.43</v>
      </c>
      <c r="K101" t="s">
        <v>173</v>
      </c>
      <c r="L101">
        <v>2</v>
      </c>
      <c r="M101" t="s">
        <v>46</v>
      </c>
      <c r="N101" s="25">
        <v>20832</v>
      </c>
      <c r="O101">
        <v>50562</v>
      </c>
      <c r="P101" t="s">
        <v>198</v>
      </c>
      <c r="Q101" t="s">
        <v>11</v>
      </c>
    </row>
    <row r="102" spans="1:17" x14ac:dyDescent="0.25">
      <c r="A102" s="33">
        <v>45505</v>
      </c>
      <c r="B102" s="33">
        <v>45535</v>
      </c>
      <c r="C102" t="s">
        <v>75</v>
      </c>
      <c r="D102" t="s">
        <v>170</v>
      </c>
      <c r="E102" t="s">
        <v>171</v>
      </c>
      <c r="F102" t="s">
        <v>2</v>
      </c>
      <c r="G102" t="s">
        <v>3</v>
      </c>
      <c r="H102" s="33">
        <v>45526</v>
      </c>
      <c r="I102" t="s">
        <v>172</v>
      </c>
      <c r="J102">
        <v>-130.88999999999999</v>
      </c>
      <c r="K102" t="s">
        <v>173</v>
      </c>
      <c r="L102">
        <v>2</v>
      </c>
      <c r="M102" t="s">
        <v>46</v>
      </c>
      <c r="N102" s="25">
        <v>20921</v>
      </c>
      <c r="O102">
        <v>67410</v>
      </c>
      <c r="P102" t="s">
        <v>179</v>
      </c>
      <c r="Q102" t="s">
        <v>11</v>
      </c>
    </row>
    <row r="103" spans="1:17" x14ac:dyDescent="0.25">
      <c r="A103" s="33">
        <v>45505</v>
      </c>
      <c r="B103" s="33">
        <v>45535</v>
      </c>
      <c r="C103" t="s">
        <v>75</v>
      </c>
      <c r="D103" t="s">
        <v>170</v>
      </c>
      <c r="E103" t="s">
        <v>171</v>
      </c>
      <c r="F103" t="s">
        <v>2</v>
      </c>
      <c r="G103" t="s">
        <v>3</v>
      </c>
      <c r="H103" s="33">
        <v>45534</v>
      </c>
      <c r="I103" t="s">
        <v>197</v>
      </c>
      <c r="J103">
        <v>-10.27</v>
      </c>
      <c r="K103" t="s">
        <v>173</v>
      </c>
      <c r="L103">
        <v>2</v>
      </c>
      <c r="M103" t="s">
        <v>46</v>
      </c>
      <c r="N103" s="25">
        <v>20921</v>
      </c>
      <c r="O103">
        <v>50562</v>
      </c>
      <c r="P103" t="s">
        <v>198</v>
      </c>
      <c r="Q103" t="s">
        <v>11</v>
      </c>
    </row>
    <row r="104" spans="1:17" x14ac:dyDescent="0.25">
      <c r="A104" s="33">
        <v>45505</v>
      </c>
      <c r="B104" s="33">
        <v>45535</v>
      </c>
      <c r="C104" t="s">
        <v>76</v>
      </c>
      <c r="D104" t="s">
        <v>170</v>
      </c>
      <c r="E104" t="s">
        <v>171</v>
      </c>
      <c r="F104" t="s">
        <v>2</v>
      </c>
      <c r="G104" t="s">
        <v>3</v>
      </c>
      <c r="H104" s="33">
        <v>45526</v>
      </c>
      <c r="I104" t="s">
        <v>172</v>
      </c>
      <c r="J104">
        <v>-56.91</v>
      </c>
      <c r="K104" t="s">
        <v>173</v>
      </c>
      <c r="L104">
        <v>2</v>
      </c>
      <c r="M104" t="s">
        <v>46</v>
      </c>
      <c r="N104" s="25">
        <v>21001</v>
      </c>
      <c r="O104">
        <v>67410</v>
      </c>
      <c r="P104" t="s">
        <v>179</v>
      </c>
      <c r="Q104" t="s">
        <v>11</v>
      </c>
    </row>
    <row r="105" spans="1:17" x14ac:dyDescent="0.25">
      <c r="A105" s="33">
        <v>45505</v>
      </c>
      <c r="B105" s="33">
        <v>45535</v>
      </c>
      <c r="C105" t="s">
        <v>76</v>
      </c>
      <c r="D105" t="s">
        <v>170</v>
      </c>
      <c r="E105" t="s">
        <v>171</v>
      </c>
      <c r="F105" t="s">
        <v>2</v>
      </c>
      <c r="G105" t="s">
        <v>3</v>
      </c>
      <c r="H105" s="33">
        <v>45534</v>
      </c>
      <c r="I105" t="s">
        <v>197</v>
      </c>
      <c r="J105">
        <v>-4.47</v>
      </c>
      <c r="K105" t="s">
        <v>173</v>
      </c>
      <c r="L105">
        <v>2</v>
      </c>
      <c r="M105" t="s">
        <v>46</v>
      </c>
      <c r="N105" s="25">
        <v>21001</v>
      </c>
      <c r="O105">
        <v>50562</v>
      </c>
      <c r="P105" t="s">
        <v>198</v>
      </c>
      <c r="Q105" t="s">
        <v>11</v>
      </c>
    </row>
    <row r="106" spans="1:17" x14ac:dyDescent="0.25">
      <c r="A106" s="33">
        <v>45505</v>
      </c>
      <c r="B106" s="33">
        <v>45535</v>
      </c>
      <c r="C106" t="s">
        <v>205</v>
      </c>
      <c r="D106" t="s">
        <v>170</v>
      </c>
      <c r="E106" t="s">
        <v>171</v>
      </c>
      <c r="F106" t="s">
        <v>2</v>
      </c>
      <c r="G106" t="s">
        <v>3</v>
      </c>
      <c r="H106" s="33">
        <v>45526</v>
      </c>
      <c r="I106" t="s">
        <v>172</v>
      </c>
      <c r="J106">
        <v>-147.97</v>
      </c>
      <c r="K106" t="s">
        <v>173</v>
      </c>
      <c r="L106">
        <v>2</v>
      </c>
      <c r="M106" t="s">
        <v>46</v>
      </c>
      <c r="N106" s="25">
        <v>21110</v>
      </c>
      <c r="O106">
        <v>67410</v>
      </c>
      <c r="P106" t="s">
        <v>179</v>
      </c>
      <c r="Q106" t="s">
        <v>11</v>
      </c>
    </row>
    <row r="107" spans="1:17" x14ac:dyDescent="0.25">
      <c r="A107" s="33">
        <v>45505</v>
      </c>
      <c r="B107" s="33">
        <v>45535</v>
      </c>
      <c r="C107" t="s">
        <v>205</v>
      </c>
      <c r="D107" t="s">
        <v>170</v>
      </c>
      <c r="E107" t="s">
        <v>171</v>
      </c>
      <c r="F107" t="s">
        <v>2</v>
      </c>
      <c r="G107" t="s">
        <v>3</v>
      </c>
      <c r="H107" s="33">
        <v>45534</v>
      </c>
      <c r="I107" t="s">
        <v>197</v>
      </c>
      <c r="J107">
        <v>-11.61</v>
      </c>
      <c r="K107" t="s">
        <v>173</v>
      </c>
      <c r="L107">
        <v>2</v>
      </c>
      <c r="M107" t="s">
        <v>46</v>
      </c>
      <c r="N107" s="25">
        <v>21110</v>
      </c>
      <c r="O107">
        <v>50562</v>
      </c>
      <c r="P107" t="s">
        <v>198</v>
      </c>
      <c r="Q107" t="s">
        <v>11</v>
      </c>
    </row>
    <row r="108" spans="1:17" x14ac:dyDescent="0.25">
      <c r="A108" s="33">
        <v>45505</v>
      </c>
      <c r="B108" s="33">
        <v>45535</v>
      </c>
      <c r="C108" t="s">
        <v>206</v>
      </c>
      <c r="D108" t="s">
        <v>170</v>
      </c>
      <c r="E108" t="s">
        <v>171</v>
      </c>
      <c r="F108" t="s">
        <v>2</v>
      </c>
      <c r="G108" t="s">
        <v>3</v>
      </c>
      <c r="H108" s="33">
        <v>45526</v>
      </c>
      <c r="I108" t="s">
        <v>172</v>
      </c>
      <c r="J108">
        <v>-73.98</v>
      </c>
      <c r="K108" t="s">
        <v>173</v>
      </c>
      <c r="L108">
        <v>2</v>
      </c>
      <c r="M108" t="s">
        <v>46</v>
      </c>
      <c r="N108" s="25">
        <v>21113</v>
      </c>
      <c r="O108">
        <v>67410</v>
      </c>
      <c r="P108" t="s">
        <v>179</v>
      </c>
      <c r="Q108" t="s">
        <v>11</v>
      </c>
    </row>
    <row r="109" spans="1:17" x14ac:dyDescent="0.25">
      <c r="A109" s="33">
        <v>45505</v>
      </c>
      <c r="B109" s="33">
        <v>45535</v>
      </c>
      <c r="C109" t="s">
        <v>206</v>
      </c>
      <c r="D109" t="s">
        <v>170</v>
      </c>
      <c r="E109" t="s">
        <v>171</v>
      </c>
      <c r="F109" t="s">
        <v>2</v>
      </c>
      <c r="G109" t="s">
        <v>3</v>
      </c>
      <c r="H109" s="33">
        <v>45534</v>
      </c>
      <c r="I109" t="s">
        <v>197</v>
      </c>
      <c r="J109">
        <v>-5.81</v>
      </c>
      <c r="K109" t="s">
        <v>173</v>
      </c>
      <c r="L109">
        <v>2</v>
      </c>
      <c r="M109" t="s">
        <v>46</v>
      </c>
      <c r="N109" s="25">
        <v>21113</v>
      </c>
      <c r="O109">
        <v>50562</v>
      </c>
      <c r="P109" t="s">
        <v>198</v>
      </c>
      <c r="Q109" t="s">
        <v>11</v>
      </c>
    </row>
    <row r="110" spans="1:17" x14ac:dyDescent="0.25">
      <c r="A110" s="33">
        <v>45505</v>
      </c>
      <c r="B110" s="33">
        <v>45535</v>
      </c>
      <c r="C110" t="s">
        <v>207</v>
      </c>
      <c r="D110" t="s">
        <v>170</v>
      </c>
      <c r="E110" t="s">
        <v>171</v>
      </c>
      <c r="F110" t="s">
        <v>2</v>
      </c>
      <c r="G110" t="s">
        <v>3</v>
      </c>
      <c r="H110" s="33">
        <v>45526</v>
      </c>
      <c r="I110" t="s">
        <v>172</v>
      </c>
      <c r="J110">
        <v>-295.93</v>
      </c>
      <c r="K110" t="s">
        <v>173</v>
      </c>
      <c r="L110">
        <v>2</v>
      </c>
      <c r="M110" t="s">
        <v>46</v>
      </c>
      <c r="N110" s="25">
        <v>21115</v>
      </c>
      <c r="O110">
        <v>67410</v>
      </c>
      <c r="P110" t="s">
        <v>179</v>
      </c>
      <c r="Q110" t="s">
        <v>11</v>
      </c>
    </row>
    <row r="111" spans="1:17" x14ac:dyDescent="0.25">
      <c r="A111" s="33">
        <v>45505</v>
      </c>
      <c r="B111" s="33">
        <v>45535</v>
      </c>
      <c r="C111" t="s">
        <v>207</v>
      </c>
      <c r="D111" t="s">
        <v>170</v>
      </c>
      <c r="E111" t="s">
        <v>171</v>
      </c>
      <c r="F111" t="s">
        <v>2</v>
      </c>
      <c r="G111" t="s">
        <v>3</v>
      </c>
      <c r="H111" s="33">
        <v>45534</v>
      </c>
      <c r="I111" t="s">
        <v>197</v>
      </c>
      <c r="J111">
        <v>-23.22</v>
      </c>
      <c r="K111" t="s">
        <v>173</v>
      </c>
      <c r="L111">
        <v>2</v>
      </c>
      <c r="M111" t="s">
        <v>46</v>
      </c>
      <c r="N111" s="25">
        <v>21115</v>
      </c>
      <c r="O111">
        <v>50562</v>
      </c>
      <c r="P111" t="s">
        <v>198</v>
      </c>
      <c r="Q111" t="s">
        <v>11</v>
      </c>
    </row>
    <row r="112" spans="1:17" x14ac:dyDescent="0.25">
      <c r="A112" s="33">
        <v>45505</v>
      </c>
      <c r="B112" s="33">
        <v>45535</v>
      </c>
      <c r="C112" t="s">
        <v>77</v>
      </c>
      <c r="D112" t="s">
        <v>170</v>
      </c>
      <c r="E112" t="s">
        <v>171</v>
      </c>
      <c r="F112" t="s">
        <v>2</v>
      </c>
      <c r="G112" t="s">
        <v>3</v>
      </c>
      <c r="H112" s="33">
        <v>45526</v>
      </c>
      <c r="I112" t="s">
        <v>172</v>
      </c>
      <c r="J112">
        <v>-19.920000000000002</v>
      </c>
      <c r="K112" t="s">
        <v>173</v>
      </c>
      <c r="L112">
        <v>2</v>
      </c>
      <c r="M112" t="s">
        <v>46</v>
      </c>
      <c r="N112" s="25">
        <v>21122</v>
      </c>
      <c r="O112">
        <v>67410</v>
      </c>
      <c r="P112" t="s">
        <v>179</v>
      </c>
      <c r="Q112" t="s">
        <v>11</v>
      </c>
    </row>
    <row r="113" spans="1:17" x14ac:dyDescent="0.25">
      <c r="A113" s="33">
        <v>45505</v>
      </c>
      <c r="B113" s="33">
        <v>45535</v>
      </c>
      <c r="C113" t="s">
        <v>77</v>
      </c>
      <c r="D113" t="s">
        <v>170</v>
      </c>
      <c r="E113" t="s">
        <v>171</v>
      </c>
      <c r="F113" t="s">
        <v>2</v>
      </c>
      <c r="G113" t="s">
        <v>3</v>
      </c>
      <c r="H113" s="33">
        <v>45534</v>
      </c>
      <c r="I113" t="s">
        <v>197</v>
      </c>
      <c r="J113">
        <v>-1.56</v>
      </c>
      <c r="K113" t="s">
        <v>173</v>
      </c>
      <c r="L113">
        <v>2</v>
      </c>
      <c r="M113" t="s">
        <v>46</v>
      </c>
      <c r="N113" s="25">
        <v>21122</v>
      </c>
      <c r="O113">
        <v>50562</v>
      </c>
      <c r="P113" t="s">
        <v>198</v>
      </c>
      <c r="Q113" t="s">
        <v>11</v>
      </c>
    </row>
    <row r="114" spans="1:17" x14ac:dyDescent="0.25">
      <c r="A114" s="33">
        <v>45505</v>
      </c>
      <c r="B114" s="33">
        <v>45535</v>
      </c>
      <c r="C114" t="s">
        <v>78</v>
      </c>
      <c r="D114" t="s">
        <v>170</v>
      </c>
      <c r="E114" t="s">
        <v>171</v>
      </c>
      <c r="F114" t="s">
        <v>2</v>
      </c>
      <c r="G114" t="s">
        <v>3</v>
      </c>
      <c r="H114" s="33">
        <v>45526</v>
      </c>
      <c r="I114" t="s">
        <v>172</v>
      </c>
      <c r="J114">
        <v>-56.91</v>
      </c>
      <c r="K114" t="s">
        <v>173</v>
      </c>
      <c r="L114">
        <v>2</v>
      </c>
      <c r="M114" t="s">
        <v>46</v>
      </c>
      <c r="N114" s="25">
        <v>21124</v>
      </c>
      <c r="O114">
        <v>67410</v>
      </c>
      <c r="P114" t="s">
        <v>179</v>
      </c>
      <c r="Q114" t="s">
        <v>11</v>
      </c>
    </row>
    <row r="115" spans="1:17" x14ac:dyDescent="0.25">
      <c r="A115" s="33">
        <v>45505</v>
      </c>
      <c r="B115" s="33">
        <v>45535</v>
      </c>
      <c r="C115" t="s">
        <v>78</v>
      </c>
      <c r="D115" t="s">
        <v>170</v>
      </c>
      <c r="E115" t="s">
        <v>171</v>
      </c>
      <c r="F115" t="s">
        <v>2</v>
      </c>
      <c r="G115" t="s">
        <v>3</v>
      </c>
      <c r="H115" s="33">
        <v>45534</v>
      </c>
      <c r="I115" t="s">
        <v>197</v>
      </c>
      <c r="J115">
        <v>-4.47</v>
      </c>
      <c r="K115" t="s">
        <v>173</v>
      </c>
      <c r="L115">
        <v>2</v>
      </c>
      <c r="M115" t="s">
        <v>46</v>
      </c>
      <c r="N115" s="25">
        <v>21124</v>
      </c>
      <c r="O115">
        <v>50562</v>
      </c>
      <c r="P115" t="s">
        <v>198</v>
      </c>
      <c r="Q115" t="s">
        <v>11</v>
      </c>
    </row>
    <row r="116" spans="1:17" x14ac:dyDescent="0.25">
      <c r="A116" s="33">
        <v>45505</v>
      </c>
      <c r="B116" s="33">
        <v>45535</v>
      </c>
      <c r="C116" t="s">
        <v>79</v>
      </c>
      <c r="D116" t="s">
        <v>170</v>
      </c>
      <c r="E116" t="s">
        <v>171</v>
      </c>
      <c r="F116" t="s">
        <v>2</v>
      </c>
      <c r="G116" t="s">
        <v>3</v>
      </c>
      <c r="H116" s="33">
        <v>45526</v>
      </c>
      <c r="I116" t="s">
        <v>172</v>
      </c>
      <c r="J116">
        <v>-19.920000000000002</v>
      </c>
      <c r="K116" t="s">
        <v>173</v>
      </c>
      <c r="L116">
        <v>2</v>
      </c>
      <c r="M116" t="s">
        <v>46</v>
      </c>
      <c r="N116" s="25">
        <v>21130</v>
      </c>
      <c r="O116">
        <v>67410</v>
      </c>
      <c r="P116" t="s">
        <v>179</v>
      </c>
      <c r="Q116" t="s">
        <v>11</v>
      </c>
    </row>
    <row r="117" spans="1:17" x14ac:dyDescent="0.25">
      <c r="A117" s="33">
        <v>45505</v>
      </c>
      <c r="B117" s="33">
        <v>45535</v>
      </c>
      <c r="C117" t="s">
        <v>79</v>
      </c>
      <c r="D117" t="s">
        <v>170</v>
      </c>
      <c r="E117" t="s">
        <v>171</v>
      </c>
      <c r="F117" t="s">
        <v>2</v>
      </c>
      <c r="G117" t="s">
        <v>3</v>
      </c>
      <c r="H117" s="33">
        <v>45534</v>
      </c>
      <c r="I117" t="s">
        <v>197</v>
      </c>
      <c r="J117">
        <v>-1.56</v>
      </c>
      <c r="K117" t="s">
        <v>173</v>
      </c>
      <c r="L117">
        <v>2</v>
      </c>
      <c r="M117" t="s">
        <v>46</v>
      </c>
      <c r="N117" s="25">
        <v>21130</v>
      </c>
      <c r="O117">
        <v>50562</v>
      </c>
      <c r="P117" t="s">
        <v>198</v>
      </c>
      <c r="Q117" t="s">
        <v>11</v>
      </c>
    </row>
    <row r="118" spans="1:17" x14ac:dyDescent="0.25">
      <c r="A118" s="33">
        <v>45505</v>
      </c>
      <c r="B118" s="33">
        <v>45535</v>
      </c>
      <c r="C118" t="s">
        <v>80</v>
      </c>
      <c r="D118" t="s">
        <v>170</v>
      </c>
      <c r="E118" t="s">
        <v>171</v>
      </c>
      <c r="F118" t="s">
        <v>2</v>
      </c>
      <c r="G118" t="s">
        <v>3</v>
      </c>
      <c r="H118" s="33">
        <v>45526</v>
      </c>
      <c r="I118" t="s">
        <v>172</v>
      </c>
      <c r="J118">
        <v>-315.85000000000002</v>
      </c>
      <c r="K118" t="s">
        <v>173</v>
      </c>
      <c r="L118">
        <v>2</v>
      </c>
      <c r="M118" t="s">
        <v>46</v>
      </c>
      <c r="N118" s="25">
        <v>21210</v>
      </c>
      <c r="O118">
        <v>67410</v>
      </c>
      <c r="P118" t="s">
        <v>179</v>
      </c>
      <c r="Q118" t="s">
        <v>11</v>
      </c>
    </row>
    <row r="119" spans="1:17" x14ac:dyDescent="0.25">
      <c r="A119" s="33">
        <v>45505</v>
      </c>
      <c r="B119" s="33">
        <v>45535</v>
      </c>
      <c r="C119" t="s">
        <v>80</v>
      </c>
      <c r="D119" t="s">
        <v>170</v>
      </c>
      <c r="E119" t="s">
        <v>171</v>
      </c>
      <c r="F119" t="s">
        <v>2</v>
      </c>
      <c r="G119" t="s">
        <v>3</v>
      </c>
      <c r="H119" s="33">
        <v>45534</v>
      </c>
      <c r="I119" t="s">
        <v>197</v>
      </c>
      <c r="J119">
        <v>-24.79</v>
      </c>
      <c r="K119" t="s">
        <v>173</v>
      </c>
      <c r="L119">
        <v>2</v>
      </c>
      <c r="M119" t="s">
        <v>46</v>
      </c>
      <c r="N119" s="25">
        <v>21210</v>
      </c>
      <c r="O119">
        <v>50562</v>
      </c>
      <c r="P119" t="s">
        <v>198</v>
      </c>
      <c r="Q119" t="s">
        <v>11</v>
      </c>
    </row>
    <row r="120" spans="1:17" x14ac:dyDescent="0.25">
      <c r="A120" s="33">
        <v>45505</v>
      </c>
      <c r="B120" s="33">
        <v>45535</v>
      </c>
      <c r="C120" t="s">
        <v>81</v>
      </c>
      <c r="D120" t="s">
        <v>170</v>
      </c>
      <c r="E120" t="s">
        <v>171</v>
      </c>
      <c r="F120" t="s">
        <v>2</v>
      </c>
      <c r="G120" t="s">
        <v>3</v>
      </c>
      <c r="H120" s="33">
        <v>45526</v>
      </c>
      <c r="I120" t="s">
        <v>172</v>
      </c>
      <c r="J120">
        <v>-56.91</v>
      </c>
      <c r="K120" t="s">
        <v>173</v>
      </c>
      <c r="L120">
        <v>2</v>
      </c>
      <c r="M120" t="s">
        <v>46</v>
      </c>
      <c r="N120" s="25">
        <v>21220</v>
      </c>
      <c r="O120">
        <v>67410</v>
      </c>
      <c r="P120" t="s">
        <v>179</v>
      </c>
      <c r="Q120" t="s">
        <v>11</v>
      </c>
    </row>
    <row r="121" spans="1:17" x14ac:dyDescent="0.25">
      <c r="A121" s="33">
        <v>45505</v>
      </c>
      <c r="B121" s="33">
        <v>45535</v>
      </c>
      <c r="C121" t="s">
        <v>81</v>
      </c>
      <c r="D121" t="s">
        <v>170</v>
      </c>
      <c r="E121" t="s">
        <v>171</v>
      </c>
      <c r="F121" t="s">
        <v>2</v>
      </c>
      <c r="G121" t="s">
        <v>3</v>
      </c>
      <c r="H121" s="33">
        <v>45534</v>
      </c>
      <c r="I121" t="s">
        <v>197</v>
      </c>
      <c r="J121">
        <v>-4.47</v>
      </c>
      <c r="K121" t="s">
        <v>173</v>
      </c>
      <c r="L121">
        <v>2</v>
      </c>
      <c r="M121" t="s">
        <v>46</v>
      </c>
      <c r="N121" s="25">
        <v>21220</v>
      </c>
      <c r="O121">
        <v>50562</v>
      </c>
      <c r="P121" t="s">
        <v>198</v>
      </c>
      <c r="Q121" t="s">
        <v>11</v>
      </c>
    </row>
    <row r="122" spans="1:17" x14ac:dyDescent="0.25">
      <c r="A122" s="33">
        <v>45505</v>
      </c>
      <c r="B122" s="33">
        <v>45535</v>
      </c>
      <c r="C122" t="s">
        <v>82</v>
      </c>
      <c r="D122" t="s">
        <v>170</v>
      </c>
      <c r="E122" t="s">
        <v>171</v>
      </c>
      <c r="F122" t="s">
        <v>2</v>
      </c>
      <c r="G122" t="s">
        <v>3</v>
      </c>
      <c r="H122" s="33">
        <v>45526</v>
      </c>
      <c r="I122" t="s">
        <v>172</v>
      </c>
      <c r="J122">
        <v>-19.920000000000002</v>
      </c>
      <c r="K122" t="s">
        <v>173</v>
      </c>
      <c r="L122">
        <v>2</v>
      </c>
      <c r="M122" t="s">
        <v>46</v>
      </c>
      <c r="N122" s="25">
        <v>21230</v>
      </c>
      <c r="O122">
        <v>67410</v>
      </c>
      <c r="P122" t="s">
        <v>179</v>
      </c>
      <c r="Q122" t="s">
        <v>11</v>
      </c>
    </row>
    <row r="123" spans="1:17" x14ac:dyDescent="0.25">
      <c r="A123" s="33">
        <v>45505</v>
      </c>
      <c r="B123" s="33">
        <v>45535</v>
      </c>
      <c r="C123" t="s">
        <v>82</v>
      </c>
      <c r="D123" t="s">
        <v>170</v>
      </c>
      <c r="E123" t="s">
        <v>171</v>
      </c>
      <c r="F123" t="s">
        <v>2</v>
      </c>
      <c r="G123" t="s">
        <v>3</v>
      </c>
      <c r="H123" s="33">
        <v>45534</v>
      </c>
      <c r="I123" t="s">
        <v>197</v>
      </c>
      <c r="J123">
        <v>-1.56</v>
      </c>
      <c r="K123" t="s">
        <v>173</v>
      </c>
      <c r="L123">
        <v>2</v>
      </c>
      <c r="M123" t="s">
        <v>46</v>
      </c>
      <c r="N123" s="25">
        <v>21230</v>
      </c>
      <c r="O123">
        <v>50562</v>
      </c>
      <c r="P123" t="s">
        <v>198</v>
      </c>
      <c r="Q123" t="s">
        <v>11</v>
      </c>
    </row>
    <row r="124" spans="1:17" x14ac:dyDescent="0.25">
      <c r="A124" s="33">
        <v>45505</v>
      </c>
      <c r="B124" s="33">
        <v>45535</v>
      </c>
      <c r="C124" t="s">
        <v>83</v>
      </c>
      <c r="D124" t="s">
        <v>170</v>
      </c>
      <c r="E124" t="s">
        <v>171</v>
      </c>
      <c r="F124" t="s">
        <v>2</v>
      </c>
      <c r="G124" t="s">
        <v>3</v>
      </c>
      <c r="H124" s="33">
        <v>45526</v>
      </c>
      <c r="I124" t="s">
        <v>172</v>
      </c>
      <c r="J124">
        <v>-184.96</v>
      </c>
      <c r="K124" t="s">
        <v>173</v>
      </c>
      <c r="L124">
        <v>2</v>
      </c>
      <c r="M124" t="s">
        <v>46</v>
      </c>
      <c r="N124" s="25">
        <v>21240</v>
      </c>
      <c r="O124">
        <v>67410</v>
      </c>
      <c r="P124" t="s">
        <v>179</v>
      </c>
      <c r="Q124" t="s">
        <v>11</v>
      </c>
    </row>
    <row r="125" spans="1:17" x14ac:dyDescent="0.25">
      <c r="A125" s="33">
        <v>45505</v>
      </c>
      <c r="B125" s="33">
        <v>45535</v>
      </c>
      <c r="C125" t="s">
        <v>83</v>
      </c>
      <c r="D125" t="s">
        <v>170</v>
      </c>
      <c r="E125" t="s">
        <v>171</v>
      </c>
      <c r="F125" t="s">
        <v>2</v>
      </c>
      <c r="G125" t="s">
        <v>3</v>
      </c>
      <c r="H125" s="33">
        <v>45534</v>
      </c>
      <c r="I125" t="s">
        <v>197</v>
      </c>
      <c r="J125">
        <v>-14.52</v>
      </c>
      <c r="K125" t="s">
        <v>173</v>
      </c>
      <c r="L125">
        <v>2</v>
      </c>
      <c r="M125" t="s">
        <v>46</v>
      </c>
      <c r="N125" s="25">
        <v>21240</v>
      </c>
      <c r="O125">
        <v>50562</v>
      </c>
      <c r="P125" t="s">
        <v>198</v>
      </c>
      <c r="Q125" t="s">
        <v>11</v>
      </c>
    </row>
    <row r="126" spans="1:17" x14ac:dyDescent="0.25">
      <c r="A126" s="33">
        <v>45505</v>
      </c>
      <c r="B126" s="33">
        <v>45535</v>
      </c>
      <c r="C126" t="s">
        <v>84</v>
      </c>
      <c r="D126" t="s">
        <v>170</v>
      </c>
      <c r="E126" t="s">
        <v>171</v>
      </c>
      <c r="F126" t="s">
        <v>2</v>
      </c>
      <c r="G126" t="s">
        <v>3</v>
      </c>
      <c r="H126" s="33">
        <v>45526</v>
      </c>
      <c r="I126" t="s">
        <v>172</v>
      </c>
      <c r="J126">
        <v>-147.97</v>
      </c>
      <c r="K126" t="s">
        <v>173</v>
      </c>
      <c r="L126">
        <v>2</v>
      </c>
      <c r="M126" t="s">
        <v>46</v>
      </c>
      <c r="N126" s="25">
        <v>21250</v>
      </c>
      <c r="O126">
        <v>67410</v>
      </c>
      <c r="P126" t="s">
        <v>179</v>
      </c>
      <c r="Q126" t="s">
        <v>11</v>
      </c>
    </row>
    <row r="127" spans="1:17" x14ac:dyDescent="0.25">
      <c r="A127" s="33">
        <v>45505</v>
      </c>
      <c r="B127" s="33">
        <v>45535</v>
      </c>
      <c r="C127" t="s">
        <v>84</v>
      </c>
      <c r="D127" t="s">
        <v>170</v>
      </c>
      <c r="E127" t="s">
        <v>171</v>
      </c>
      <c r="F127" t="s">
        <v>2</v>
      </c>
      <c r="G127" t="s">
        <v>3</v>
      </c>
      <c r="H127" s="33">
        <v>45534</v>
      </c>
      <c r="I127" t="s">
        <v>197</v>
      </c>
      <c r="J127">
        <v>-11.61</v>
      </c>
      <c r="K127" t="s">
        <v>173</v>
      </c>
      <c r="L127">
        <v>2</v>
      </c>
      <c r="M127" t="s">
        <v>46</v>
      </c>
      <c r="N127" s="25">
        <v>21250</v>
      </c>
      <c r="O127">
        <v>50562</v>
      </c>
      <c r="P127" t="s">
        <v>198</v>
      </c>
      <c r="Q127" t="s">
        <v>11</v>
      </c>
    </row>
    <row r="128" spans="1:17" x14ac:dyDescent="0.25">
      <c r="A128" s="33">
        <v>45505</v>
      </c>
      <c r="B128" s="33">
        <v>45535</v>
      </c>
      <c r="C128" t="s">
        <v>85</v>
      </c>
      <c r="D128" t="s">
        <v>170</v>
      </c>
      <c r="E128" t="s">
        <v>171</v>
      </c>
      <c r="F128" t="s">
        <v>2</v>
      </c>
      <c r="G128" t="s">
        <v>3</v>
      </c>
      <c r="H128" s="33">
        <v>45526</v>
      </c>
      <c r="I128" t="s">
        <v>172</v>
      </c>
      <c r="J128">
        <v>-73.98</v>
      </c>
      <c r="K128" t="s">
        <v>173</v>
      </c>
      <c r="L128">
        <v>2</v>
      </c>
      <c r="M128" t="s">
        <v>46</v>
      </c>
      <c r="N128" s="25">
        <v>21280</v>
      </c>
      <c r="O128">
        <v>67410</v>
      </c>
      <c r="P128" t="s">
        <v>179</v>
      </c>
      <c r="Q128" t="s">
        <v>11</v>
      </c>
    </row>
    <row r="129" spans="1:17" x14ac:dyDescent="0.25">
      <c r="A129" s="33">
        <v>45505</v>
      </c>
      <c r="B129" s="33">
        <v>45535</v>
      </c>
      <c r="C129" t="s">
        <v>85</v>
      </c>
      <c r="D129" t="s">
        <v>170</v>
      </c>
      <c r="E129" t="s">
        <v>171</v>
      </c>
      <c r="F129" t="s">
        <v>2</v>
      </c>
      <c r="G129" t="s">
        <v>3</v>
      </c>
      <c r="H129" s="33">
        <v>45534</v>
      </c>
      <c r="I129" t="s">
        <v>197</v>
      </c>
      <c r="J129">
        <v>-5.81</v>
      </c>
      <c r="K129" t="s">
        <v>173</v>
      </c>
      <c r="L129">
        <v>2</v>
      </c>
      <c r="M129" t="s">
        <v>46</v>
      </c>
      <c r="N129" s="25">
        <v>21280</v>
      </c>
      <c r="O129">
        <v>50562</v>
      </c>
      <c r="P129" t="s">
        <v>198</v>
      </c>
      <c r="Q129" t="s">
        <v>11</v>
      </c>
    </row>
    <row r="130" spans="1:17" x14ac:dyDescent="0.25">
      <c r="A130" s="33">
        <v>45505</v>
      </c>
      <c r="B130" s="33">
        <v>45535</v>
      </c>
      <c r="C130" t="s">
        <v>208</v>
      </c>
      <c r="D130" t="s">
        <v>170</v>
      </c>
      <c r="E130" t="s">
        <v>171</v>
      </c>
      <c r="F130" t="s">
        <v>2</v>
      </c>
      <c r="G130" t="s">
        <v>3</v>
      </c>
      <c r="H130" s="33">
        <v>45526</v>
      </c>
      <c r="I130" t="s">
        <v>172</v>
      </c>
      <c r="J130">
        <v>-1385.76</v>
      </c>
      <c r="K130" t="s">
        <v>173</v>
      </c>
      <c r="L130">
        <v>2</v>
      </c>
      <c r="M130" t="s">
        <v>46</v>
      </c>
      <c r="N130" s="25">
        <v>21402</v>
      </c>
      <c r="O130">
        <v>67410</v>
      </c>
      <c r="P130" t="s">
        <v>179</v>
      </c>
      <c r="Q130" t="s">
        <v>11</v>
      </c>
    </row>
    <row r="131" spans="1:17" x14ac:dyDescent="0.25">
      <c r="A131" s="33">
        <v>45505</v>
      </c>
      <c r="B131" s="33">
        <v>45535</v>
      </c>
      <c r="C131" t="s">
        <v>208</v>
      </c>
      <c r="D131" t="s">
        <v>170</v>
      </c>
      <c r="E131" t="s">
        <v>171</v>
      </c>
      <c r="F131" t="s">
        <v>2</v>
      </c>
      <c r="G131" t="s">
        <v>3</v>
      </c>
      <c r="H131" s="33">
        <v>45534</v>
      </c>
      <c r="I131" t="s">
        <v>197</v>
      </c>
      <c r="J131">
        <v>-108.75</v>
      </c>
      <c r="K131" t="s">
        <v>173</v>
      </c>
      <c r="L131">
        <v>2</v>
      </c>
      <c r="M131" t="s">
        <v>46</v>
      </c>
      <c r="N131" s="25">
        <v>21402</v>
      </c>
      <c r="O131">
        <v>50562</v>
      </c>
      <c r="P131" t="s">
        <v>198</v>
      </c>
      <c r="Q131" t="s">
        <v>11</v>
      </c>
    </row>
    <row r="132" spans="1:17" x14ac:dyDescent="0.25">
      <c r="A132" s="33">
        <v>45505</v>
      </c>
      <c r="B132" s="33">
        <v>45535</v>
      </c>
      <c r="C132" t="s">
        <v>87</v>
      </c>
      <c r="D132" t="s">
        <v>170</v>
      </c>
      <c r="E132" t="s">
        <v>171</v>
      </c>
      <c r="F132" t="s">
        <v>2</v>
      </c>
      <c r="G132" t="s">
        <v>3</v>
      </c>
      <c r="H132" s="33">
        <v>45526</v>
      </c>
      <c r="I132" t="s">
        <v>172</v>
      </c>
      <c r="J132">
        <v>-56.91</v>
      </c>
      <c r="K132" t="s">
        <v>173</v>
      </c>
      <c r="L132">
        <v>2</v>
      </c>
      <c r="M132" t="s">
        <v>46</v>
      </c>
      <c r="N132" s="25">
        <v>21421</v>
      </c>
      <c r="O132">
        <v>67410</v>
      </c>
      <c r="P132" t="s">
        <v>179</v>
      </c>
      <c r="Q132" t="s">
        <v>11</v>
      </c>
    </row>
    <row r="133" spans="1:17" x14ac:dyDescent="0.25">
      <c r="A133" s="33">
        <v>45505</v>
      </c>
      <c r="B133" s="33">
        <v>45535</v>
      </c>
      <c r="C133" t="s">
        <v>87</v>
      </c>
      <c r="D133" t="s">
        <v>170</v>
      </c>
      <c r="E133" t="s">
        <v>171</v>
      </c>
      <c r="F133" t="s">
        <v>2</v>
      </c>
      <c r="G133" t="s">
        <v>3</v>
      </c>
      <c r="H133" s="33">
        <v>45534</v>
      </c>
      <c r="I133" t="s">
        <v>197</v>
      </c>
      <c r="J133">
        <v>-4.47</v>
      </c>
      <c r="K133" t="s">
        <v>173</v>
      </c>
      <c r="L133">
        <v>2</v>
      </c>
      <c r="M133" t="s">
        <v>46</v>
      </c>
      <c r="N133" s="25">
        <v>21421</v>
      </c>
      <c r="O133">
        <v>50562</v>
      </c>
      <c r="P133" t="s">
        <v>198</v>
      </c>
      <c r="Q133" t="s">
        <v>11</v>
      </c>
    </row>
    <row r="134" spans="1:17" x14ac:dyDescent="0.25">
      <c r="A134" s="33">
        <v>45505</v>
      </c>
      <c r="B134" s="33">
        <v>45535</v>
      </c>
      <c r="C134" t="s">
        <v>88</v>
      </c>
      <c r="D134" t="s">
        <v>170</v>
      </c>
      <c r="E134" t="s">
        <v>171</v>
      </c>
      <c r="F134" t="s">
        <v>2</v>
      </c>
      <c r="G134" t="s">
        <v>3</v>
      </c>
      <c r="H134" s="33">
        <v>45526</v>
      </c>
      <c r="I134" t="s">
        <v>172</v>
      </c>
      <c r="J134">
        <v>-36.99</v>
      </c>
      <c r="K134" t="s">
        <v>173</v>
      </c>
      <c r="L134">
        <v>2</v>
      </c>
      <c r="M134" t="s">
        <v>46</v>
      </c>
      <c r="N134" s="25">
        <v>21422</v>
      </c>
      <c r="O134">
        <v>67410</v>
      </c>
      <c r="P134" t="s">
        <v>179</v>
      </c>
      <c r="Q134" t="s">
        <v>11</v>
      </c>
    </row>
    <row r="135" spans="1:17" x14ac:dyDescent="0.25">
      <c r="A135" s="33">
        <v>45505</v>
      </c>
      <c r="B135" s="33">
        <v>45535</v>
      </c>
      <c r="C135" t="s">
        <v>88</v>
      </c>
      <c r="D135" t="s">
        <v>170</v>
      </c>
      <c r="E135" t="s">
        <v>171</v>
      </c>
      <c r="F135" t="s">
        <v>2</v>
      </c>
      <c r="G135" t="s">
        <v>3</v>
      </c>
      <c r="H135" s="33">
        <v>45534</v>
      </c>
      <c r="I135" t="s">
        <v>197</v>
      </c>
      <c r="J135">
        <v>-2.9</v>
      </c>
      <c r="K135" t="s">
        <v>173</v>
      </c>
      <c r="L135">
        <v>2</v>
      </c>
      <c r="M135" t="s">
        <v>46</v>
      </c>
      <c r="N135" s="25">
        <v>21422</v>
      </c>
      <c r="O135">
        <v>50562</v>
      </c>
      <c r="P135" t="s">
        <v>198</v>
      </c>
      <c r="Q135" t="s">
        <v>11</v>
      </c>
    </row>
    <row r="136" spans="1:17" x14ac:dyDescent="0.25">
      <c r="A136" s="33">
        <v>45505</v>
      </c>
      <c r="B136" s="33">
        <v>45535</v>
      </c>
      <c r="C136" t="s">
        <v>89</v>
      </c>
      <c r="D136" t="s">
        <v>170</v>
      </c>
      <c r="E136" t="s">
        <v>171</v>
      </c>
      <c r="F136" t="s">
        <v>2</v>
      </c>
      <c r="G136" t="s">
        <v>3</v>
      </c>
      <c r="H136" s="33">
        <v>45526</v>
      </c>
      <c r="I136" t="s">
        <v>172</v>
      </c>
      <c r="J136">
        <v>-36.9</v>
      </c>
      <c r="K136" t="s">
        <v>173</v>
      </c>
      <c r="L136">
        <v>2</v>
      </c>
      <c r="M136" t="s">
        <v>46</v>
      </c>
      <c r="N136" s="25">
        <v>21431</v>
      </c>
      <c r="O136">
        <v>67410</v>
      </c>
      <c r="P136" t="s">
        <v>179</v>
      </c>
      <c r="Q136" t="s">
        <v>11</v>
      </c>
    </row>
    <row r="137" spans="1:17" x14ac:dyDescent="0.25">
      <c r="A137" s="33">
        <v>45505</v>
      </c>
      <c r="B137" s="33">
        <v>45535</v>
      </c>
      <c r="C137" t="s">
        <v>89</v>
      </c>
      <c r="D137" t="s">
        <v>170</v>
      </c>
      <c r="E137" t="s">
        <v>171</v>
      </c>
      <c r="F137" t="s">
        <v>2</v>
      </c>
      <c r="G137" t="s">
        <v>3</v>
      </c>
      <c r="H137" s="33">
        <v>45534</v>
      </c>
      <c r="I137" t="s">
        <v>197</v>
      </c>
      <c r="J137">
        <v>-2.9</v>
      </c>
      <c r="K137" t="s">
        <v>173</v>
      </c>
      <c r="L137">
        <v>2</v>
      </c>
      <c r="M137" t="s">
        <v>46</v>
      </c>
      <c r="N137" s="25">
        <v>21431</v>
      </c>
      <c r="O137">
        <v>50562</v>
      </c>
      <c r="P137" t="s">
        <v>198</v>
      </c>
      <c r="Q137" t="s">
        <v>11</v>
      </c>
    </row>
    <row r="138" spans="1:17" x14ac:dyDescent="0.25">
      <c r="A138" s="33">
        <v>45505</v>
      </c>
      <c r="B138" s="33">
        <v>45535</v>
      </c>
      <c r="C138" t="s">
        <v>90</v>
      </c>
      <c r="D138" t="s">
        <v>170</v>
      </c>
      <c r="E138" t="s">
        <v>171</v>
      </c>
      <c r="F138" t="s">
        <v>2</v>
      </c>
      <c r="G138" t="s">
        <v>3</v>
      </c>
      <c r="H138" s="33">
        <v>45526</v>
      </c>
      <c r="I138" t="s">
        <v>172</v>
      </c>
      <c r="J138">
        <v>-19.920000000000002</v>
      </c>
      <c r="K138" t="s">
        <v>173</v>
      </c>
      <c r="L138">
        <v>2</v>
      </c>
      <c r="M138" t="s">
        <v>46</v>
      </c>
      <c r="N138" s="25">
        <v>21432</v>
      </c>
      <c r="O138">
        <v>67410</v>
      </c>
      <c r="P138" t="s">
        <v>179</v>
      </c>
      <c r="Q138" t="s">
        <v>11</v>
      </c>
    </row>
    <row r="139" spans="1:17" x14ac:dyDescent="0.25">
      <c r="A139" s="33">
        <v>45505</v>
      </c>
      <c r="B139" s="33">
        <v>45535</v>
      </c>
      <c r="C139" t="s">
        <v>90</v>
      </c>
      <c r="D139" t="s">
        <v>170</v>
      </c>
      <c r="E139" t="s">
        <v>171</v>
      </c>
      <c r="F139" t="s">
        <v>2</v>
      </c>
      <c r="G139" t="s">
        <v>3</v>
      </c>
      <c r="H139" s="33">
        <v>45534</v>
      </c>
      <c r="I139" t="s">
        <v>197</v>
      </c>
      <c r="J139">
        <v>-1.56</v>
      </c>
      <c r="K139" t="s">
        <v>173</v>
      </c>
      <c r="L139">
        <v>2</v>
      </c>
      <c r="M139" t="s">
        <v>46</v>
      </c>
      <c r="N139" s="25">
        <v>21432</v>
      </c>
      <c r="O139">
        <v>50562</v>
      </c>
      <c r="P139" t="s">
        <v>198</v>
      </c>
      <c r="Q139" t="s">
        <v>11</v>
      </c>
    </row>
    <row r="140" spans="1:17" x14ac:dyDescent="0.25">
      <c r="A140" s="33">
        <v>45505</v>
      </c>
      <c r="B140" s="33">
        <v>45535</v>
      </c>
      <c r="C140" t="s">
        <v>91</v>
      </c>
      <c r="D140" t="s">
        <v>170</v>
      </c>
      <c r="E140" t="s">
        <v>171</v>
      </c>
      <c r="F140" t="s">
        <v>2</v>
      </c>
      <c r="G140" t="s">
        <v>3</v>
      </c>
      <c r="H140" s="33">
        <v>45526</v>
      </c>
      <c r="I140" t="s">
        <v>172</v>
      </c>
      <c r="J140">
        <v>-36.99</v>
      </c>
      <c r="K140" t="s">
        <v>173</v>
      </c>
      <c r="L140">
        <v>2</v>
      </c>
      <c r="M140" t="s">
        <v>46</v>
      </c>
      <c r="N140" s="25">
        <v>21441</v>
      </c>
      <c r="O140">
        <v>67410</v>
      </c>
      <c r="P140" t="s">
        <v>179</v>
      </c>
      <c r="Q140" t="s">
        <v>11</v>
      </c>
    </row>
    <row r="141" spans="1:17" x14ac:dyDescent="0.25">
      <c r="A141" s="33">
        <v>45505</v>
      </c>
      <c r="B141" s="33">
        <v>45535</v>
      </c>
      <c r="C141" t="s">
        <v>91</v>
      </c>
      <c r="D141" t="s">
        <v>170</v>
      </c>
      <c r="E141" t="s">
        <v>171</v>
      </c>
      <c r="F141" t="s">
        <v>2</v>
      </c>
      <c r="G141" t="s">
        <v>3</v>
      </c>
      <c r="H141" s="33">
        <v>45534</v>
      </c>
      <c r="I141" t="s">
        <v>197</v>
      </c>
      <c r="J141">
        <v>-2.9</v>
      </c>
      <c r="K141" t="s">
        <v>173</v>
      </c>
      <c r="L141">
        <v>2</v>
      </c>
      <c r="M141" t="s">
        <v>46</v>
      </c>
      <c r="N141" s="25">
        <v>21441</v>
      </c>
      <c r="O141">
        <v>50562</v>
      </c>
      <c r="P141" t="s">
        <v>198</v>
      </c>
      <c r="Q141" t="s">
        <v>11</v>
      </c>
    </row>
    <row r="142" spans="1:17" x14ac:dyDescent="0.25">
      <c r="A142" s="33">
        <v>45505</v>
      </c>
      <c r="B142" s="33">
        <v>45535</v>
      </c>
      <c r="C142" t="s">
        <v>92</v>
      </c>
      <c r="D142" t="s">
        <v>170</v>
      </c>
      <c r="E142" t="s">
        <v>171</v>
      </c>
      <c r="F142" t="s">
        <v>2</v>
      </c>
      <c r="G142" t="s">
        <v>3</v>
      </c>
      <c r="H142" s="33">
        <v>45526</v>
      </c>
      <c r="I142" t="s">
        <v>172</v>
      </c>
      <c r="J142">
        <v>-19.920000000000002</v>
      </c>
      <c r="K142" t="s">
        <v>173</v>
      </c>
      <c r="L142">
        <v>2</v>
      </c>
      <c r="M142" t="s">
        <v>46</v>
      </c>
      <c r="N142" s="25">
        <v>21442</v>
      </c>
      <c r="O142">
        <v>67410</v>
      </c>
      <c r="P142" t="s">
        <v>179</v>
      </c>
      <c r="Q142" t="s">
        <v>11</v>
      </c>
    </row>
    <row r="143" spans="1:17" x14ac:dyDescent="0.25">
      <c r="A143" s="33">
        <v>45505</v>
      </c>
      <c r="B143" s="33">
        <v>45535</v>
      </c>
      <c r="C143" t="s">
        <v>92</v>
      </c>
      <c r="D143" t="s">
        <v>170</v>
      </c>
      <c r="E143" t="s">
        <v>171</v>
      </c>
      <c r="F143" t="s">
        <v>2</v>
      </c>
      <c r="G143" t="s">
        <v>3</v>
      </c>
      <c r="H143" s="33">
        <v>45534</v>
      </c>
      <c r="I143" t="s">
        <v>197</v>
      </c>
      <c r="J143">
        <v>-1.56</v>
      </c>
      <c r="K143" t="s">
        <v>173</v>
      </c>
      <c r="L143">
        <v>2</v>
      </c>
      <c r="M143" t="s">
        <v>46</v>
      </c>
      <c r="N143" s="25">
        <v>21442</v>
      </c>
      <c r="O143">
        <v>50562</v>
      </c>
      <c r="P143" t="s">
        <v>198</v>
      </c>
      <c r="Q143" t="s">
        <v>11</v>
      </c>
    </row>
    <row r="144" spans="1:17" x14ac:dyDescent="0.25">
      <c r="A144" s="33">
        <v>45505</v>
      </c>
      <c r="B144" s="33">
        <v>45535</v>
      </c>
      <c r="C144" t="s">
        <v>93</v>
      </c>
      <c r="D144" t="s">
        <v>170</v>
      </c>
      <c r="E144" t="s">
        <v>171</v>
      </c>
      <c r="F144" t="s">
        <v>2</v>
      </c>
      <c r="G144" t="s">
        <v>3</v>
      </c>
      <c r="H144" s="33">
        <v>45526</v>
      </c>
      <c r="I144" t="s">
        <v>172</v>
      </c>
      <c r="J144">
        <v>-332.93</v>
      </c>
      <c r="K144" t="s">
        <v>173</v>
      </c>
      <c r="L144">
        <v>2</v>
      </c>
      <c r="M144" t="s">
        <v>46</v>
      </c>
      <c r="N144" s="25">
        <v>21451</v>
      </c>
      <c r="O144">
        <v>67410</v>
      </c>
      <c r="P144" t="s">
        <v>179</v>
      </c>
      <c r="Q144" t="s">
        <v>11</v>
      </c>
    </row>
    <row r="145" spans="1:17" x14ac:dyDescent="0.25">
      <c r="A145" s="33">
        <v>45505</v>
      </c>
      <c r="B145" s="33">
        <v>45535</v>
      </c>
      <c r="C145" t="s">
        <v>93</v>
      </c>
      <c r="D145" t="s">
        <v>170</v>
      </c>
      <c r="E145" t="s">
        <v>171</v>
      </c>
      <c r="F145" t="s">
        <v>2</v>
      </c>
      <c r="G145" t="s">
        <v>3</v>
      </c>
      <c r="H145" s="33">
        <v>45534</v>
      </c>
      <c r="I145" t="s">
        <v>197</v>
      </c>
      <c r="J145">
        <v>-26.13</v>
      </c>
      <c r="K145" t="s">
        <v>173</v>
      </c>
      <c r="L145">
        <v>2</v>
      </c>
      <c r="M145" t="s">
        <v>46</v>
      </c>
      <c r="N145" s="25">
        <v>21451</v>
      </c>
      <c r="O145">
        <v>50562</v>
      </c>
      <c r="P145" t="s">
        <v>198</v>
      </c>
      <c r="Q145" t="s">
        <v>11</v>
      </c>
    </row>
    <row r="146" spans="1:17" x14ac:dyDescent="0.25">
      <c r="A146" s="33">
        <v>45505</v>
      </c>
      <c r="B146" s="33">
        <v>45535</v>
      </c>
      <c r="C146" t="s">
        <v>209</v>
      </c>
      <c r="D146" t="s">
        <v>170</v>
      </c>
      <c r="E146" t="s">
        <v>171</v>
      </c>
      <c r="F146" t="s">
        <v>2</v>
      </c>
      <c r="G146" t="s">
        <v>3</v>
      </c>
      <c r="H146" s="33">
        <v>45526</v>
      </c>
      <c r="I146" t="s">
        <v>172</v>
      </c>
      <c r="J146">
        <v>-19.920000000000002</v>
      </c>
      <c r="K146" t="s">
        <v>173</v>
      </c>
      <c r="L146">
        <v>2</v>
      </c>
      <c r="M146" t="s">
        <v>46</v>
      </c>
      <c r="N146" s="25">
        <v>21452</v>
      </c>
      <c r="O146">
        <v>67410</v>
      </c>
      <c r="P146" t="s">
        <v>179</v>
      </c>
      <c r="Q146" t="s">
        <v>11</v>
      </c>
    </row>
    <row r="147" spans="1:17" x14ac:dyDescent="0.25">
      <c r="A147" s="33">
        <v>45505</v>
      </c>
      <c r="B147" s="33">
        <v>45535</v>
      </c>
      <c r="C147" t="s">
        <v>209</v>
      </c>
      <c r="D147" t="s">
        <v>170</v>
      </c>
      <c r="E147" t="s">
        <v>171</v>
      </c>
      <c r="F147" t="s">
        <v>2</v>
      </c>
      <c r="G147" t="s">
        <v>3</v>
      </c>
      <c r="H147" s="33">
        <v>45534</v>
      </c>
      <c r="I147" t="s">
        <v>197</v>
      </c>
      <c r="J147">
        <v>-1.56</v>
      </c>
      <c r="K147" t="s">
        <v>173</v>
      </c>
      <c r="L147">
        <v>2</v>
      </c>
      <c r="M147" t="s">
        <v>46</v>
      </c>
      <c r="N147" s="25">
        <v>21452</v>
      </c>
      <c r="O147">
        <v>50562</v>
      </c>
      <c r="P147" t="s">
        <v>198</v>
      </c>
      <c r="Q147" t="s">
        <v>11</v>
      </c>
    </row>
    <row r="148" spans="1:17" x14ac:dyDescent="0.25">
      <c r="A148" s="33">
        <v>45505</v>
      </c>
      <c r="B148" s="33">
        <v>45535</v>
      </c>
      <c r="C148" t="s">
        <v>210</v>
      </c>
      <c r="D148" t="s">
        <v>170</v>
      </c>
      <c r="E148" t="s">
        <v>171</v>
      </c>
      <c r="F148" t="s">
        <v>2</v>
      </c>
      <c r="G148" t="s">
        <v>3</v>
      </c>
      <c r="H148" s="33">
        <v>45526</v>
      </c>
      <c r="I148" t="s">
        <v>172</v>
      </c>
      <c r="J148">
        <v>-19.920000000000002</v>
      </c>
      <c r="K148" t="s">
        <v>173</v>
      </c>
      <c r="L148">
        <v>2</v>
      </c>
      <c r="M148" t="s">
        <v>46</v>
      </c>
      <c r="N148" s="25">
        <v>21453</v>
      </c>
      <c r="O148">
        <v>67410</v>
      </c>
      <c r="P148" t="s">
        <v>179</v>
      </c>
      <c r="Q148" t="s">
        <v>11</v>
      </c>
    </row>
    <row r="149" spans="1:17" x14ac:dyDescent="0.25">
      <c r="A149" s="33">
        <v>45505</v>
      </c>
      <c r="B149" s="33">
        <v>45535</v>
      </c>
      <c r="C149" t="s">
        <v>210</v>
      </c>
      <c r="D149" t="s">
        <v>170</v>
      </c>
      <c r="E149" t="s">
        <v>171</v>
      </c>
      <c r="F149" t="s">
        <v>2</v>
      </c>
      <c r="G149" t="s">
        <v>3</v>
      </c>
      <c r="H149" s="33">
        <v>45534</v>
      </c>
      <c r="I149" t="s">
        <v>197</v>
      </c>
      <c r="J149">
        <v>-1.56</v>
      </c>
      <c r="K149" t="s">
        <v>173</v>
      </c>
      <c r="L149">
        <v>2</v>
      </c>
      <c r="M149" t="s">
        <v>46</v>
      </c>
      <c r="N149" s="25">
        <v>21453</v>
      </c>
      <c r="O149">
        <v>50562</v>
      </c>
      <c r="P149" t="s">
        <v>198</v>
      </c>
      <c r="Q149" t="s">
        <v>11</v>
      </c>
    </row>
    <row r="150" spans="1:17" x14ac:dyDescent="0.25">
      <c r="A150" s="33">
        <v>45505</v>
      </c>
      <c r="B150" s="33">
        <v>45535</v>
      </c>
      <c r="C150" t="s">
        <v>211</v>
      </c>
      <c r="D150" t="s">
        <v>170</v>
      </c>
      <c r="E150" t="s">
        <v>171</v>
      </c>
      <c r="F150" t="s">
        <v>2</v>
      </c>
      <c r="G150" t="s">
        <v>3</v>
      </c>
      <c r="H150" s="33">
        <v>45526</v>
      </c>
      <c r="I150" t="s">
        <v>172</v>
      </c>
      <c r="J150">
        <v>-36.99</v>
      </c>
      <c r="K150" t="s">
        <v>173</v>
      </c>
      <c r="L150">
        <v>2</v>
      </c>
      <c r="M150" t="s">
        <v>46</v>
      </c>
      <c r="N150" s="25">
        <v>21454</v>
      </c>
      <c r="O150">
        <v>67410</v>
      </c>
      <c r="P150" t="s">
        <v>179</v>
      </c>
      <c r="Q150" t="s">
        <v>11</v>
      </c>
    </row>
    <row r="151" spans="1:17" x14ac:dyDescent="0.25">
      <c r="A151" s="33">
        <v>45505</v>
      </c>
      <c r="B151" s="33">
        <v>45535</v>
      </c>
      <c r="C151" t="s">
        <v>211</v>
      </c>
      <c r="D151" t="s">
        <v>170</v>
      </c>
      <c r="E151" t="s">
        <v>171</v>
      </c>
      <c r="F151" t="s">
        <v>2</v>
      </c>
      <c r="G151" t="s">
        <v>3</v>
      </c>
      <c r="H151" s="33">
        <v>45534</v>
      </c>
      <c r="I151" t="s">
        <v>197</v>
      </c>
      <c r="J151">
        <v>-2.9</v>
      </c>
      <c r="K151" t="s">
        <v>173</v>
      </c>
      <c r="L151">
        <v>2</v>
      </c>
      <c r="M151" t="s">
        <v>46</v>
      </c>
      <c r="N151" s="25">
        <v>21454</v>
      </c>
      <c r="O151">
        <v>50562</v>
      </c>
      <c r="P151" t="s">
        <v>198</v>
      </c>
      <c r="Q151" t="s">
        <v>11</v>
      </c>
    </row>
    <row r="152" spans="1:17" x14ac:dyDescent="0.25">
      <c r="A152" s="33">
        <v>45505</v>
      </c>
      <c r="B152" s="33">
        <v>45535</v>
      </c>
      <c r="C152" t="s">
        <v>94</v>
      </c>
      <c r="D152" t="s">
        <v>170</v>
      </c>
      <c r="E152" t="s">
        <v>171</v>
      </c>
      <c r="F152" t="s">
        <v>2</v>
      </c>
      <c r="G152" t="s">
        <v>3</v>
      </c>
      <c r="H152" s="33">
        <v>45526</v>
      </c>
      <c r="I152" t="s">
        <v>172</v>
      </c>
      <c r="J152">
        <v>-19.920000000000002</v>
      </c>
      <c r="K152" t="s">
        <v>173</v>
      </c>
      <c r="L152">
        <v>2</v>
      </c>
      <c r="M152" t="s">
        <v>46</v>
      </c>
      <c r="N152" s="25">
        <v>21455</v>
      </c>
      <c r="O152">
        <v>67410</v>
      </c>
      <c r="P152" t="s">
        <v>179</v>
      </c>
      <c r="Q152" t="s">
        <v>11</v>
      </c>
    </row>
    <row r="153" spans="1:17" x14ac:dyDescent="0.25">
      <c r="A153" s="33">
        <v>45505</v>
      </c>
      <c r="B153" s="33">
        <v>45535</v>
      </c>
      <c r="C153" t="s">
        <v>94</v>
      </c>
      <c r="D153" t="s">
        <v>170</v>
      </c>
      <c r="E153" t="s">
        <v>171</v>
      </c>
      <c r="F153" t="s">
        <v>2</v>
      </c>
      <c r="G153" t="s">
        <v>3</v>
      </c>
      <c r="H153" s="33">
        <v>45534</v>
      </c>
      <c r="I153" t="s">
        <v>197</v>
      </c>
      <c r="J153">
        <v>-1.56</v>
      </c>
      <c r="K153" t="s">
        <v>173</v>
      </c>
      <c r="L153">
        <v>2</v>
      </c>
      <c r="M153" t="s">
        <v>46</v>
      </c>
      <c r="N153" s="25">
        <v>21455</v>
      </c>
      <c r="O153">
        <v>50562</v>
      </c>
      <c r="P153" t="s">
        <v>198</v>
      </c>
      <c r="Q153" t="s">
        <v>11</v>
      </c>
    </row>
    <row r="154" spans="1:17" x14ac:dyDescent="0.25">
      <c r="A154" s="33">
        <v>45505</v>
      </c>
      <c r="B154" s="33">
        <v>45535</v>
      </c>
      <c r="C154" t="s">
        <v>95</v>
      </c>
      <c r="D154" t="s">
        <v>170</v>
      </c>
      <c r="E154" t="s">
        <v>171</v>
      </c>
      <c r="F154" t="s">
        <v>2</v>
      </c>
      <c r="G154" t="s">
        <v>3</v>
      </c>
      <c r="H154" s="33">
        <v>45526</v>
      </c>
      <c r="I154" t="s">
        <v>172</v>
      </c>
      <c r="J154">
        <v>-130.88999999999999</v>
      </c>
      <c r="K154" t="s">
        <v>173</v>
      </c>
      <c r="L154">
        <v>2</v>
      </c>
      <c r="M154" t="s">
        <v>46</v>
      </c>
      <c r="N154" s="25">
        <v>21463</v>
      </c>
      <c r="O154">
        <v>67410</v>
      </c>
      <c r="P154" t="s">
        <v>179</v>
      </c>
      <c r="Q154" t="s">
        <v>11</v>
      </c>
    </row>
    <row r="155" spans="1:17" x14ac:dyDescent="0.25">
      <c r="A155" s="33">
        <v>45505</v>
      </c>
      <c r="B155" s="33">
        <v>45535</v>
      </c>
      <c r="C155" t="s">
        <v>95</v>
      </c>
      <c r="D155" t="s">
        <v>170</v>
      </c>
      <c r="E155" t="s">
        <v>171</v>
      </c>
      <c r="F155" t="s">
        <v>2</v>
      </c>
      <c r="G155" t="s">
        <v>3</v>
      </c>
      <c r="H155" s="33">
        <v>45534</v>
      </c>
      <c r="I155" t="s">
        <v>197</v>
      </c>
      <c r="J155">
        <v>-10.27</v>
      </c>
      <c r="K155" t="s">
        <v>173</v>
      </c>
      <c r="L155">
        <v>2</v>
      </c>
      <c r="M155" t="s">
        <v>46</v>
      </c>
      <c r="N155" s="25">
        <v>21463</v>
      </c>
      <c r="O155">
        <v>50562</v>
      </c>
      <c r="P155" t="s">
        <v>198</v>
      </c>
      <c r="Q155" t="s">
        <v>11</v>
      </c>
    </row>
    <row r="156" spans="1:17" x14ac:dyDescent="0.25">
      <c r="A156" s="33">
        <v>45505</v>
      </c>
      <c r="B156" s="33">
        <v>45535</v>
      </c>
      <c r="C156" t="s">
        <v>212</v>
      </c>
      <c r="D156" t="s">
        <v>170</v>
      </c>
      <c r="E156" t="s">
        <v>171</v>
      </c>
      <c r="F156" t="s">
        <v>2</v>
      </c>
      <c r="G156" t="s">
        <v>3</v>
      </c>
      <c r="H156" s="33">
        <v>45526</v>
      </c>
      <c r="I156" t="s">
        <v>172</v>
      </c>
      <c r="J156">
        <v>-19.920000000000002</v>
      </c>
      <c r="K156" t="s">
        <v>173</v>
      </c>
      <c r="L156">
        <v>2</v>
      </c>
      <c r="M156" t="s">
        <v>46</v>
      </c>
      <c r="N156" s="25">
        <v>21466</v>
      </c>
      <c r="O156">
        <v>67410</v>
      </c>
      <c r="P156" t="s">
        <v>179</v>
      </c>
      <c r="Q156" t="s">
        <v>11</v>
      </c>
    </row>
    <row r="157" spans="1:17" x14ac:dyDescent="0.25">
      <c r="A157" s="33">
        <v>45505</v>
      </c>
      <c r="B157" s="33">
        <v>45535</v>
      </c>
      <c r="C157" t="s">
        <v>212</v>
      </c>
      <c r="D157" t="s">
        <v>170</v>
      </c>
      <c r="E157" t="s">
        <v>171</v>
      </c>
      <c r="F157" t="s">
        <v>2</v>
      </c>
      <c r="G157" t="s">
        <v>3</v>
      </c>
      <c r="H157" s="33">
        <v>45534</v>
      </c>
      <c r="I157" t="s">
        <v>197</v>
      </c>
      <c r="J157">
        <v>-1.56</v>
      </c>
      <c r="K157" t="s">
        <v>173</v>
      </c>
      <c r="L157">
        <v>2</v>
      </c>
      <c r="M157" t="s">
        <v>46</v>
      </c>
      <c r="N157" s="25">
        <v>21466</v>
      </c>
      <c r="O157">
        <v>50562</v>
      </c>
      <c r="P157" t="s">
        <v>198</v>
      </c>
      <c r="Q157" t="s">
        <v>11</v>
      </c>
    </row>
    <row r="158" spans="1:17" x14ac:dyDescent="0.25">
      <c r="A158" s="33">
        <v>45505</v>
      </c>
      <c r="B158" s="33">
        <v>45535</v>
      </c>
      <c r="C158" t="s">
        <v>213</v>
      </c>
      <c r="D158" t="s">
        <v>170</v>
      </c>
      <c r="E158" t="s">
        <v>171</v>
      </c>
      <c r="F158" t="s">
        <v>2</v>
      </c>
      <c r="G158" t="s">
        <v>3</v>
      </c>
      <c r="H158" s="33">
        <v>45526</v>
      </c>
      <c r="I158" t="s">
        <v>172</v>
      </c>
      <c r="J158">
        <v>-315.85000000000002</v>
      </c>
      <c r="K158" t="s">
        <v>173</v>
      </c>
      <c r="L158">
        <v>2</v>
      </c>
      <c r="M158" t="s">
        <v>46</v>
      </c>
      <c r="N158" s="25">
        <v>21467</v>
      </c>
      <c r="O158">
        <v>67410</v>
      </c>
      <c r="P158" t="s">
        <v>179</v>
      </c>
      <c r="Q158" t="s">
        <v>11</v>
      </c>
    </row>
    <row r="159" spans="1:17" x14ac:dyDescent="0.25">
      <c r="A159" s="33">
        <v>45505</v>
      </c>
      <c r="B159" s="33">
        <v>45535</v>
      </c>
      <c r="C159" t="s">
        <v>213</v>
      </c>
      <c r="D159" t="s">
        <v>170</v>
      </c>
      <c r="E159" t="s">
        <v>171</v>
      </c>
      <c r="F159" t="s">
        <v>2</v>
      </c>
      <c r="G159" t="s">
        <v>3</v>
      </c>
      <c r="H159" s="33">
        <v>45534</v>
      </c>
      <c r="I159" t="s">
        <v>197</v>
      </c>
      <c r="J159">
        <v>-24.79</v>
      </c>
      <c r="K159" t="s">
        <v>173</v>
      </c>
      <c r="L159">
        <v>2</v>
      </c>
      <c r="M159" t="s">
        <v>46</v>
      </c>
      <c r="N159" s="25">
        <v>21467</v>
      </c>
      <c r="O159">
        <v>50562</v>
      </c>
      <c r="P159" t="s">
        <v>198</v>
      </c>
      <c r="Q159" t="s">
        <v>11</v>
      </c>
    </row>
    <row r="160" spans="1:17" x14ac:dyDescent="0.25">
      <c r="A160" s="33">
        <v>45505</v>
      </c>
      <c r="B160" s="33">
        <v>45535</v>
      </c>
      <c r="C160" t="s">
        <v>214</v>
      </c>
      <c r="D160" t="s">
        <v>170</v>
      </c>
      <c r="E160" t="s">
        <v>171</v>
      </c>
      <c r="F160" t="s">
        <v>2</v>
      </c>
      <c r="G160" t="s">
        <v>3</v>
      </c>
      <c r="H160" s="33">
        <v>45526</v>
      </c>
      <c r="I160" t="s">
        <v>172</v>
      </c>
      <c r="J160">
        <v>-554.88</v>
      </c>
      <c r="K160" t="s">
        <v>173</v>
      </c>
      <c r="L160">
        <v>2</v>
      </c>
      <c r="M160" t="s">
        <v>46</v>
      </c>
      <c r="N160" s="25">
        <v>21468</v>
      </c>
      <c r="O160">
        <v>67410</v>
      </c>
      <c r="P160" t="s">
        <v>179</v>
      </c>
      <c r="Q160" t="s">
        <v>11</v>
      </c>
    </row>
    <row r="161" spans="1:17" x14ac:dyDescent="0.25">
      <c r="A161" s="33">
        <v>45505</v>
      </c>
      <c r="B161" s="33">
        <v>45535</v>
      </c>
      <c r="C161" t="s">
        <v>214</v>
      </c>
      <c r="D161" t="s">
        <v>170</v>
      </c>
      <c r="E161" t="s">
        <v>171</v>
      </c>
      <c r="F161" t="s">
        <v>2</v>
      </c>
      <c r="G161" t="s">
        <v>3</v>
      </c>
      <c r="H161" s="33">
        <v>45534</v>
      </c>
      <c r="I161" t="s">
        <v>197</v>
      </c>
      <c r="J161">
        <v>-43.55</v>
      </c>
      <c r="K161" t="s">
        <v>173</v>
      </c>
      <c r="L161">
        <v>2</v>
      </c>
      <c r="M161" t="s">
        <v>46</v>
      </c>
      <c r="N161" s="25">
        <v>21468</v>
      </c>
      <c r="O161">
        <v>50562</v>
      </c>
      <c r="P161" t="s">
        <v>198</v>
      </c>
      <c r="Q161" t="s">
        <v>11</v>
      </c>
    </row>
    <row r="162" spans="1:17" x14ac:dyDescent="0.25">
      <c r="A162" s="33">
        <v>45505</v>
      </c>
      <c r="B162" s="33">
        <v>45535</v>
      </c>
      <c r="C162" t="s">
        <v>96</v>
      </c>
      <c r="D162" t="s">
        <v>170</v>
      </c>
      <c r="E162" t="s">
        <v>171</v>
      </c>
      <c r="F162" t="s">
        <v>2</v>
      </c>
      <c r="G162" t="s">
        <v>3</v>
      </c>
      <c r="H162" s="33">
        <v>45526</v>
      </c>
      <c r="I162" t="s">
        <v>172</v>
      </c>
      <c r="J162">
        <v>-36.99</v>
      </c>
      <c r="K162" t="s">
        <v>173</v>
      </c>
      <c r="L162">
        <v>2</v>
      </c>
      <c r="M162" t="s">
        <v>46</v>
      </c>
      <c r="N162" s="25">
        <v>21469</v>
      </c>
      <c r="O162">
        <v>67410</v>
      </c>
      <c r="P162" t="s">
        <v>179</v>
      </c>
      <c r="Q162" t="s">
        <v>11</v>
      </c>
    </row>
    <row r="163" spans="1:17" x14ac:dyDescent="0.25">
      <c r="A163" s="33">
        <v>45505</v>
      </c>
      <c r="B163" s="33">
        <v>45535</v>
      </c>
      <c r="C163" t="s">
        <v>96</v>
      </c>
      <c r="D163" t="s">
        <v>170</v>
      </c>
      <c r="E163" t="s">
        <v>171</v>
      </c>
      <c r="F163" t="s">
        <v>2</v>
      </c>
      <c r="G163" t="s">
        <v>3</v>
      </c>
      <c r="H163" s="33">
        <v>45534</v>
      </c>
      <c r="I163" t="s">
        <v>197</v>
      </c>
      <c r="J163">
        <v>-2.9</v>
      </c>
      <c r="K163" t="s">
        <v>173</v>
      </c>
      <c r="L163">
        <v>2</v>
      </c>
      <c r="M163" t="s">
        <v>46</v>
      </c>
      <c r="N163" s="25">
        <v>21469</v>
      </c>
      <c r="O163">
        <v>50562</v>
      </c>
      <c r="P163" t="s">
        <v>198</v>
      </c>
      <c r="Q163" t="s">
        <v>11</v>
      </c>
    </row>
    <row r="164" spans="1:17" x14ac:dyDescent="0.25">
      <c r="A164" s="33">
        <v>45505</v>
      </c>
      <c r="B164" s="33">
        <v>45535</v>
      </c>
      <c r="C164" t="s">
        <v>97</v>
      </c>
      <c r="D164" t="s">
        <v>170</v>
      </c>
      <c r="E164" t="s">
        <v>171</v>
      </c>
      <c r="F164" t="s">
        <v>2</v>
      </c>
      <c r="G164" t="s">
        <v>3</v>
      </c>
      <c r="H164" s="33">
        <v>45526</v>
      </c>
      <c r="I164" t="s">
        <v>172</v>
      </c>
      <c r="J164">
        <v>-184.96</v>
      </c>
      <c r="K164" t="s">
        <v>173</v>
      </c>
      <c r="L164">
        <v>2</v>
      </c>
      <c r="M164" t="s">
        <v>46</v>
      </c>
      <c r="N164" s="25">
        <v>22000</v>
      </c>
      <c r="O164">
        <v>67410</v>
      </c>
      <c r="P164" t="s">
        <v>179</v>
      </c>
      <c r="Q164" t="s">
        <v>11</v>
      </c>
    </row>
    <row r="165" spans="1:17" x14ac:dyDescent="0.25">
      <c r="A165" s="33">
        <v>45505</v>
      </c>
      <c r="B165" s="33">
        <v>45535</v>
      </c>
      <c r="C165" t="s">
        <v>97</v>
      </c>
      <c r="D165" t="s">
        <v>170</v>
      </c>
      <c r="E165" t="s">
        <v>171</v>
      </c>
      <c r="F165" t="s">
        <v>2</v>
      </c>
      <c r="G165" t="s">
        <v>3</v>
      </c>
      <c r="H165" s="33">
        <v>45534</v>
      </c>
      <c r="I165" t="s">
        <v>197</v>
      </c>
      <c r="J165">
        <v>-14.52</v>
      </c>
      <c r="K165" t="s">
        <v>173</v>
      </c>
      <c r="L165">
        <v>2</v>
      </c>
      <c r="M165" t="s">
        <v>46</v>
      </c>
      <c r="N165" s="25">
        <v>22000</v>
      </c>
      <c r="O165">
        <v>50562</v>
      </c>
      <c r="P165" t="s">
        <v>198</v>
      </c>
      <c r="Q165" t="s">
        <v>11</v>
      </c>
    </row>
    <row r="166" spans="1:17" x14ac:dyDescent="0.25">
      <c r="A166" s="33">
        <v>45505</v>
      </c>
      <c r="B166" s="33">
        <v>45535</v>
      </c>
      <c r="C166" t="s">
        <v>98</v>
      </c>
      <c r="D166" t="s">
        <v>170</v>
      </c>
      <c r="E166" t="s">
        <v>171</v>
      </c>
      <c r="F166" t="s">
        <v>2</v>
      </c>
      <c r="G166" t="s">
        <v>3</v>
      </c>
      <c r="H166" s="33">
        <v>45526</v>
      </c>
      <c r="I166" t="s">
        <v>172</v>
      </c>
      <c r="J166">
        <v>-73.98</v>
      </c>
      <c r="K166" t="s">
        <v>173</v>
      </c>
      <c r="L166">
        <v>2</v>
      </c>
      <c r="M166" t="s">
        <v>46</v>
      </c>
      <c r="N166" s="25">
        <v>22001</v>
      </c>
      <c r="O166">
        <v>67410</v>
      </c>
      <c r="P166" t="s">
        <v>179</v>
      </c>
      <c r="Q166" t="s">
        <v>11</v>
      </c>
    </row>
    <row r="167" spans="1:17" x14ac:dyDescent="0.25">
      <c r="A167" s="33">
        <v>45505</v>
      </c>
      <c r="B167" s="33">
        <v>45535</v>
      </c>
      <c r="C167" t="s">
        <v>98</v>
      </c>
      <c r="D167" t="s">
        <v>170</v>
      </c>
      <c r="E167" t="s">
        <v>171</v>
      </c>
      <c r="F167" t="s">
        <v>2</v>
      </c>
      <c r="G167" t="s">
        <v>3</v>
      </c>
      <c r="H167" s="33">
        <v>45534</v>
      </c>
      <c r="I167" t="s">
        <v>197</v>
      </c>
      <c r="J167">
        <v>-5.81</v>
      </c>
      <c r="K167" t="s">
        <v>173</v>
      </c>
      <c r="L167">
        <v>2</v>
      </c>
      <c r="M167" t="s">
        <v>46</v>
      </c>
      <c r="N167" s="25">
        <v>22001</v>
      </c>
      <c r="O167">
        <v>50562</v>
      </c>
      <c r="P167" t="s">
        <v>198</v>
      </c>
      <c r="Q167" t="s">
        <v>11</v>
      </c>
    </row>
    <row r="168" spans="1:17" x14ac:dyDescent="0.25">
      <c r="A168" s="33">
        <v>45505</v>
      </c>
      <c r="B168" s="33">
        <v>45535</v>
      </c>
      <c r="C168" t="s">
        <v>99</v>
      </c>
      <c r="D168" t="s">
        <v>170</v>
      </c>
      <c r="E168" t="s">
        <v>171</v>
      </c>
      <c r="F168" t="s">
        <v>2</v>
      </c>
      <c r="G168" t="s">
        <v>3</v>
      </c>
      <c r="H168" s="33">
        <v>45526</v>
      </c>
      <c r="I168" t="s">
        <v>172</v>
      </c>
      <c r="J168">
        <v>-36.99</v>
      </c>
      <c r="K168" t="s">
        <v>173</v>
      </c>
      <c r="L168">
        <v>2</v>
      </c>
      <c r="M168" t="s">
        <v>46</v>
      </c>
      <c r="N168" s="25">
        <v>22004</v>
      </c>
      <c r="O168">
        <v>67410</v>
      </c>
      <c r="P168" t="s">
        <v>179</v>
      </c>
      <c r="Q168" t="s">
        <v>11</v>
      </c>
    </row>
    <row r="169" spans="1:17" x14ac:dyDescent="0.25">
      <c r="A169" s="33">
        <v>45505</v>
      </c>
      <c r="B169" s="33">
        <v>45535</v>
      </c>
      <c r="C169" t="s">
        <v>99</v>
      </c>
      <c r="D169" t="s">
        <v>170</v>
      </c>
      <c r="E169" t="s">
        <v>171</v>
      </c>
      <c r="F169" t="s">
        <v>2</v>
      </c>
      <c r="G169" t="s">
        <v>3</v>
      </c>
      <c r="H169" s="33">
        <v>45534</v>
      </c>
      <c r="I169" t="s">
        <v>197</v>
      </c>
      <c r="J169">
        <v>-2.9</v>
      </c>
      <c r="K169" t="s">
        <v>173</v>
      </c>
      <c r="L169">
        <v>2</v>
      </c>
      <c r="M169" t="s">
        <v>46</v>
      </c>
      <c r="N169" s="25">
        <v>22004</v>
      </c>
      <c r="O169">
        <v>50562</v>
      </c>
      <c r="P169" t="s">
        <v>198</v>
      </c>
      <c r="Q169" t="s">
        <v>11</v>
      </c>
    </row>
    <row r="170" spans="1:17" x14ac:dyDescent="0.25">
      <c r="A170" s="33">
        <v>45505</v>
      </c>
      <c r="B170" s="33">
        <v>45535</v>
      </c>
      <c r="C170" t="s">
        <v>100</v>
      </c>
      <c r="D170" t="s">
        <v>170</v>
      </c>
      <c r="E170" t="s">
        <v>171</v>
      </c>
      <c r="F170" t="s">
        <v>2</v>
      </c>
      <c r="G170" t="s">
        <v>3</v>
      </c>
      <c r="H170" s="33">
        <v>45526</v>
      </c>
      <c r="I170" t="s">
        <v>172</v>
      </c>
      <c r="J170">
        <v>-110.98</v>
      </c>
      <c r="K170" t="s">
        <v>173</v>
      </c>
      <c r="L170">
        <v>2</v>
      </c>
      <c r="M170" t="s">
        <v>46</v>
      </c>
      <c r="N170" s="25">
        <v>22006</v>
      </c>
      <c r="O170">
        <v>67410</v>
      </c>
      <c r="P170" t="s">
        <v>179</v>
      </c>
      <c r="Q170" t="s">
        <v>11</v>
      </c>
    </row>
    <row r="171" spans="1:17" x14ac:dyDescent="0.25">
      <c r="A171" s="33">
        <v>45505</v>
      </c>
      <c r="B171" s="33">
        <v>45535</v>
      </c>
      <c r="C171" t="s">
        <v>100</v>
      </c>
      <c r="D171" t="s">
        <v>170</v>
      </c>
      <c r="E171" t="s">
        <v>171</v>
      </c>
      <c r="F171" t="s">
        <v>2</v>
      </c>
      <c r="G171" t="s">
        <v>3</v>
      </c>
      <c r="H171" s="33">
        <v>45534</v>
      </c>
      <c r="I171" t="s">
        <v>197</v>
      </c>
      <c r="J171">
        <v>-8.7100000000000009</v>
      </c>
      <c r="K171" t="s">
        <v>173</v>
      </c>
      <c r="L171">
        <v>2</v>
      </c>
      <c r="M171" t="s">
        <v>46</v>
      </c>
      <c r="N171" s="25">
        <v>22006</v>
      </c>
      <c r="O171">
        <v>50562</v>
      </c>
      <c r="P171" t="s">
        <v>198</v>
      </c>
      <c r="Q171" t="s">
        <v>11</v>
      </c>
    </row>
    <row r="172" spans="1:17" x14ac:dyDescent="0.25">
      <c r="A172" s="33">
        <v>45505</v>
      </c>
      <c r="B172" s="33">
        <v>45535</v>
      </c>
      <c r="C172" t="s">
        <v>101</v>
      </c>
      <c r="D172" t="s">
        <v>170</v>
      </c>
      <c r="E172" t="s">
        <v>171</v>
      </c>
      <c r="F172" t="s">
        <v>2</v>
      </c>
      <c r="G172" t="s">
        <v>3</v>
      </c>
      <c r="H172" s="33">
        <v>45526</v>
      </c>
      <c r="I172" t="s">
        <v>172</v>
      </c>
      <c r="J172">
        <v>-36.99</v>
      </c>
      <c r="K172" t="s">
        <v>173</v>
      </c>
      <c r="L172">
        <v>2</v>
      </c>
      <c r="M172" t="s">
        <v>46</v>
      </c>
      <c r="N172" s="25">
        <v>22011</v>
      </c>
      <c r="O172">
        <v>67410</v>
      </c>
      <c r="P172" t="s">
        <v>179</v>
      </c>
      <c r="Q172" t="s">
        <v>11</v>
      </c>
    </row>
    <row r="173" spans="1:17" x14ac:dyDescent="0.25">
      <c r="A173" s="33">
        <v>45505</v>
      </c>
      <c r="B173" s="33">
        <v>45535</v>
      </c>
      <c r="C173" t="s">
        <v>101</v>
      </c>
      <c r="D173" t="s">
        <v>170</v>
      </c>
      <c r="E173" t="s">
        <v>171</v>
      </c>
      <c r="F173" t="s">
        <v>2</v>
      </c>
      <c r="G173" t="s">
        <v>3</v>
      </c>
      <c r="H173" s="33">
        <v>45534</v>
      </c>
      <c r="I173" t="s">
        <v>197</v>
      </c>
      <c r="J173">
        <v>-2.9</v>
      </c>
      <c r="K173" t="s">
        <v>173</v>
      </c>
      <c r="L173">
        <v>2</v>
      </c>
      <c r="M173" t="s">
        <v>46</v>
      </c>
      <c r="N173" s="25">
        <v>22011</v>
      </c>
      <c r="O173">
        <v>50562</v>
      </c>
      <c r="P173" t="s">
        <v>198</v>
      </c>
      <c r="Q173" t="s">
        <v>11</v>
      </c>
    </row>
    <row r="174" spans="1:17" x14ac:dyDescent="0.25">
      <c r="A174" s="33">
        <v>45505</v>
      </c>
      <c r="B174" s="33">
        <v>45535</v>
      </c>
      <c r="C174" t="s">
        <v>102</v>
      </c>
      <c r="D174" t="s">
        <v>170</v>
      </c>
      <c r="E174" t="s">
        <v>171</v>
      </c>
      <c r="F174" t="s">
        <v>2</v>
      </c>
      <c r="G174" t="s">
        <v>3</v>
      </c>
      <c r="H174" s="33">
        <v>45526</v>
      </c>
      <c r="I174" t="s">
        <v>172</v>
      </c>
      <c r="J174">
        <v>-1129.6600000000001</v>
      </c>
      <c r="K174" t="s">
        <v>173</v>
      </c>
      <c r="L174">
        <v>2</v>
      </c>
      <c r="M174" t="s">
        <v>46</v>
      </c>
      <c r="N174" s="25">
        <v>22014</v>
      </c>
      <c r="O174">
        <v>67410</v>
      </c>
      <c r="P174" t="s">
        <v>179</v>
      </c>
      <c r="Q174" t="s">
        <v>11</v>
      </c>
    </row>
    <row r="175" spans="1:17" x14ac:dyDescent="0.25">
      <c r="A175" s="33">
        <v>45505</v>
      </c>
      <c r="B175" s="33">
        <v>45535</v>
      </c>
      <c r="C175" t="s">
        <v>102</v>
      </c>
      <c r="D175" t="s">
        <v>170</v>
      </c>
      <c r="E175" t="s">
        <v>171</v>
      </c>
      <c r="F175" t="s">
        <v>2</v>
      </c>
      <c r="G175" t="s">
        <v>3</v>
      </c>
      <c r="H175" s="33">
        <v>45534</v>
      </c>
      <c r="I175" t="s">
        <v>197</v>
      </c>
      <c r="J175">
        <v>-88.66</v>
      </c>
      <c r="K175" t="s">
        <v>173</v>
      </c>
      <c r="L175">
        <v>2</v>
      </c>
      <c r="M175" t="s">
        <v>46</v>
      </c>
      <c r="N175" s="25">
        <v>22014</v>
      </c>
      <c r="O175">
        <v>50562</v>
      </c>
      <c r="P175" t="s">
        <v>198</v>
      </c>
      <c r="Q175" t="s">
        <v>11</v>
      </c>
    </row>
    <row r="176" spans="1:17" x14ac:dyDescent="0.25">
      <c r="A176" s="33">
        <v>45505</v>
      </c>
      <c r="B176" s="33">
        <v>45535</v>
      </c>
      <c r="C176" t="s">
        <v>103</v>
      </c>
      <c r="D176" t="s">
        <v>170</v>
      </c>
      <c r="E176" t="s">
        <v>171</v>
      </c>
      <c r="F176" t="s">
        <v>2</v>
      </c>
      <c r="G176" t="s">
        <v>3</v>
      </c>
      <c r="H176" s="33">
        <v>45526</v>
      </c>
      <c r="I176" t="s">
        <v>172</v>
      </c>
      <c r="J176">
        <v>-19.920000000000002</v>
      </c>
      <c r="K176" t="s">
        <v>173</v>
      </c>
      <c r="L176">
        <v>2</v>
      </c>
      <c r="M176" t="s">
        <v>46</v>
      </c>
      <c r="N176" s="25">
        <v>22016</v>
      </c>
      <c r="O176">
        <v>67410</v>
      </c>
      <c r="P176" t="s">
        <v>179</v>
      </c>
      <c r="Q176" t="s">
        <v>11</v>
      </c>
    </row>
    <row r="177" spans="1:17" x14ac:dyDescent="0.25">
      <c r="A177" s="33">
        <v>45505</v>
      </c>
      <c r="B177" s="33">
        <v>45535</v>
      </c>
      <c r="C177" t="s">
        <v>103</v>
      </c>
      <c r="D177" t="s">
        <v>170</v>
      </c>
      <c r="E177" t="s">
        <v>171</v>
      </c>
      <c r="F177" t="s">
        <v>2</v>
      </c>
      <c r="G177" t="s">
        <v>3</v>
      </c>
      <c r="H177" s="33">
        <v>45534</v>
      </c>
      <c r="I177" t="s">
        <v>197</v>
      </c>
      <c r="J177">
        <v>-1.56</v>
      </c>
      <c r="K177" t="s">
        <v>173</v>
      </c>
      <c r="L177">
        <v>2</v>
      </c>
      <c r="M177" t="s">
        <v>46</v>
      </c>
      <c r="N177" s="25">
        <v>22016</v>
      </c>
      <c r="O177">
        <v>50562</v>
      </c>
      <c r="P177" t="s">
        <v>198</v>
      </c>
      <c r="Q177" t="s">
        <v>11</v>
      </c>
    </row>
    <row r="178" spans="1:17" x14ac:dyDescent="0.25">
      <c r="A178" s="33">
        <v>45505</v>
      </c>
      <c r="B178" s="33">
        <v>45535</v>
      </c>
      <c r="C178" t="s">
        <v>104</v>
      </c>
      <c r="D178" t="s">
        <v>170</v>
      </c>
      <c r="E178" t="s">
        <v>171</v>
      </c>
      <c r="F178" t="s">
        <v>2</v>
      </c>
      <c r="G178" t="s">
        <v>3</v>
      </c>
      <c r="H178" s="33">
        <v>45526</v>
      </c>
      <c r="I178" t="s">
        <v>172</v>
      </c>
      <c r="J178">
        <v>-19.920000000000002</v>
      </c>
      <c r="K178" t="s">
        <v>173</v>
      </c>
      <c r="L178">
        <v>2</v>
      </c>
      <c r="M178" t="s">
        <v>46</v>
      </c>
      <c r="N178" s="25">
        <v>22030</v>
      </c>
      <c r="O178">
        <v>67410</v>
      </c>
      <c r="P178" t="s">
        <v>179</v>
      </c>
      <c r="Q178" t="s">
        <v>11</v>
      </c>
    </row>
    <row r="179" spans="1:17" x14ac:dyDescent="0.25">
      <c r="A179" s="33">
        <v>45505</v>
      </c>
      <c r="B179" s="33">
        <v>45535</v>
      </c>
      <c r="C179" t="s">
        <v>104</v>
      </c>
      <c r="D179" t="s">
        <v>170</v>
      </c>
      <c r="E179" t="s">
        <v>171</v>
      </c>
      <c r="F179" t="s">
        <v>2</v>
      </c>
      <c r="G179" t="s">
        <v>3</v>
      </c>
      <c r="H179" s="33">
        <v>45534</v>
      </c>
      <c r="I179" t="s">
        <v>197</v>
      </c>
      <c r="J179">
        <v>-1.56</v>
      </c>
      <c r="K179" t="s">
        <v>173</v>
      </c>
      <c r="L179">
        <v>2</v>
      </c>
      <c r="M179" t="s">
        <v>46</v>
      </c>
      <c r="N179" s="25">
        <v>22030</v>
      </c>
      <c r="O179">
        <v>50562</v>
      </c>
      <c r="P179" t="s">
        <v>198</v>
      </c>
      <c r="Q179" t="s">
        <v>11</v>
      </c>
    </row>
    <row r="180" spans="1:17" x14ac:dyDescent="0.25">
      <c r="A180" s="33">
        <v>45505</v>
      </c>
      <c r="B180" s="33">
        <v>45535</v>
      </c>
      <c r="C180" t="s">
        <v>105</v>
      </c>
      <c r="D180" t="s">
        <v>170</v>
      </c>
      <c r="E180" t="s">
        <v>171</v>
      </c>
      <c r="F180" t="s">
        <v>2</v>
      </c>
      <c r="G180" t="s">
        <v>3</v>
      </c>
      <c r="H180" s="33">
        <v>45526</v>
      </c>
      <c r="I180" t="s">
        <v>172</v>
      </c>
      <c r="J180">
        <v>-36.99</v>
      </c>
      <c r="K180" t="s">
        <v>173</v>
      </c>
      <c r="L180">
        <v>2</v>
      </c>
      <c r="M180" t="s">
        <v>46</v>
      </c>
      <c r="N180" s="25">
        <v>22040</v>
      </c>
      <c r="O180">
        <v>67410</v>
      </c>
      <c r="P180" t="s">
        <v>179</v>
      </c>
      <c r="Q180" t="s">
        <v>11</v>
      </c>
    </row>
    <row r="181" spans="1:17" x14ac:dyDescent="0.25">
      <c r="A181" s="33">
        <v>45505</v>
      </c>
      <c r="B181" s="33">
        <v>45535</v>
      </c>
      <c r="C181" t="s">
        <v>105</v>
      </c>
      <c r="D181" t="s">
        <v>170</v>
      </c>
      <c r="E181" t="s">
        <v>171</v>
      </c>
      <c r="F181" t="s">
        <v>2</v>
      </c>
      <c r="G181" t="s">
        <v>3</v>
      </c>
      <c r="H181" s="33">
        <v>45534</v>
      </c>
      <c r="I181" t="s">
        <v>197</v>
      </c>
      <c r="J181">
        <v>-2.9</v>
      </c>
      <c r="K181" t="s">
        <v>173</v>
      </c>
      <c r="L181">
        <v>2</v>
      </c>
      <c r="M181" t="s">
        <v>46</v>
      </c>
      <c r="N181" s="25">
        <v>22040</v>
      </c>
      <c r="O181">
        <v>50562</v>
      </c>
      <c r="P181" t="s">
        <v>198</v>
      </c>
      <c r="Q181" t="s">
        <v>11</v>
      </c>
    </row>
    <row r="182" spans="1:17" x14ac:dyDescent="0.25">
      <c r="A182" s="33">
        <v>45505</v>
      </c>
      <c r="B182" s="33">
        <v>45535</v>
      </c>
      <c r="C182" t="s">
        <v>106</v>
      </c>
      <c r="D182" t="s">
        <v>170</v>
      </c>
      <c r="E182" t="s">
        <v>171</v>
      </c>
      <c r="F182" t="s">
        <v>2</v>
      </c>
      <c r="G182" t="s">
        <v>3</v>
      </c>
      <c r="H182" s="33">
        <v>45526</v>
      </c>
      <c r="I182" t="s">
        <v>172</v>
      </c>
      <c r="J182">
        <v>-93.9</v>
      </c>
      <c r="K182" t="s">
        <v>173</v>
      </c>
      <c r="L182">
        <v>2</v>
      </c>
      <c r="M182" t="s">
        <v>46</v>
      </c>
      <c r="N182" s="25">
        <v>22100</v>
      </c>
      <c r="O182">
        <v>67410</v>
      </c>
      <c r="P182" t="s">
        <v>179</v>
      </c>
      <c r="Q182" t="s">
        <v>11</v>
      </c>
    </row>
    <row r="183" spans="1:17" x14ac:dyDescent="0.25">
      <c r="A183" s="33">
        <v>45505</v>
      </c>
      <c r="B183" s="33">
        <v>45535</v>
      </c>
      <c r="C183" t="s">
        <v>106</v>
      </c>
      <c r="D183" t="s">
        <v>170</v>
      </c>
      <c r="E183" t="s">
        <v>171</v>
      </c>
      <c r="F183" t="s">
        <v>2</v>
      </c>
      <c r="G183" t="s">
        <v>3</v>
      </c>
      <c r="H183" s="33">
        <v>45534</v>
      </c>
      <c r="I183" t="s">
        <v>197</v>
      </c>
      <c r="J183">
        <v>-7.37</v>
      </c>
      <c r="K183" t="s">
        <v>173</v>
      </c>
      <c r="L183">
        <v>2</v>
      </c>
      <c r="M183" t="s">
        <v>46</v>
      </c>
      <c r="N183" s="25">
        <v>22100</v>
      </c>
      <c r="O183">
        <v>50562</v>
      </c>
      <c r="P183" t="s">
        <v>198</v>
      </c>
      <c r="Q183" t="s">
        <v>11</v>
      </c>
    </row>
    <row r="184" spans="1:17" x14ac:dyDescent="0.25">
      <c r="A184" s="33">
        <v>45505</v>
      </c>
      <c r="B184" s="33">
        <v>45535</v>
      </c>
      <c r="C184" t="s">
        <v>107</v>
      </c>
      <c r="D184" t="s">
        <v>170</v>
      </c>
      <c r="E184" t="s">
        <v>171</v>
      </c>
      <c r="F184" t="s">
        <v>2</v>
      </c>
      <c r="G184" t="s">
        <v>3</v>
      </c>
      <c r="H184" s="33">
        <v>45526</v>
      </c>
      <c r="I184" t="s">
        <v>172</v>
      </c>
      <c r="J184">
        <v>-56.91</v>
      </c>
      <c r="K184" t="s">
        <v>173</v>
      </c>
      <c r="L184">
        <v>2</v>
      </c>
      <c r="M184" t="s">
        <v>46</v>
      </c>
      <c r="N184" s="25">
        <v>22102</v>
      </c>
      <c r="O184">
        <v>67410</v>
      </c>
      <c r="P184" t="s">
        <v>179</v>
      </c>
      <c r="Q184" t="s">
        <v>11</v>
      </c>
    </row>
    <row r="185" spans="1:17" x14ac:dyDescent="0.25">
      <c r="A185" s="33">
        <v>45505</v>
      </c>
      <c r="B185" s="33">
        <v>45535</v>
      </c>
      <c r="C185" t="s">
        <v>107</v>
      </c>
      <c r="D185" t="s">
        <v>170</v>
      </c>
      <c r="E185" t="s">
        <v>171</v>
      </c>
      <c r="F185" t="s">
        <v>2</v>
      </c>
      <c r="G185" t="s">
        <v>3</v>
      </c>
      <c r="H185" s="33">
        <v>45534</v>
      </c>
      <c r="I185" t="s">
        <v>197</v>
      </c>
      <c r="J185">
        <v>-4.47</v>
      </c>
      <c r="K185" t="s">
        <v>173</v>
      </c>
      <c r="L185">
        <v>2</v>
      </c>
      <c r="M185" t="s">
        <v>46</v>
      </c>
      <c r="N185" s="25">
        <v>22102</v>
      </c>
      <c r="O185">
        <v>50562</v>
      </c>
      <c r="P185" t="s">
        <v>198</v>
      </c>
      <c r="Q185" t="s">
        <v>11</v>
      </c>
    </row>
    <row r="186" spans="1:17" x14ac:dyDescent="0.25">
      <c r="A186" s="33">
        <v>45505</v>
      </c>
      <c r="B186" s="33">
        <v>45535</v>
      </c>
      <c r="C186" t="s">
        <v>108</v>
      </c>
      <c r="D186" t="s">
        <v>170</v>
      </c>
      <c r="E186" t="s">
        <v>171</v>
      </c>
      <c r="F186" t="s">
        <v>2</v>
      </c>
      <c r="G186" t="s">
        <v>3</v>
      </c>
      <c r="H186" s="33">
        <v>45526</v>
      </c>
      <c r="I186" t="s">
        <v>172</v>
      </c>
      <c r="J186">
        <v>-110.98</v>
      </c>
      <c r="K186" t="s">
        <v>173</v>
      </c>
      <c r="L186">
        <v>2</v>
      </c>
      <c r="M186" t="s">
        <v>46</v>
      </c>
      <c r="N186" s="25">
        <v>22104</v>
      </c>
      <c r="O186">
        <v>67410</v>
      </c>
      <c r="P186" t="s">
        <v>179</v>
      </c>
      <c r="Q186" t="s">
        <v>11</v>
      </c>
    </row>
    <row r="187" spans="1:17" x14ac:dyDescent="0.25">
      <c r="A187" s="33">
        <v>45505</v>
      </c>
      <c r="B187" s="33">
        <v>45535</v>
      </c>
      <c r="C187" t="s">
        <v>108</v>
      </c>
      <c r="D187" t="s">
        <v>170</v>
      </c>
      <c r="E187" t="s">
        <v>171</v>
      </c>
      <c r="F187" t="s">
        <v>2</v>
      </c>
      <c r="G187" t="s">
        <v>3</v>
      </c>
      <c r="H187" s="33">
        <v>45534</v>
      </c>
      <c r="I187" t="s">
        <v>197</v>
      </c>
      <c r="J187">
        <v>-8.7100000000000009</v>
      </c>
      <c r="K187" t="s">
        <v>173</v>
      </c>
      <c r="L187">
        <v>2</v>
      </c>
      <c r="M187" t="s">
        <v>46</v>
      </c>
      <c r="N187" s="25">
        <v>22104</v>
      </c>
      <c r="O187">
        <v>50562</v>
      </c>
      <c r="P187" t="s">
        <v>198</v>
      </c>
      <c r="Q187" t="s">
        <v>11</v>
      </c>
    </row>
    <row r="188" spans="1:17" x14ac:dyDescent="0.25">
      <c r="A188" s="33">
        <v>45505</v>
      </c>
      <c r="B188" s="33">
        <v>45535</v>
      </c>
      <c r="C188" t="s">
        <v>215</v>
      </c>
      <c r="D188" t="s">
        <v>170</v>
      </c>
      <c r="E188" t="s">
        <v>171</v>
      </c>
      <c r="F188" t="s">
        <v>2</v>
      </c>
      <c r="G188" t="s">
        <v>3</v>
      </c>
      <c r="H188" s="33">
        <v>45526</v>
      </c>
      <c r="I188" t="s">
        <v>172</v>
      </c>
      <c r="J188">
        <v>-4453.2299999999996</v>
      </c>
      <c r="K188" t="s">
        <v>173</v>
      </c>
      <c r="L188">
        <v>2</v>
      </c>
      <c r="M188" t="s">
        <v>46</v>
      </c>
      <c r="N188" s="25">
        <v>22105</v>
      </c>
      <c r="O188">
        <v>67410</v>
      </c>
      <c r="P188" t="s">
        <v>179</v>
      </c>
      <c r="Q188" t="s">
        <v>11</v>
      </c>
    </row>
    <row r="189" spans="1:17" x14ac:dyDescent="0.25">
      <c r="A189" s="33">
        <v>45505</v>
      </c>
      <c r="B189" s="33">
        <v>45535</v>
      </c>
      <c r="C189" t="s">
        <v>215</v>
      </c>
      <c r="D189" t="s">
        <v>170</v>
      </c>
      <c r="E189" t="s">
        <v>171</v>
      </c>
      <c r="F189" t="s">
        <v>2</v>
      </c>
      <c r="G189" t="s">
        <v>3</v>
      </c>
      <c r="H189" s="33">
        <v>45534</v>
      </c>
      <c r="I189" t="s">
        <v>197</v>
      </c>
      <c r="J189">
        <v>-349.49</v>
      </c>
      <c r="K189" t="s">
        <v>173</v>
      </c>
      <c r="L189">
        <v>2</v>
      </c>
      <c r="M189" t="s">
        <v>46</v>
      </c>
      <c r="N189" s="25">
        <v>22105</v>
      </c>
      <c r="O189">
        <v>50562</v>
      </c>
      <c r="P189" t="s">
        <v>198</v>
      </c>
      <c r="Q189" t="s">
        <v>11</v>
      </c>
    </row>
    <row r="190" spans="1:17" x14ac:dyDescent="0.25">
      <c r="A190" s="33">
        <v>45505</v>
      </c>
      <c r="B190" s="33">
        <v>45535</v>
      </c>
      <c r="C190" t="s">
        <v>109</v>
      </c>
      <c r="D190" t="s">
        <v>170</v>
      </c>
      <c r="E190" t="s">
        <v>171</v>
      </c>
      <c r="F190" t="s">
        <v>2</v>
      </c>
      <c r="G190" t="s">
        <v>3</v>
      </c>
      <c r="H190" s="33">
        <v>45526</v>
      </c>
      <c r="I190" t="s">
        <v>172</v>
      </c>
      <c r="J190">
        <v>-36.99</v>
      </c>
      <c r="K190" t="s">
        <v>173</v>
      </c>
      <c r="L190">
        <v>2</v>
      </c>
      <c r="M190" t="s">
        <v>46</v>
      </c>
      <c r="N190" s="25">
        <v>22107</v>
      </c>
      <c r="O190">
        <v>67410</v>
      </c>
      <c r="P190" t="s">
        <v>179</v>
      </c>
      <c r="Q190" t="s">
        <v>11</v>
      </c>
    </row>
    <row r="191" spans="1:17" x14ac:dyDescent="0.25">
      <c r="A191" s="33">
        <v>45505</v>
      </c>
      <c r="B191" s="33">
        <v>45535</v>
      </c>
      <c r="C191" t="s">
        <v>109</v>
      </c>
      <c r="D191" t="s">
        <v>170</v>
      </c>
      <c r="E191" t="s">
        <v>171</v>
      </c>
      <c r="F191" t="s">
        <v>2</v>
      </c>
      <c r="G191" t="s">
        <v>3</v>
      </c>
      <c r="H191" s="33">
        <v>45534</v>
      </c>
      <c r="I191" t="s">
        <v>197</v>
      </c>
      <c r="J191">
        <v>-2.9</v>
      </c>
      <c r="K191" t="s">
        <v>173</v>
      </c>
      <c r="L191">
        <v>2</v>
      </c>
      <c r="M191" t="s">
        <v>46</v>
      </c>
      <c r="N191" s="25">
        <v>22107</v>
      </c>
      <c r="O191">
        <v>50562</v>
      </c>
      <c r="P191" t="s">
        <v>198</v>
      </c>
      <c r="Q191" t="s">
        <v>11</v>
      </c>
    </row>
    <row r="192" spans="1:17" x14ac:dyDescent="0.25">
      <c r="A192" s="33">
        <v>45505</v>
      </c>
      <c r="B192" s="33">
        <v>45535</v>
      </c>
      <c r="C192" t="s">
        <v>216</v>
      </c>
      <c r="D192" t="s">
        <v>170</v>
      </c>
      <c r="E192" t="s">
        <v>171</v>
      </c>
      <c r="F192" t="s">
        <v>2</v>
      </c>
      <c r="G192" t="s">
        <v>3</v>
      </c>
      <c r="H192" s="33">
        <v>45526</v>
      </c>
      <c r="I192" t="s">
        <v>172</v>
      </c>
      <c r="J192">
        <v>-130.88999999999999</v>
      </c>
      <c r="K192" t="s">
        <v>173</v>
      </c>
      <c r="L192">
        <v>2</v>
      </c>
      <c r="M192" t="s">
        <v>46</v>
      </c>
      <c r="N192" s="25">
        <v>22110</v>
      </c>
      <c r="O192">
        <v>67410</v>
      </c>
      <c r="P192" t="s">
        <v>179</v>
      </c>
      <c r="Q192" t="s">
        <v>11</v>
      </c>
    </row>
    <row r="193" spans="1:17" x14ac:dyDescent="0.25">
      <c r="A193" s="33">
        <v>45505</v>
      </c>
      <c r="B193" s="33">
        <v>45535</v>
      </c>
      <c r="C193" t="s">
        <v>216</v>
      </c>
      <c r="D193" t="s">
        <v>170</v>
      </c>
      <c r="E193" t="s">
        <v>171</v>
      </c>
      <c r="F193" t="s">
        <v>2</v>
      </c>
      <c r="G193" t="s">
        <v>3</v>
      </c>
      <c r="H193" s="33">
        <v>45534</v>
      </c>
      <c r="I193" t="s">
        <v>197</v>
      </c>
      <c r="J193">
        <v>-10.27</v>
      </c>
      <c r="K193" t="s">
        <v>173</v>
      </c>
      <c r="L193">
        <v>2</v>
      </c>
      <c r="M193" t="s">
        <v>46</v>
      </c>
      <c r="N193" s="25">
        <v>22110</v>
      </c>
      <c r="O193">
        <v>50562</v>
      </c>
      <c r="P193" t="s">
        <v>198</v>
      </c>
      <c r="Q193" t="s">
        <v>11</v>
      </c>
    </row>
    <row r="194" spans="1:17" x14ac:dyDescent="0.25">
      <c r="A194" s="33">
        <v>45505</v>
      </c>
      <c r="B194" s="33">
        <v>45535</v>
      </c>
      <c r="C194" t="s">
        <v>110</v>
      </c>
      <c r="D194" t="s">
        <v>170</v>
      </c>
      <c r="E194" t="s">
        <v>171</v>
      </c>
      <c r="F194" t="s">
        <v>2</v>
      </c>
      <c r="G194" t="s">
        <v>3</v>
      </c>
      <c r="H194" s="33">
        <v>45526</v>
      </c>
      <c r="I194" t="s">
        <v>172</v>
      </c>
      <c r="J194">
        <v>-245.19</v>
      </c>
      <c r="K194" t="s">
        <v>173</v>
      </c>
      <c r="L194">
        <v>2</v>
      </c>
      <c r="M194" t="s">
        <v>46</v>
      </c>
      <c r="N194" s="25">
        <v>22117</v>
      </c>
      <c r="O194">
        <v>67410</v>
      </c>
      <c r="P194" t="s">
        <v>179</v>
      </c>
      <c r="Q194" t="s">
        <v>11</v>
      </c>
    </row>
    <row r="195" spans="1:17" x14ac:dyDescent="0.25">
      <c r="A195" s="33">
        <v>45505</v>
      </c>
      <c r="B195" s="33">
        <v>45535</v>
      </c>
      <c r="C195" t="s">
        <v>110</v>
      </c>
      <c r="D195" t="s">
        <v>170</v>
      </c>
      <c r="E195" t="s">
        <v>171</v>
      </c>
      <c r="F195" t="s">
        <v>2</v>
      </c>
      <c r="G195" t="s">
        <v>3</v>
      </c>
      <c r="H195" s="33">
        <v>45534</v>
      </c>
      <c r="I195" t="s">
        <v>197</v>
      </c>
      <c r="J195">
        <v>-19.239999999999998</v>
      </c>
      <c r="K195" t="s">
        <v>173</v>
      </c>
      <c r="L195">
        <v>2</v>
      </c>
      <c r="M195" t="s">
        <v>46</v>
      </c>
      <c r="N195" s="25">
        <v>22117</v>
      </c>
      <c r="O195">
        <v>50562</v>
      </c>
      <c r="P195" t="s">
        <v>198</v>
      </c>
      <c r="Q195" t="s">
        <v>11</v>
      </c>
    </row>
    <row r="196" spans="1:17" x14ac:dyDescent="0.25">
      <c r="A196" s="33">
        <v>45505</v>
      </c>
      <c r="B196" s="33">
        <v>45535</v>
      </c>
      <c r="C196" t="s">
        <v>111</v>
      </c>
      <c r="D196" t="s">
        <v>170</v>
      </c>
      <c r="E196" t="s">
        <v>171</v>
      </c>
      <c r="F196" t="s">
        <v>2</v>
      </c>
      <c r="G196" t="s">
        <v>3</v>
      </c>
      <c r="H196" s="33">
        <v>45526</v>
      </c>
      <c r="I196" t="s">
        <v>172</v>
      </c>
      <c r="J196">
        <v>-147.97</v>
      </c>
      <c r="K196" t="s">
        <v>173</v>
      </c>
      <c r="L196">
        <v>2</v>
      </c>
      <c r="M196" t="s">
        <v>46</v>
      </c>
      <c r="N196" s="25">
        <v>22119</v>
      </c>
      <c r="O196">
        <v>67410</v>
      </c>
      <c r="P196" t="s">
        <v>179</v>
      </c>
      <c r="Q196" t="s">
        <v>11</v>
      </c>
    </row>
    <row r="197" spans="1:17" x14ac:dyDescent="0.25">
      <c r="A197" s="33">
        <v>45505</v>
      </c>
      <c r="B197" s="33">
        <v>45535</v>
      </c>
      <c r="C197" t="s">
        <v>111</v>
      </c>
      <c r="D197" t="s">
        <v>170</v>
      </c>
      <c r="E197" t="s">
        <v>171</v>
      </c>
      <c r="F197" t="s">
        <v>2</v>
      </c>
      <c r="G197" t="s">
        <v>3</v>
      </c>
      <c r="H197" s="33">
        <v>45534</v>
      </c>
      <c r="I197" t="s">
        <v>197</v>
      </c>
      <c r="J197">
        <v>-11.61</v>
      </c>
      <c r="K197" t="s">
        <v>173</v>
      </c>
      <c r="L197">
        <v>2</v>
      </c>
      <c r="M197" t="s">
        <v>46</v>
      </c>
      <c r="N197" s="25">
        <v>22119</v>
      </c>
      <c r="O197">
        <v>50562</v>
      </c>
      <c r="P197" t="s">
        <v>198</v>
      </c>
      <c r="Q197" t="s">
        <v>11</v>
      </c>
    </row>
    <row r="198" spans="1:17" x14ac:dyDescent="0.25">
      <c r="A198" s="33">
        <v>45505</v>
      </c>
      <c r="B198" s="33">
        <v>45535</v>
      </c>
      <c r="C198" t="s">
        <v>112</v>
      </c>
      <c r="D198" t="s">
        <v>170</v>
      </c>
      <c r="E198" t="s">
        <v>171</v>
      </c>
      <c r="F198" t="s">
        <v>2</v>
      </c>
      <c r="G198" t="s">
        <v>3</v>
      </c>
      <c r="H198" s="33">
        <v>45526</v>
      </c>
      <c r="I198" t="s">
        <v>172</v>
      </c>
      <c r="J198">
        <v>-73.98</v>
      </c>
      <c r="K198" t="s">
        <v>173</v>
      </c>
      <c r="L198">
        <v>2</v>
      </c>
      <c r="M198" t="s">
        <v>46</v>
      </c>
      <c r="N198" s="25">
        <v>22120</v>
      </c>
      <c r="O198">
        <v>67410</v>
      </c>
      <c r="P198" t="s">
        <v>179</v>
      </c>
      <c r="Q198" t="s">
        <v>11</v>
      </c>
    </row>
    <row r="199" spans="1:17" x14ac:dyDescent="0.25">
      <c r="A199" s="33">
        <v>45505</v>
      </c>
      <c r="B199" s="33">
        <v>45535</v>
      </c>
      <c r="C199" t="s">
        <v>112</v>
      </c>
      <c r="D199" t="s">
        <v>170</v>
      </c>
      <c r="E199" t="s">
        <v>171</v>
      </c>
      <c r="F199" t="s">
        <v>2</v>
      </c>
      <c r="G199" t="s">
        <v>3</v>
      </c>
      <c r="H199" s="33">
        <v>45534</v>
      </c>
      <c r="I199" t="s">
        <v>197</v>
      </c>
      <c r="J199">
        <v>-5.81</v>
      </c>
      <c r="K199" t="s">
        <v>173</v>
      </c>
      <c r="L199">
        <v>2</v>
      </c>
      <c r="M199" t="s">
        <v>46</v>
      </c>
      <c r="N199" s="25">
        <v>22120</v>
      </c>
      <c r="O199">
        <v>50562</v>
      </c>
      <c r="P199" t="s">
        <v>198</v>
      </c>
      <c r="Q199" t="s">
        <v>11</v>
      </c>
    </row>
    <row r="200" spans="1:17" x14ac:dyDescent="0.25">
      <c r="A200" s="33">
        <v>45505</v>
      </c>
      <c r="B200" s="33">
        <v>45535</v>
      </c>
      <c r="C200" t="s">
        <v>217</v>
      </c>
      <c r="D200" t="s">
        <v>170</v>
      </c>
      <c r="E200" t="s">
        <v>171</v>
      </c>
      <c r="F200" t="s">
        <v>2</v>
      </c>
      <c r="G200" t="s">
        <v>3</v>
      </c>
      <c r="H200" s="33">
        <v>45526</v>
      </c>
      <c r="I200" t="s">
        <v>172</v>
      </c>
      <c r="J200">
        <v>-93.9</v>
      </c>
      <c r="K200" t="s">
        <v>173</v>
      </c>
      <c r="L200">
        <v>2</v>
      </c>
      <c r="M200" t="s">
        <v>46</v>
      </c>
      <c r="N200" s="25">
        <v>22130</v>
      </c>
      <c r="O200">
        <v>67410</v>
      </c>
      <c r="P200" t="s">
        <v>179</v>
      </c>
      <c r="Q200" t="s">
        <v>11</v>
      </c>
    </row>
    <row r="201" spans="1:17" x14ac:dyDescent="0.25">
      <c r="A201" s="33">
        <v>45505</v>
      </c>
      <c r="B201" s="33">
        <v>45535</v>
      </c>
      <c r="C201" t="s">
        <v>217</v>
      </c>
      <c r="D201" t="s">
        <v>170</v>
      </c>
      <c r="E201" t="s">
        <v>171</v>
      </c>
      <c r="F201" t="s">
        <v>2</v>
      </c>
      <c r="G201" t="s">
        <v>3</v>
      </c>
      <c r="H201" s="33">
        <v>45534</v>
      </c>
      <c r="I201" t="s">
        <v>197</v>
      </c>
      <c r="J201">
        <v>-7.37</v>
      </c>
      <c r="K201" t="s">
        <v>173</v>
      </c>
      <c r="L201">
        <v>2</v>
      </c>
      <c r="M201" t="s">
        <v>46</v>
      </c>
      <c r="N201" s="25">
        <v>22130</v>
      </c>
      <c r="O201">
        <v>50562</v>
      </c>
      <c r="P201" t="s">
        <v>198</v>
      </c>
      <c r="Q201" t="s">
        <v>11</v>
      </c>
    </row>
    <row r="202" spans="1:17" x14ac:dyDescent="0.25">
      <c r="A202" s="33">
        <v>45505</v>
      </c>
      <c r="B202" s="33">
        <v>45535</v>
      </c>
      <c r="C202" t="s">
        <v>113</v>
      </c>
      <c r="D202" t="s">
        <v>170</v>
      </c>
      <c r="E202" t="s">
        <v>171</v>
      </c>
      <c r="F202" t="s">
        <v>2</v>
      </c>
      <c r="G202" t="s">
        <v>3</v>
      </c>
      <c r="H202" s="33">
        <v>45526</v>
      </c>
      <c r="I202" t="s">
        <v>172</v>
      </c>
      <c r="J202">
        <v>-110.98</v>
      </c>
      <c r="K202" t="s">
        <v>173</v>
      </c>
      <c r="L202">
        <v>2</v>
      </c>
      <c r="M202" t="s">
        <v>46</v>
      </c>
      <c r="N202" s="25">
        <v>22140</v>
      </c>
      <c r="O202">
        <v>67410</v>
      </c>
      <c r="P202" t="s">
        <v>179</v>
      </c>
      <c r="Q202" t="s">
        <v>11</v>
      </c>
    </row>
    <row r="203" spans="1:17" x14ac:dyDescent="0.25">
      <c r="A203" s="33">
        <v>45505</v>
      </c>
      <c r="B203" s="33">
        <v>45535</v>
      </c>
      <c r="C203" t="s">
        <v>113</v>
      </c>
      <c r="D203" t="s">
        <v>170</v>
      </c>
      <c r="E203" t="s">
        <v>171</v>
      </c>
      <c r="F203" t="s">
        <v>2</v>
      </c>
      <c r="G203" t="s">
        <v>3</v>
      </c>
      <c r="H203" s="33">
        <v>45534</v>
      </c>
      <c r="I203" t="s">
        <v>197</v>
      </c>
      <c r="J203">
        <v>-8.7100000000000009</v>
      </c>
      <c r="K203" t="s">
        <v>173</v>
      </c>
      <c r="L203">
        <v>2</v>
      </c>
      <c r="M203" t="s">
        <v>46</v>
      </c>
      <c r="N203" s="25">
        <v>22140</v>
      </c>
      <c r="O203">
        <v>50562</v>
      </c>
      <c r="P203" t="s">
        <v>198</v>
      </c>
      <c r="Q203" t="s">
        <v>11</v>
      </c>
    </row>
    <row r="204" spans="1:17" x14ac:dyDescent="0.25">
      <c r="A204" s="33">
        <v>45505</v>
      </c>
      <c r="B204" s="33">
        <v>45535</v>
      </c>
      <c r="C204" t="s">
        <v>114</v>
      </c>
      <c r="D204" t="s">
        <v>170</v>
      </c>
      <c r="E204" t="s">
        <v>171</v>
      </c>
      <c r="F204" t="s">
        <v>2</v>
      </c>
      <c r="G204" t="s">
        <v>3</v>
      </c>
      <c r="H204" s="33">
        <v>45526</v>
      </c>
      <c r="I204" t="s">
        <v>172</v>
      </c>
      <c r="J204">
        <v>-258.93</v>
      </c>
      <c r="K204" t="s">
        <v>173</v>
      </c>
      <c r="L204">
        <v>2</v>
      </c>
      <c r="M204" t="s">
        <v>46</v>
      </c>
      <c r="N204" s="25">
        <v>22141</v>
      </c>
      <c r="O204">
        <v>67410</v>
      </c>
      <c r="P204" t="s">
        <v>179</v>
      </c>
      <c r="Q204" t="s">
        <v>11</v>
      </c>
    </row>
    <row r="205" spans="1:17" x14ac:dyDescent="0.25">
      <c r="A205" s="33">
        <v>45505</v>
      </c>
      <c r="B205" s="33">
        <v>45535</v>
      </c>
      <c r="C205" t="s">
        <v>114</v>
      </c>
      <c r="D205" t="s">
        <v>170</v>
      </c>
      <c r="E205" t="s">
        <v>171</v>
      </c>
      <c r="F205" t="s">
        <v>2</v>
      </c>
      <c r="G205" t="s">
        <v>3</v>
      </c>
      <c r="H205" s="33">
        <v>45534</v>
      </c>
      <c r="I205" t="s">
        <v>197</v>
      </c>
      <c r="J205">
        <v>-20.32</v>
      </c>
      <c r="K205" t="s">
        <v>173</v>
      </c>
      <c r="L205">
        <v>2</v>
      </c>
      <c r="M205" t="s">
        <v>46</v>
      </c>
      <c r="N205" s="25">
        <v>22141</v>
      </c>
      <c r="O205">
        <v>50562</v>
      </c>
      <c r="P205" t="s">
        <v>198</v>
      </c>
      <c r="Q205" t="s">
        <v>11</v>
      </c>
    </row>
    <row r="206" spans="1:17" x14ac:dyDescent="0.25">
      <c r="A206" s="33">
        <v>45505</v>
      </c>
      <c r="B206" s="33">
        <v>45535</v>
      </c>
      <c r="C206" t="s">
        <v>115</v>
      </c>
      <c r="D206" t="s">
        <v>170</v>
      </c>
      <c r="E206" t="s">
        <v>171</v>
      </c>
      <c r="F206" t="s">
        <v>2</v>
      </c>
      <c r="G206" t="s">
        <v>3</v>
      </c>
      <c r="H206" s="33">
        <v>45526</v>
      </c>
      <c r="I206" t="s">
        <v>172</v>
      </c>
      <c r="J206">
        <v>-315.85000000000002</v>
      </c>
      <c r="K206" t="s">
        <v>173</v>
      </c>
      <c r="L206">
        <v>2</v>
      </c>
      <c r="M206" t="s">
        <v>46</v>
      </c>
      <c r="N206" s="25">
        <v>22150</v>
      </c>
      <c r="O206">
        <v>67410</v>
      </c>
      <c r="P206" t="s">
        <v>179</v>
      </c>
      <c r="Q206" t="s">
        <v>11</v>
      </c>
    </row>
    <row r="207" spans="1:17" x14ac:dyDescent="0.25">
      <c r="A207" s="33">
        <v>45505</v>
      </c>
      <c r="B207" s="33">
        <v>45535</v>
      </c>
      <c r="C207" t="s">
        <v>115</v>
      </c>
      <c r="D207" t="s">
        <v>170</v>
      </c>
      <c r="E207" t="s">
        <v>171</v>
      </c>
      <c r="F207" t="s">
        <v>2</v>
      </c>
      <c r="G207" t="s">
        <v>3</v>
      </c>
      <c r="H207" s="33">
        <v>45534</v>
      </c>
      <c r="I207" t="s">
        <v>197</v>
      </c>
      <c r="J207">
        <v>-24.79</v>
      </c>
      <c r="K207" t="s">
        <v>173</v>
      </c>
      <c r="L207">
        <v>2</v>
      </c>
      <c r="M207" t="s">
        <v>46</v>
      </c>
      <c r="N207" s="25">
        <v>22150</v>
      </c>
      <c r="O207">
        <v>50562</v>
      </c>
      <c r="P207" t="s">
        <v>198</v>
      </c>
      <c r="Q207" t="s">
        <v>11</v>
      </c>
    </row>
    <row r="208" spans="1:17" x14ac:dyDescent="0.25">
      <c r="A208" s="33">
        <v>45505</v>
      </c>
      <c r="B208" s="33">
        <v>45535</v>
      </c>
      <c r="C208" t="s">
        <v>116</v>
      </c>
      <c r="D208" t="s">
        <v>170</v>
      </c>
      <c r="E208" t="s">
        <v>171</v>
      </c>
      <c r="F208" t="s">
        <v>2</v>
      </c>
      <c r="G208" t="s">
        <v>3</v>
      </c>
      <c r="H208" s="33">
        <v>45526</v>
      </c>
      <c r="I208" t="s">
        <v>172</v>
      </c>
      <c r="J208">
        <v>-93.9</v>
      </c>
      <c r="K208" t="s">
        <v>173</v>
      </c>
      <c r="L208">
        <v>2</v>
      </c>
      <c r="M208" t="s">
        <v>46</v>
      </c>
      <c r="N208" s="25">
        <v>22160</v>
      </c>
      <c r="O208">
        <v>67410</v>
      </c>
      <c r="P208" t="s">
        <v>179</v>
      </c>
      <c r="Q208" t="s">
        <v>11</v>
      </c>
    </row>
    <row r="209" spans="1:17" x14ac:dyDescent="0.25">
      <c r="A209" s="33">
        <v>45505</v>
      </c>
      <c r="B209" s="33">
        <v>45535</v>
      </c>
      <c r="C209" t="s">
        <v>116</v>
      </c>
      <c r="D209" t="s">
        <v>170</v>
      </c>
      <c r="E209" t="s">
        <v>171</v>
      </c>
      <c r="F209" t="s">
        <v>2</v>
      </c>
      <c r="G209" t="s">
        <v>3</v>
      </c>
      <c r="H209" s="33">
        <v>45534</v>
      </c>
      <c r="I209" t="s">
        <v>197</v>
      </c>
      <c r="J209">
        <v>-7.37</v>
      </c>
      <c r="K209" t="s">
        <v>173</v>
      </c>
      <c r="L209">
        <v>2</v>
      </c>
      <c r="M209" t="s">
        <v>46</v>
      </c>
      <c r="N209" s="25">
        <v>22160</v>
      </c>
      <c r="O209">
        <v>50562</v>
      </c>
      <c r="P209" t="s">
        <v>198</v>
      </c>
      <c r="Q209" t="s">
        <v>11</v>
      </c>
    </row>
    <row r="210" spans="1:17" x14ac:dyDescent="0.25">
      <c r="A210" s="33">
        <v>45505</v>
      </c>
      <c r="B210" s="33">
        <v>45535</v>
      </c>
      <c r="C210" t="s">
        <v>117</v>
      </c>
      <c r="D210" t="s">
        <v>170</v>
      </c>
      <c r="E210" t="s">
        <v>171</v>
      </c>
      <c r="F210" t="s">
        <v>2</v>
      </c>
      <c r="G210" t="s">
        <v>3</v>
      </c>
      <c r="H210" s="33">
        <v>45526</v>
      </c>
      <c r="I210" t="s">
        <v>172</v>
      </c>
      <c r="J210">
        <v>-369.92</v>
      </c>
      <c r="K210" t="s">
        <v>173</v>
      </c>
      <c r="L210">
        <v>2</v>
      </c>
      <c r="M210" t="s">
        <v>46</v>
      </c>
      <c r="N210" s="25">
        <v>22170</v>
      </c>
      <c r="O210">
        <v>67410</v>
      </c>
      <c r="P210" t="s">
        <v>179</v>
      </c>
      <c r="Q210" t="s">
        <v>11</v>
      </c>
    </row>
    <row r="211" spans="1:17" x14ac:dyDescent="0.25">
      <c r="A211" s="33">
        <v>45505</v>
      </c>
      <c r="B211" s="33">
        <v>45535</v>
      </c>
      <c r="C211" t="s">
        <v>117</v>
      </c>
      <c r="D211" t="s">
        <v>170</v>
      </c>
      <c r="E211" t="s">
        <v>171</v>
      </c>
      <c r="F211" t="s">
        <v>2</v>
      </c>
      <c r="G211" t="s">
        <v>3</v>
      </c>
      <c r="H211" s="33">
        <v>45534</v>
      </c>
      <c r="I211" t="s">
        <v>197</v>
      </c>
      <c r="J211">
        <v>-29.03</v>
      </c>
      <c r="K211" t="s">
        <v>173</v>
      </c>
      <c r="L211">
        <v>2</v>
      </c>
      <c r="M211" t="s">
        <v>46</v>
      </c>
      <c r="N211" s="25">
        <v>22170</v>
      </c>
      <c r="O211">
        <v>50562</v>
      </c>
      <c r="P211" t="s">
        <v>198</v>
      </c>
      <c r="Q211" t="s">
        <v>11</v>
      </c>
    </row>
    <row r="212" spans="1:17" x14ac:dyDescent="0.25">
      <c r="A212" s="33">
        <v>45505</v>
      </c>
      <c r="B212" s="33">
        <v>45535</v>
      </c>
      <c r="C212" t="s">
        <v>218</v>
      </c>
      <c r="D212" t="s">
        <v>170</v>
      </c>
      <c r="E212" t="s">
        <v>171</v>
      </c>
      <c r="F212" t="s">
        <v>2</v>
      </c>
      <c r="G212" t="s">
        <v>3</v>
      </c>
      <c r="H212" s="33">
        <v>45526</v>
      </c>
      <c r="I212" t="s">
        <v>172</v>
      </c>
      <c r="J212">
        <v>-73.98</v>
      </c>
      <c r="K212" t="s">
        <v>173</v>
      </c>
      <c r="L212">
        <v>2</v>
      </c>
      <c r="M212" t="s">
        <v>46</v>
      </c>
      <c r="N212" s="25">
        <v>22172</v>
      </c>
      <c r="O212">
        <v>67410</v>
      </c>
      <c r="P212" t="s">
        <v>179</v>
      </c>
      <c r="Q212" t="s">
        <v>11</v>
      </c>
    </row>
    <row r="213" spans="1:17" x14ac:dyDescent="0.25">
      <c r="A213" s="33">
        <v>45505</v>
      </c>
      <c r="B213" s="33">
        <v>45535</v>
      </c>
      <c r="C213" t="s">
        <v>218</v>
      </c>
      <c r="D213" t="s">
        <v>170</v>
      </c>
      <c r="E213" t="s">
        <v>171</v>
      </c>
      <c r="F213" t="s">
        <v>2</v>
      </c>
      <c r="G213" t="s">
        <v>3</v>
      </c>
      <c r="H213" s="33">
        <v>45534</v>
      </c>
      <c r="I213" t="s">
        <v>197</v>
      </c>
      <c r="J213">
        <v>-5.81</v>
      </c>
      <c r="K213" t="s">
        <v>173</v>
      </c>
      <c r="L213">
        <v>2</v>
      </c>
      <c r="M213" t="s">
        <v>46</v>
      </c>
      <c r="N213" s="25">
        <v>22172</v>
      </c>
      <c r="O213">
        <v>50562</v>
      </c>
      <c r="P213" t="s">
        <v>198</v>
      </c>
      <c r="Q213" t="s">
        <v>11</v>
      </c>
    </row>
    <row r="214" spans="1:17" x14ac:dyDescent="0.25">
      <c r="A214" s="33">
        <v>45505</v>
      </c>
      <c r="B214" s="33">
        <v>45535</v>
      </c>
      <c r="C214" t="s">
        <v>118</v>
      </c>
      <c r="D214" t="s">
        <v>170</v>
      </c>
      <c r="E214" t="s">
        <v>171</v>
      </c>
      <c r="F214" t="s">
        <v>2</v>
      </c>
      <c r="G214" t="s">
        <v>3</v>
      </c>
      <c r="H214" s="33">
        <v>45526</v>
      </c>
      <c r="I214" t="s">
        <v>172</v>
      </c>
      <c r="J214">
        <v>-352.84</v>
      </c>
      <c r="K214" t="s">
        <v>173</v>
      </c>
      <c r="L214">
        <v>2</v>
      </c>
      <c r="M214" t="s">
        <v>46</v>
      </c>
      <c r="N214" s="25">
        <v>22184</v>
      </c>
      <c r="O214">
        <v>67410</v>
      </c>
      <c r="P214" t="s">
        <v>179</v>
      </c>
      <c r="Q214" t="s">
        <v>11</v>
      </c>
    </row>
    <row r="215" spans="1:17" x14ac:dyDescent="0.25">
      <c r="A215" s="33">
        <v>45505</v>
      </c>
      <c r="B215" s="33">
        <v>45535</v>
      </c>
      <c r="C215" t="s">
        <v>118</v>
      </c>
      <c r="D215" t="s">
        <v>170</v>
      </c>
      <c r="E215" t="s">
        <v>171</v>
      </c>
      <c r="F215" t="s">
        <v>2</v>
      </c>
      <c r="G215" t="s">
        <v>3</v>
      </c>
      <c r="H215" s="33">
        <v>45534</v>
      </c>
      <c r="I215" t="s">
        <v>197</v>
      </c>
      <c r="J215">
        <v>-27.69</v>
      </c>
      <c r="K215" t="s">
        <v>173</v>
      </c>
      <c r="L215">
        <v>2</v>
      </c>
      <c r="M215" t="s">
        <v>46</v>
      </c>
      <c r="N215" s="25">
        <v>22184</v>
      </c>
      <c r="O215">
        <v>50562</v>
      </c>
      <c r="P215" t="s">
        <v>198</v>
      </c>
      <c r="Q215" t="s">
        <v>11</v>
      </c>
    </row>
    <row r="216" spans="1:17" x14ac:dyDescent="0.25">
      <c r="A216" s="33">
        <v>45505</v>
      </c>
      <c r="B216" s="33">
        <v>45535</v>
      </c>
      <c r="C216" t="s">
        <v>119</v>
      </c>
      <c r="D216" t="s">
        <v>170</v>
      </c>
      <c r="E216" t="s">
        <v>171</v>
      </c>
      <c r="F216" t="s">
        <v>2</v>
      </c>
      <c r="G216" t="s">
        <v>3</v>
      </c>
      <c r="H216" s="33">
        <v>45526</v>
      </c>
      <c r="I216" t="s">
        <v>172</v>
      </c>
      <c r="J216">
        <v>-241.87</v>
      </c>
      <c r="K216" t="s">
        <v>173</v>
      </c>
      <c r="L216">
        <v>2</v>
      </c>
      <c r="M216" t="s">
        <v>46</v>
      </c>
      <c r="N216" s="25">
        <v>22185</v>
      </c>
      <c r="O216">
        <v>67410</v>
      </c>
      <c r="P216" t="s">
        <v>179</v>
      </c>
      <c r="Q216" t="s">
        <v>11</v>
      </c>
    </row>
    <row r="217" spans="1:17" x14ac:dyDescent="0.25">
      <c r="A217" s="33">
        <v>45505</v>
      </c>
      <c r="B217" s="33">
        <v>45535</v>
      </c>
      <c r="C217" t="s">
        <v>119</v>
      </c>
      <c r="D217" t="s">
        <v>170</v>
      </c>
      <c r="E217" t="s">
        <v>171</v>
      </c>
      <c r="F217" t="s">
        <v>2</v>
      </c>
      <c r="G217" t="s">
        <v>3</v>
      </c>
      <c r="H217" s="33">
        <v>45534</v>
      </c>
      <c r="I217" t="s">
        <v>197</v>
      </c>
      <c r="J217">
        <v>-18.98</v>
      </c>
      <c r="K217" t="s">
        <v>173</v>
      </c>
      <c r="L217">
        <v>2</v>
      </c>
      <c r="M217" t="s">
        <v>46</v>
      </c>
      <c r="N217" s="25">
        <v>22185</v>
      </c>
      <c r="O217">
        <v>50562</v>
      </c>
      <c r="P217" t="s">
        <v>198</v>
      </c>
      <c r="Q217" t="s">
        <v>11</v>
      </c>
    </row>
    <row r="218" spans="1:17" x14ac:dyDescent="0.25">
      <c r="A218" s="33">
        <v>45505</v>
      </c>
      <c r="B218" s="33">
        <v>45535</v>
      </c>
      <c r="C218" t="s">
        <v>120</v>
      </c>
      <c r="D218" t="s">
        <v>170</v>
      </c>
      <c r="E218" t="s">
        <v>171</v>
      </c>
      <c r="F218" t="s">
        <v>2</v>
      </c>
      <c r="G218" t="s">
        <v>3</v>
      </c>
      <c r="H218" s="33">
        <v>45526</v>
      </c>
      <c r="I218" t="s">
        <v>172</v>
      </c>
      <c r="J218">
        <v>-97.21</v>
      </c>
      <c r="K218" t="s">
        <v>173</v>
      </c>
      <c r="L218">
        <v>2</v>
      </c>
      <c r="M218" t="s">
        <v>46</v>
      </c>
      <c r="N218" s="25">
        <v>22192</v>
      </c>
      <c r="O218">
        <v>67410</v>
      </c>
      <c r="P218" t="s">
        <v>179</v>
      </c>
      <c r="Q218" t="s">
        <v>11</v>
      </c>
    </row>
    <row r="219" spans="1:17" x14ac:dyDescent="0.25">
      <c r="A219" s="33">
        <v>45505</v>
      </c>
      <c r="B219" s="33">
        <v>45535</v>
      </c>
      <c r="C219" t="s">
        <v>120</v>
      </c>
      <c r="D219" t="s">
        <v>170</v>
      </c>
      <c r="E219" t="s">
        <v>171</v>
      </c>
      <c r="F219" t="s">
        <v>2</v>
      </c>
      <c r="G219" t="s">
        <v>3</v>
      </c>
      <c r="H219" s="33">
        <v>45534</v>
      </c>
      <c r="I219" t="s">
        <v>197</v>
      </c>
      <c r="J219">
        <v>-7.63</v>
      </c>
      <c r="K219" t="s">
        <v>173</v>
      </c>
      <c r="L219">
        <v>2</v>
      </c>
      <c r="M219" t="s">
        <v>46</v>
      </c>
      <c r="N219" s="25">
        <v>22192</v>
      </c>
      <c r="O219">
        <v>50562</v>
      </c>
      <c r="P219" t="s">
        <v>198</v>
      </c>
      <c r="Q219" t="s">
        <v>11</v>
      </c>
    </row>
    <row r="220" spans="1:17" x14ac:dyDescent="0.25">
      <c r="A220" s="33">
        <v>45505</v>
      </c>
      <c r="B220" s="33">
        <v>45535</v>
      </c>
      <c r="C220" t="s">
        <v>121</v>
      </c>
      <c r="D220" t="s">
        <v>170</v>
      </c>
      <c r="E220" t="s">
        <v>171</v>
      </c>
      <c r="F220" t="s">
        <v>2</v>
      </c>
      <c r="G220" t="s">
        <v>3</v>
      </c>
      <c r="H220" s="33">
        <v>45526</v>
      </c>
      <c r="I220" t="s">
        <v>172</v>
      </c>
      <c r="J220">
        <v>-299.25</v>
      </c>
      <c r="K220" t="s">
        <v>173</v>
      </c>
      <c r="L220">
        <v>2</v>
      </c>
      <c r="M220" t="s">
        <v>46</v>
      </c>
      <c r="N220" s="25">
        <v>22193</v>
      </c>
      <c r="O220">
        <v>67410</v>
      </c>
      <c r="P220" t="s">
        <v>179</v>
      </c>
      <c r="Q220" t="s">
        <v>11</v>
      </c>
    </row>
    <row r="221" spans="1:17" x14ac:dyDescent="0.25">
      <c r="A221" s="33">
        <v>45505</v>
      </c>
      <c r="B221" s="33">
        <v>45535</v>
      </c>
      <c r="C221" t="s">
        <v>121</v>
      </c>
      <c r="D221" t="s">
        <v>170</v>
      </c>
      <c r="E221" t="s">
        <v>171</v>
      </c>
      <c r="F221" t="s">
        <v>2</v>
      </c>
      <c r="G221" t="s">
        <v>3</v>
      </c>
      <c r="H221" s="33">
        <v>45534</v>
      </c>
      <c r="I221" t="s">
        <v>197</v>
      </c>
      <c r="J221">
        <v>-23.48</v>
      </c>
      <c r="K221" t="s">
        <v>173</v>
      </c>
      <c r="L221">
        <v>2</v>
      </c>
      <c r="M221" t="s">
        <v>46</v>
      </c>
      <c r="N221" s="25">
        <v>22193</v>
      </c>
      <c r="O221">
        <v>50562</v>
      </c>
      <c r="P221" t="s">
        <v>198</v>
      </c>
      <c r="Q221" t="s">
        <v>11</v>
      </c>
    </row>
    <row r="222" spans="1:17" x14ac:dyDescent="0.25">
      <c r="A222" s="33">
        <v>45505</v>
      </c>
      <c r="B222" s="33">
        <v>45535</v>
      </c>
      <c r="C222" t="s">
        <v>122</v>
      </c>
      <c r="D222" t="s">
        <v>170</v>
      </c>
      <c r="E222" t="s">
        <v>171</v>
      </c>
      <c r="F222" t="s">
        <v>2</v>
      </c>
      <c r="G222" t="s">
        <v>3</v>
      </c>
      <c r="H222" s="33">
        <v>45526</v>
      </c>
      <c r="I222" t="s">
        <v>172</v>
      </c>
      <c r="J222">
        <v>-77.290000000000006</v>
      </c>
      <c r="K222" t="s">
        <v>173</v>
      </c>
      <c r="L222">
        <v>2</v>
      </c>
      <c r="M222" t="s">
        <v>46</v>
      </c>
      <c r="N222" s="25">
        <v>22194</v>
      </c>
      <c r="O222">
        <v>67410</v>
      </c>
      <c r="P222" t="s">
        <v>179</v>
      </c>
      <c r="Q222" t="s">
        <v>11</v>
      </c>
    </row>
    <row r="223" spans="1:17" x14ac:dyDescent="0.25">
      <c r="A223" s="33">
        <v>45505</v>
      </c>
      <c r="B223" s="33">
        <v>45535</v>
      </c>
      <c r="C223" t="s">
        <v>122</v>
      </c>
      <c r="D223" t="s">
        <v>170</v>
      </c>
      <c r="E223" t="s">
        <v>171</v>
      </c>
      <c r="F223" t="s">
        <v>2</v>
      </c>
      <c r="G223" t="s">
        <v>3</v>
      </c>
      <c r="H223" s="33">
        <v>45534</v>
      </c>
      <c r="I223" t="s">
        <v>197</v>
      </c>
      <c r="J223">
        <v>-6.07</v>
      </c>
      <c r="K223" t="s">
        <v>173</v>
      </c>
      <c r="L223">
        <v>2</v>
      </c>
      <c r="M223" t="s">
        <v>46</v>
      </c>
      <c r="N223" s="25">
        <v>22194</v>
      </c>
      <c r="O223">
        <v>50562</v>
      </c>
      <c r="P223" t="s">
        <v>198</v>
      </c>
      <c r="Q223" t="s">
        <v>11</v>
      </c>
    </row>
    <row r="224" spans="1:17" x14ac:dyDescent="0.25">
      <c r="A224" s="33">
        <v>45505</v>
      </c>
      <c r="B224" s="33">
        <v>45535</v>
      </c>
      <c r="C224" t="s">
        <v>123</v>
      </c>
      <c r="D224" t="s">
        <v>170</v>
      </c>
      <c r="E224" t="s">
        <v>171</v>
      </c>
      <c r="F224" t="s">
        <v>2</v>
      </c>
      <c r="G224" t="s">
        <v>3</v>
      </c>
      <c r="H224" s="33">
        <v>45526</v>
      </c>
      <c r="I224" t="s">
        <v>172</v>
      </c>
      <c r="J224">
        <v>-97.21</v>
      </c>
      <c r="K224" t="s">
        <v>173</v>
      </c>
      <c r="L224">
        <v>2</v>
      </c>
      <c r="M224" t="s">
        <v>46</v>
      </c>
      <c r="N224" s="25">
        <v>22195</v>
      </c>
      <c r="O224">
        <v>67410</v>
      </c>
      <c r="P224" t="s">
        <v>179</v>
      </c>
      <c r="Q224" t="s">
        <v>11</v>
      </c>
    </row>
    <row r="225" spans="1:17" x14ac:dyDescent="0.25">
      <c r="A225" s="33">
        <v>45505</v>
      </c>
      <c r="B225" s="33">
        <v>45535</v>
      </c>
      <c r="C225" t="s">
        <v>123</v>
      </c>
      <c r="D225" t="s">
        <v>170</v>
      </c>
      <c r="E225" t="s">
        <v>171</v>
      </c>
      <c r="F225" t="s">
        <v>2</v>
      </c>
      <c r="G225" t="s">
        <v>3</v>
      </c>
      <c r="H225" s="33">
        <v>45534</v>
      </c>
      <c r="I225" t="s">
        <v>197</v>
      </c>
      <c r="J225">
        <v>-7.63</v>
      </c>
      <c r="K225" t="s">
        <v>173</v>
      </c>
      <c r="L225">
        <v>2</v>
      </c>
      <c r="M225" t="s">
        <v>46</v>
      </c>
      <c r="N225" s="25">
        <v>22195</v>
      </c>
      <c r="O225">
        <v>50562</v>
      </c>
      <c r="P225" t="s">
        <v>198</v>
      </c>
      <c r="Q225" t="s">
        <v>11</v>
      </c>
    </row>
    <row r="226" spans="1:17" x14ac:dyDescent="0.25">
      <c r="A226" s="33">
        <v>45505</v>
      </c>
      <c r="B226" s="33">
        <v>45535</v>
      </c>
      <c r="C226" t="s">
        <v>124</v>
      </c>
      <c r="D226" t="s">
        <v>170</v>
      </c>
      <c r="E226" t="s">
        <v>171</v>
      </c>
      <c r="F226" t="s">
        <v>2</v>
      </c>
      <c r="G226" t="s">
        <v>3</v>
      </c>
      <c r="H226" s="33">
        <v>45526</v>
      </c>
      <c r="I226" t="s">
        <v>172</v>
      </c>
      <c r="J226">
        <v>-221.94</v>
      </c>
      <c r="K226" t="s">
        <v>173</v>
      </c>
      <c r="L226">
        <v>2</v>
      </c>
      <c r="M226" t="s">
        <v>46</v>
      </c>
      <c r="N226" s="25">
        <v>22201</v>
      </c>
      <c r="O226">
        <v>67410</v>
      </c>
      <c r="P226" t="s">
        <v>179</v>
      </c>
      <c r="Q226" t="s">
        <v>11</v>
      </c>
    </row>
    <row r="227" spans="1:17" x14ac:dyDescent="0.25">
      <c r="A227" s="33">
        <v>45505</v>
      </c>
      <c r="B227" s="33">
        <v>45535</v>
      </c>
      <c r="C227" t="s">
        <v>124</v>
      </c>
      <c r="D227" t="s">
        <v>170</v>
      </c>
      <c r="E227" t="s">
        <v>171</v>
      </c>
      <c r="F227" t="s">
        <v>2</v>
      </c>
      <c r="G227" t="s">
        <v>3</v>
      </c>
      <c r="H227" s="33">
        <v>45534</v>
      </c>
      <c r="I227" t="s">
        <v>197</v>
      </c>
      <c r="J227">
        <v>-17.420000000000002</v>
      </c>
      <c r="K227" t="s">
        <v>173</v>
      </c>
      <c r="L227">
        <v>2</v>
      </c>
      <c r="M227" t="s">
        <v>46</v>
      </c>
      <c r="N227" s="25">
        <v>22201</v>
      </c>
      <c r="O227">
        <v>50562</v>
      </c>
      <c r="P227" t="s">
        <v>198</v>
      </c>
      <c r="Q227" t="s">
        <v>11</v>
      </c>
    </row>
    <row r="228" spans="1:17" x14ac:dyDescent="0.25">
      <c r="A228" s="33">
        <v>45505</v>
      </c>
      <c r="B228" s="33">
        <v>45535</v>
      </c>
      <c r="C228" t="s">
        <v>125</v>
      </c>
      <c r="D228" t="s">
        <v>170</v>
      </c>
      <c r="E228" t="s">
        <v>171</v>
      </c>
      <c r="F228" t="s">
        <v>2</v>
      </c>
      <c r="G228" t="s">
        <v>3</v>
      </c>
      <c r="H228" s="33">
        <v>45526</v>
      </c>
      <c r="I228" t="s">
        <v>172</v>
      </c>
      <c r="J228">
        <v>-537.79999999999995</v>
      </c>
      <c r="K228" t="s">
        <v>173</v>
      </c>
      <c r="L228">
        <v>2</v>
      </c>
      <c r="M228" t="s">
        <v>46</v>
      </c>
      <c r="N228" s="25">
        <v>22202</v>
      </c>
      <c r="O228">
        <v>67410</v>
      </c>
      <c r="P228" t="s">
        <v>179</v>
      </c>
      <c r="Q228" t="s">
        <v>11</v>
      </c>
    </row>
    <row r="229" spans="1:17" x14ac:dyDescent="0.25">
      <c r="A229" s="33">
        <v>45505</v>
      </c>
      <c r="B229" s="33">
        <v>45535</v>
      </c>
      <c r="C229" t="s">
        <v>125</v>
      </c>
      <c r="D229" t="s">
        <v>170</v>
      </c>
      <c r="E229" t="s">
        <v>171</v>
      </c>
      <c r="F229" t="s">
        <v>2</v>
      </c>
      <c r="G229" t="s">
        <v>3</v>
      </c>
      <c r="H229" s="33">
        <v>45534</v>
      </c>
      <c r="I229" t="s">
        <v>197</v>
      </c>
      <c r="J229">
        <v>-42.21</v>
      </c>
      <c r="K229" t="s">
        <v>173</v>
      </c>
      <c r="L229">
        <v>2</v>
      </c>
      <c r="M229" t="s">
        <v>46</v>
      </c>
      <c r="N229" s="25">
        <v>22202</v>
      </c>
      <c r="O229">
        <v>50562</v>
      </c>
      <c r="P229" t="s">
        <v>198</v>
      </c>
      <c r="Q229" t="s">
        <v>11</v>
      </c>
    </row>
    <row r="230" spans="1:17" x14ac:dyDescent="0.25">
      <c r="A230" s="33">
        <v>45505</v>
      </c>
      <c r="B230" s="33">
        <v>45535</v>
      </c>
      <c r="C230" t="s">
        <v>126</v>
      </c>
      <c r="D230" t="s">
        <v>170</v>
      </c>
      <c r="E230" t="s">
        <v>171</v>
      </c>
      <c r="F230" t="s">
        <v>2</v>
      </c>
      <c r="G230" t="s">
        <v>3</v>
      </c>
      <c r="H230" s="33">
        <v>45526</v>
      </c>
      <c r="I230" t="s">
        <v>172</v>
      </c>
      <c r="J230">
        <v>-56.91</v>
      </c>
      <c r="K230" t="s">
        <v>173</v>
      </c>
      <c r="L230">
        <v>2</v>
      </c>
      <c r="M230" t="s">
        <v>46</v>
      </c>
      <c r="N230" s="25">
        <v>22204</v>
      </c>
      <c r="O230">
        <v>67410</v>
      </c>
      <c r="P230" t="s">
        <v>179</v>
      </c>
      <c r="Q230" t="s">
        <v>11</v>
      </c>
    </row>
    <row r="231" spans="1:17" x14ac:dyDescent="0.25">
      <c r="A231" s="33">
        <v>45505</v>
      </c>
      <c r="B231" s="33">
        <v>45535</v>
      </c>
      <c r="C231" t="s">
        <v>126</v>
      </c>
      <c r="D231" t="s">
        <v>170</v>
      </c>
      <c r="E231" t="s">
        <v>171</v>
      </c>
      <c r="F231" t="s">
        <v>2</v>
      </c>
      <c r="G231" t="s">
        <v>3</v>
      </c>
      <c r="H231" s="33">
        <v>45534</v>
      </c>
      <c r="I231" t="s">
        <v>197</v>
      </c>
      <c r="J231">
        <v>-4.47</v>
      </c>
      <c r="K231" t="s">
        <v>173</v>
      </c>
      <c r="L231">
        <v>2</v>
      </c>
      <c r="M231" t="s">
        <v>46</v>
      </c>
      <c r="N231" s="25">
        <v>22204</v>
      </c>
      <c r="O231">
        <v>50562</v>
      </c>
      <c r="P231" t="s">
        <v>198</v>
      </c>
      <c r="Q231" t="s">
        <v>11</v>
      </c>
    </row>
    <row r="232" spans="1:17" x14ac:dyDescent="0.25">
      <c r="A232" s="33">
        <v>45505</v>
      </c>
      <c r="B232" s="33">
        <v>45535</v>
      </c>
      <c r="C232" t="s">
        <v>127</v>
      </c>
      <c r="D232" t="s">
        <v>170</v>
      </c>
      <c r="E232" t="s">
        <v>171</v>
      </c>
      <c r="F232" t="s">
        <v>2</v>
      </c>
      <c r="G232" t="s">
        <v>3</v>
      </c>
      <c r="H232" s="33">
        <v>45526</v>
      </c>
      <c r="I232" t="s">
        <v>172</v>
      </c>
      <c r="J232">
        <v>-369.92</v>
      </c>
      <c r="K232" t="s">
        <v>173</v>
      </c>
      <c r="L232">
        <v>2</v>
      </c>
      <c r="M232" t="s">
        <v>46</v>
      </c>
      <c r="N232" s="25">
        <v>22211</v>
      </c>
      <c r="O232">
        <v>67410</v>
      </c>
      <c r="P232" t="s">
        <v>179</v>
      </c>
      <c r="Q232" t="s">
        <v>11</v>
      </c>
    </row>
    <row r="233" spans="1:17" x14ac:dyDescent="0.25">
      <c r="A233" s="33">
        <v>45505</v>
      </c>
      <c r="B233" s="33">
        <v>45535</v>
      </c>
      <c r="C233" t="s">
        <v>127</v>
      </c>
      <c r="D233" t="s">
        <v>170</v>
      </c>
      <c r="E233" t="s">
        <v>171</v>
      </c>
      <c r="F233" t="s">
        <v>2</v>
      </c>
      <c r="G233" t="s">
        <v>3</v>
      </c>
      <c r="H233" s="33">
        <v>45534</v>
      </c>
      <c r="I233" t="s">
        <v>197</v>
      </c>
      <c r="J233">
        <v>-29.03</v>
      </c>
      <c r="K233" t="s">
        <v>173</v>
      </c>
      <c r="L233">
        <v>2</v>
      </c>
      <c r="M233" t="s">
        <v>46</v>
      </c>
      <c r="N233" s="25">
        <v>22211</v>
      </c>
      <c r="O233">
        <v>50562</v>
      </c>
      <c r="P233" t="s">
        <v>198</v>
      </c>
      <c r="Q233" t="s">
        <v>11</v>
      </c>
    </row>
    <row r="234" spans="1:17" x14ac:dyDescent="0.25">
      <c r="A234" s="33">
        <v>45505</v>
      </c>
      <c r="B234" s="33">
        <v>45535</v>
      </c>
      <c r="C234" t="s">
        <v>128</v>
      </c>
      <c r="D234" t="s">
        <v>170</v>
      </c>
      <c r="E234" t="s">
        <v>171</v>
      </c>
      <c r="F234" t="s">
        <v>2</v>
      </c>
      <c r="G234" t="s">
        <v>3</v>
      </c>
      <c r="H234" s="33">
        <v>45526</v>
      </c>
      <c r="I234" t="s">
        <v>172</v>
      </c>
      <c r="J234">
        <v>-665.85</v>
      </c>
      <c r="K234" t="s">
        <v>173</v>
      </c>
      <c r="L234">
        <v>2</v>
      </c>
      <c r="M234" t="s">
        <v>46</v>
      </c>
      <c r="N234" s="25">
        <v>22212</v>
      </c>
      <c r="O234">
        <v>67410</v>
      </c>
      <c r="P234" t="s">
        <v>179</v>
      </c>
      <c r="Q234" t="s">
        <v>11</v>
      </c>
    </row>
    <row r="235" spans="1:17" x14ac:dyDescent="0.25">
      <c r="A235" s="33">
        <v>45505</v>
      </c>
      <c r="B235" s="33">
        <v>45535</v>
      </c>
      <c r="C235" t="s">
        <v>128</v>
      </c>
      <c r="D235" t="s">
        <v>170</v>
      </c>
      <c r="E235" t="s">
        <v>171</v>
      </c>
      <c r="F235" t="s">
        <v>2</v>
      </c>
      <c r="G235" t="s">
        <v>3</v>
      </c>
      <c r="H235" s="33">
        <v>45534</v>
      </c>
      <c r="I235" t="s">
        <v>197</v>
      </c>
      <c r="J235">
        <v>-52.26</v>
      </c>
      <c r="K235" t="s">
        <v>173</v>
      </c>
      <c r="L235">
        <v>2</v>
      </c>
      <c r="M235" t="s">
        <v>46</v>
      </c>
      <c r="N235" s="25">
        <v>22212</v>
      </c>
      <c r="O235">
        <v>50562</v>
      </c>
      <c r="P235" t="s">
        <v>198</v>
      </c>
      <c r="Q235" t="s">
        <v>11</v>
      </c>
    </row>
    <row r="236" spans="1:17" x14ac:dyDescent="0.25">
      <c r="A236" s="33">
        <v>45505</v>
      </c>
      <c r="B236" s="33">
        <v>45535</v>
      </c>
      <c r="C236" t="s">
        <v>129</v>
      </c>
      <c r="D236" t="s">
        <v>170</v>
      </c>
      <c r="E236" t="s">
        <v>171</v>
      </c>
      <c r="F236" t="s">
        <v>2</v>
      </c>
      <c r="G236" t="s">
        <v>3</v>
      </c>
      <c r="H236" s="33">
        <v>45526</v>
      </c>
      <c r="I236" t="s">
        <v>172</v>
      </c>
      <c r="J236">
        <v>-665.85</v>
      </c>
      <c r="K236" t="s">
        <v>173</v>
      </c>
      <c r="L236">
        <v>2</v>
      </c>
      <c r="M236" t="s">
        <v>46</v>
      </c>
      <c r="N236" s="25">
        <v>22213</v>
      </c>
      <c r="O236">
        <v>67410</v>
      </c>
      <c r="P236" t="s">
        <v>179</v>
      </c>
      <c r="Q236" t="s">
        <v>11</v>
      </c>
    </row>
    <row r="237" spans="1:17" x14ac:dyDescent="0.25">
      <c r="A237" s="33">
        <v>45505</v>
      </c>
      <c r="B237" s="33">
        <v>45535</v>
      </c>
      <c r="C237" t="s">
        <v>129</v>
      </c>
      <c r="D237" t="s">
        <v>170</v>
      </c>
      <c r="E237" t="s">
        <v>171</v>
      </c>
      <c r="F237" t="s">
        <v>2</v>
      </c>
      <c r="G237" t="s">
        <v>3</v>
      </c>
      <c r="H237" s="33">
        <v>45534</v>
      </c>
      <c r="I237" t="s">
        <v>197</v>
      </c>
      <c r="J237">
        <v>-52.26</v>
      </c>
      <c r="K237" t="s">
        <v>173</v>
      </c>
      <c r="L237">
        <v>2</v>
      </c>
      <c r="M237" t="s">
        <v>46</v>
      </c>
      <c r="N237" s="25">
        <v>22213</v>
      </c>
      <c r="O237">
        <v>50562</v>
      </c>
      <c r="P237" t="s">
        <v>198</v>
      </c>
      <c r="Q237" t="s">
        <v>11</v>
      </c>
    </row>
    <row r="238" spans="1:17" x14ac:dyDescent="0.25">
      <c r="A238" s="33">
        <v>45505</v>
      </c>
      <c r="B238" s="33">
        <v>45535</v>
      </c>
      <c r="C238" t="s">
        <v>130</v>
      </c>
      <c r="D238" t="s">
        <v>170</v>
      </c>
      <c r="E238" t="s">
        <v>171</v>
      </c>
      <c r="F238" t="s">
        <v>2</v>
      </c>
      <c r="G238" t="s">
        <v>3</v>
      </c>
      <c r="H238" s="33">
        <v>45526</v>
      </c>
      <c r="I238" t="s">
        <v>172</v>
      </c>
      <c r="J238">
        <v>-19.920000000000002</v>
      </c>
      <c r="K238" t="s">
        <v>173</v>
      </c>
      <c r="L238">
        <v>2</v>
      </c>
      <c r="M238" t="s">
        <v>46</v>
      </c>
      <c r="N238" s="25">
        <v>22219</v>
      </c>
      <c r="O238">
        <v>67410</v>
      </c>
      <c r="P238" t="s">
        <v>179</v>
      </c>
      <c r="Q238" t="s">
        <v>11</v>
      </c>
    </row>
    <row r="239" spans="1:17" x14ac:dyDescent="0.25">
      <c r="A239" s="33">
        <v>45505</v>
      </c>
      <c r="B239" s="33">
        <v>45535</v>
      </c>
      <c r="C239" t="s">
        <v>130</v>
      </c>
      <c r="D239" t="s">
        <v>170</v>
      </c>
      <c r="E239" t="s">
        <v>171</v>
      </c>
      <c r="F239" t="s">
        <v>2</v>
      </c>
      <c r="G239" t="s">
        <v>3</v>
      </c>
      <c r="H239" s="33">
        <v>45534</v>
      </c>
      <c r="I239" t="s">
        <v>197</v>
      </c>
      <c r="J239">
        <v>-1.56</v>
      </c>
      <c r="K239" t="s">
        <v>173</v>
      </c>
      <c r="L239">
        <v>2</v>
      </c>
      <c r="M239" t="s">
        <v>46</v>
      </c>
      <c r="N239" s="25">
        <v>22219</v>
      </c>
      <c r="O239">
        <v>50562</v>
      </c>
      <c r="P239" t="s">
        <v>198</v>
      </c>
      <c r="Q239" t="s">
        <v>11</v>
      </c>
    </row>
    <row r="240" spans="1:17" x14ac:dyDescent="0.25">
      <c r="A240" s="33">
        <v>45505</v>
      </c>
      <c r="B240" s="33">
        <v>45535</v>
      </c>
      <c r="C240" t="s">
        <v>131</v>
      </c>
      <c r="D240" t="s">
        <v>170</v>
      </c>
      <c r="E240" t="s">
        <v>171</v>
      </c>
      <c r="F240" t="s">
        <v>2</v>
      </c>
      <c r="G240" t="s">
        <v>3</v>
      </c>
      <c r="H240" s="33">
        <v>45526</v>
      </c>
      <c r="I240" t="s">
        <v>172</v>
      </c>
      <c r="J240">
        <v>-147.97</v>
      </c>
      <c r="K240" t="s">
        <v>173</v>
      </c>
      <c r="L240">
        <v>2</v>
      </c>
      <c r="M240" t="s">
        <v>46</v>
      </c>
      <c r="N240" s="25">
        <v>22220</v>
      </c>
      <c r="O240">
        <v>67410</v>
      </c>
      <c r="P240" t="s">
        <v>179</v>
      </c>
      <c r="Q240" t="s">
        <v>11</v>
      </c>
    </row>
    <row r="241" spans="1:17" x14ac:dyDescent="0.25">
      <c r="A241" s="33">
        <v>45505</v>
      </c>
      <c r="B241" s="33">
        <v>45535</v>
      </c>
      <c r="C241" t="s">
        <v>131</v>
      </c>
      <c r="D241" t="s">
        <v>170</v>
      </c>
      <c r="E241" t="s">
        <v>171</v>
      </c>
      <c r="F241" t="s">
        <v>2</v>
      </c>
      <c r="G241" t="s">
        <v>3</v>
      </c>
      <c r="H241" s="33">
        <v>45534</v>
      </c>
      <c r="I241" t="s">
        <v>197</v>
      </c>
      <c r="J241">
        <v>-11.61</v>
      </c>
      <c r="K241" t="s">
        <v>173</v>
      </c>
      <c r="L241">
        <v>2</v>
      </c>
      <c r="M241" t="s">
        <v>46</v>
      </c>
      <c r="N241" s="25">
        <v>22220</v>
      </c>
      <c r="O241">
        <v>50562</v>
      </c>
      <c r="P241" t="s">
        <v>198</v>
      </c>
      <c r="Q241" t="s">
        <v>11</v>
      </c>
    </row>
    <row r="242" spans="1:17" x14ac:dyDescent="0.25">
      <c r="A242" s="33">
        <v>45505</v>
      </c>
      <c r="B242" s="33">
        <v>45535</v>
      </c>
      <c r="C242" t="s">
        <v>132</v>
      </c>
      <c r="D242" t="s">
        <v>170</v>
      </c>
      <c r="E242" t="s">
        <v>171</v>
      </c>
      <c r="F242" t="s">
        <v>2</v>
      </c>
      <c r="G242" t="s">
        <v>3</v>
      </c>
      <c r="H242" s="33">
        <v>45526</v>
      </c>
      <c r="I242" t="s">
        <v>172</v>
      </c>
      <c r="J242">
        <v>-130.88999999999999</v>
      </c>
      <c r="K242" t="s">
        <v>173</v>
      </c>
      <c r="L242">
        <v>2</v>
      </c>
      <c r="M242" t="s">
        <v>46</v>
      </c>
      <c r="N242" s="25">
        <v>22233</v>
      </c>
      <c r="O242">
        <v>67410</v>
      </c>
      <c r="P242" t="s">
        <v>179</v>
      </c>
      <c r="Q242" t="s">
        <v>11</v>
      </c>
    </row>
    <row r="243" spans="1:17" x14ac:dyDescent="0.25">
      <c r="A243" s="33">
        <v>45505</v>
      </c>
      <c r="B243" s="33">
        <v>45535</v>
      </c>
      <c r="C243" t="s">
        <v>132</v>
      </c>
      <c r="D243" t="s">
        <v>170</v>
      </c>
      <c r="E243" t="s">
        <v>171</v>
      </c>
      <c r="F243" t="s">
        <v>2</v>
      </c>
      <c r="G243" t="s">
        <v>3</v>
      </c>
      <c r="H243" s="33">
        <v>45534</v>
      </c>
      <c r="I243" t="s">
        <v>197</v>
      </c>
      <c r="J243">
        <v>-10.27</v>
      </c>
      <c r="K243" t="s">
        <v>173</v>
      </c>
      <c r="L243">
        <v>2</v>
      </c>
      <c r="M243" t="s">
        <v>46</v>
      </c>
      <c r="N243" s="25">
        <v>22233</v>
      </c>
      <c r="O243">
        <v>50562</v>
      </c>
      <c r="P243" t="s">
        <v>198</v>
      </c>
      <c r="Q243" t="s">
        <v>11</v>
      </c>
    </row>
    <row r="244" spans="1:17" x14ac:dyDescent="0.25">
      <c r="A244" s="33">
        <v>45505</v>
      </c>
      <c r="B244" s="33">
        <v>45535</v>
      </c>
      <c r="C244" t="s">
        <v>133</v>
      </c>
      <c r="D244" t="s">
        <v>170</v>
      </c>
      <c r="E244" t="s">
        <v>171</v>
      </c>
      <c r="F244" t="s">
        <v>2</v>
      </c>
      <c r="G244" t="s">
        <v>3</v>
      </c>
      <c r="H244" s="33">
        <v>45526</v>
      </c>
      <c r="I244" t="s">
        <v>172</v>
      </c>
      <c r="J244">
        <v>-110.98</v>
      </c>
      <c r="K244" t="s">
        <v>173</v>
      </c>
      <c r="L244">
        <v>2</v>
      </c>
      <c r="M244" t="s">
        <v>46</v>
      </c>
      <c r="N244" s="25">
        <v>22239</v>
      </c>
      <c r="O244">
        <v>67410</v>
      </c>
      <c r="P244" t="s">
        <v>179</v>
      </c>
      <c r="Q244" t="s">
        <v>11</v>
      </c>
    </row>
    <row r="245" spans="1:17" x14ac:dyDescent="0.25">
      <c r="A245" s="33">
        <v>45505</v>
      </c>
      <c r="B245" s="33">
        <v>45535</v>
      </c>
      <c r="C245" t="s">
        <v>133</v>
      </c>
      <c r="D245" t="s">
        <v>170</v>
      </c>
      <c r="E245" t="s">
        <v>171</v>
      </c>
      <c r="F245" t="s">
        <v>2</v>
      </c>
      <c r="G245" t="s">
        <v>3</v>
      </c>
      <c r="H245" s="33">
        <v>45534</v>
      </c>
      <c r="I245" t="s">
        <v>197</v>
      </c>
      <c r="J245">
        <v>-8.7100000000000009</v>
      </c>
      <c r="K245" t="s">
        <v>173</v>
      </c>
      <c r="L245">
        <v>2</v>
      </c>
      <c r="M245" t="s">
        <v>46</v>
      </c>
      <c r="N245" s="25">
        <v>22239</v>
      </c>
      <c r="O245">
        <v>50562</v>
      </c>
      <c r="P245" t="s">
        <v>198</v>
      </c>
      <c r="Q245" t="s">
        <v>11</v>
      </c>
    </row>
    <row r="246" spans="1:17" x14ac:dyDescent="0.25">
      <c r="A246" s="33">
        <v>45505</v>
      </c>
      <c r="B246" s="33">
        <v>45535</v>
      </c>
      <c r="C246" t="s">
        <v>134</v>
      </c>
      <c r="D246" t="s">
        <v>170</v>
      </c>
      <c r="E246" t="s">
        <v>171</v>
      </c>
      <c r="F246" t="s">
        <v>2</v>
      </c>
      <c r="G246" t="s">
        <v>3</v>
      </c>
      <c r="H246" s="33">
        <v>45526</v>
      </c>
      <c r="I246" t="s">
        <v>172</v>
      </c>
      <c r="J246">
        <v>-36.99</v>
      </c>
      <c r="K246" t="s">
        <v>173</v>
      </c>
      <c r="L246">
        <v>2</v>
      </c>
      <c r="M246" t="s">
        <v>46</v>
      </c>
      <c r="N246" s="25">
        <v>22240</v>
      </c>
      <c r="O246">
        <v>67410</v>
      </c>
      <c r="P246" t="s">
        <v>179</v>
      </c>
      <c r="Q246" t="s">
        <v>11</v>
      </c>
    </row>
    <row r="247" spans="1:17" x14ac:dyDescent="0.25">
      <c r="A247" s="33">
        <v>45505</v>
      </c>
      <c r="B247" s="33">
        <v>45535</v>
      </c>
      <c r="C247" t="s">
        <v>134</v>
      </c>
      <c r="D247" t="s">
        <v>170</v>
      </c>
      <c r="E247" t="s">
        <v>171</v>
      </c>
      <c r="F247" t="s">
        <v>2</v>
      </c>
      <c r="G247" t="s">
        <v>3</v>
      </c>
      <c r="H247" s="33">
        <v>45534</v>
      </c>
      <c r="I247" t="s">
        <v>197</v>
      </c>
      <c r="J247">
        <v>-2.9</v>
      </c>
      <c r="K247" t="s">
        <v>173</v>
      </c>
      <c r="L247">
        <v>2</v>
      </c>
      <c r="M247" t="s">
        <v>46</v>
      </c>
      <c r="N247" s="25">
        <v>22240</v>
      </c>
      <c r="O247">
        <v>50562</v>
      </c>
      <c r="P247" t="s">
        <v>198</v>
      </c>
      <c r="Q247" t="s">
        <v>11</v>
      </c>
    </row>
    <row r="248" spans="1:17" x14ac:dyDescent="0.25">
      <c r="A248" s="33">
        <v>45505</v>
      </c>
      <c r="B248" s="33">
        <v>45535</v>
      </c>
      <c r="C248" t="s">
        <v>135</v>
      </c>
      <c r="D248" t="s">
        <v>170</v>
      </c>
      <c r="E248" t="s">
        <v>171</v>
      </c>
      <c r="F248" t="s">
        <v>2</v>
      </c>
      <c r="G248" t="s">
        <v>3</v>
      </c>
      <c r="H248" s="33">
        <v>45526</v>
      </c>
      <c r="I248" t="s">
        <v>172</v>
      </c>
      <c r="J248">
        <v>-1178.05</v>
      </c>
      <c r="K248" t="s">
        <v>173</v>
      </c>
      <c r="L248">
        <v>2</v>
      </c>
      <c r="M248" t="s">
        <v>46</v>
      </c>
      <c r="N248" s="25">
        <v>22310</v>
      </c>
      <c r="O248">
        <v>67410</v>
      </c>
      <c r="P248" t="s">
        <v>179</v>
      </c>
      <c r="Q248" t="s">
        <v>11</v>
      </c>
    </row>
    <row r="249" spans="1:17" x14ac:dyDescent="0.25">
      <c r="A249" s="33">
        <v>45505</v>
      </c>
      <c r="B249" s="33">
        <v>45535</v>
      </c>
      <c r="C249" t="s">
        <v>135</v>
      </c>
      <c r="D249" t="s">
        <v>170</v>
      </c>
      <c r="E249" t="s">
        <v>171</v>
      </c>
      <c r="F249" t="s">
        <v>2</v>
      </c>
      <c r="G249" t="s">
        <v>3</v>
      </c>
      <c r="H249" s="33">
        <v>45534</v>
      </c>
      <c r="I249" t="s">
        <v>197</v>
      </c>
      <c r="J249">
        <v>-92.45</v>
      </c>
      <c r="K249" t="s">
        <v>173</v>
      </c>
      <c r="L249">
        <v>2</v>
      </c>
      <c r="M249" t="s">
        <v>46</v>
      </c>
      <c r="N249" s="25">
        <v>22310</v>
      </c>
      <c r="O249">
        <v>50562</v>
      </c>
      <c r="P249" t="s">
        <v>198</v>
      </c>
      <c r="Q249" t="s">
        <v>11</v>
      </c>
    </row>
    <row r="250" spans="1:17" x14ac:dyDescent="0.25">
      <c r="A250" s="33">
        <v>45505</v>
      </c>
      <c r="B250" s="33">
        <v>45535</v>
      </c>
      <c r="C250" t="s">
        <v>136</v>
      </c>
      <c r="D250" t="s">
        <v>170</v>
      </c>
      <c r="E250" t="s">
        <v>171</v>
      </c>
      <c r="F250" t="s">
        <v>2</v>
      </c>
      <c r="G250" t="s">
        <v>3</v>
      </c>
      <c r="H250" s="33">
        <v>45526</v>
      </c>
      <c r="I250" t="s">
        <v>172</v>
      </c>
      <c r="J250">
        <v>-796.75</v>
      </c>
      <c r="K250" t="s">
        <v>173</v>
      </c>
      <c r="L250">
        <v>2</v>
      </c>
      <c r="M250" t="s">
        <v>46</v>
      </c>
      <c r="N250" s="25">
        <v>22320</v>
      </c>
      <c r="O250">
        <v>67410</v>
      </c>
      <c r="P250" t="s">
        <v>179</v>
      </c>
      <c r="Q250" t="s">
        <v>11</v>
      </c>
    </row>
    <row r="251" spans="1:17" x14ac:dyDescent="0.25">
      <c r="A251" s="33">
        <v>45505</v>
      </c>
      <c r="B251" s="33">
        <v>45535</v>
      </c>
      <c r="C251" t="s">
        <v>136</v>
      </c>
      <c r="D251" t="s">
        <v>170</v>
      </c>
      <c r="E251" t="s">
        <v>171</v>
      </c>
      <c r="F251" t="s">
        <v>2</v>
      </c>
      <c r="G251" t="s">
        <v>3</v>
      </c>
      <c r="H251" s="33">
        <v>45534</v>
      </c>
      <c r="I251" t="s">
        <v>197</v>
      </c>
      <c r="J251">
        <v>-62.53</v>
      </c>
      <c r="K251" t="s">
        <v>173</v>
      </c>
      <c r="L251">
        <v>2</v>
      </c>
      <c r="M251" t="s">
        <v>46</v>
      </c>
      <c r="N251" s="25">
        <v>22320</v>
      </c>
      <c r="O251">
        <v>50562</v>
      </c>
      <c r="P251" t="s">
        <v>198</v>
      </c>
      <c r="Q251" t="s">
        <v>11</v>
      </c>
    </row>
    <row r="252" spans="1:17" x14ac:dyDescent="0.25">
      <c r="A252" s="33">
        <v>45505</v>
      </c>
      <c r="B252" s="33">
        <v>45535</v>
      </c>
      <c r="C252" t="s">
        <v>137</v>
      </c>
      <c r="D252" t="s">
        <v>170</v>
      </c>
      <c r="E252" t="s">
        <v>171</v>
      </c>
      <c r="F252" t="s">
        <v>2</v>
      </c>
      <c r="G252" t="s">
        <v>3</v>
      </c>
      <c r="H252" s="33">
        <v>45526</v>
      </c>
      <c r="I252" t="s">
        <v>172</v>
      </c>
      <c r="J252">
        <v>-110.98</v>
      </c>
      <c r="K252" t="s">
        <v>173</v>
      </c>
      <c r="L252">
        <v>2</v>
      </c>
      <c r="M252" t="s">
        <v>46</v>
      </c>
      <c r="N252" s="25">
        <v>22330</v>
      </c>
      <c r="O252">
        <v>67410</v>
      </c>
      <c r="P252" t="s">
        <v>179</v>
      </c>
      <c r="Q252" t="s">
        <v>11</v>
      </c>
    </row>
    <row r="253" spans="1:17" x14ac:dyDescent="0.25">
      <c r="A253" s="33">
        <v>45505</v>
      </c>
      <c r="B253" s="33">
        <v>45535</v>
      </c>
      <c r="C253" t="s">
        <v>137</v>
      </c>
      <c r="D253" t="s">
        <v>170</v>
      </c>
      <c r="E253" t="s">
        <v>171</v>
      </c>
      <c r="F253" t="s">
        <v>2</v>
      </c>
      <c r="G253" t="s">
        <v>3</v>
      </c>
      <c r="H253" s="33">
        <v>45534</v>
      </c>
      <c r="I253" t="s">
        <v>197</v>
      </c>
      <c r="J253">
        <v>-8.7100000000000009</v>
      </c>
      <c r="K253" t="s">
        <v>173</v>
      </c>
      <c r="L253">
        <v>2</v>
      </c>
      <c r="M253" t="s">
        <v>46</v>
      </c>
      <c r="N253" s="25">
        <v>22330</v>
      </c>
      <c r="O253">
        <v>50562</v>
      </c>
      <c r="P253" t="s">
        <v>198</v>
      </c>
      <c r="Q253" t="s">
        <v>11</v>
      </c>
    </row>
    <row r="254" spans="1:17" x14ac:dyDescent="0.25">
      <c r="A254" s="33">
        <v>45505</v>
      </c>
      <c r="B254" s="33">
        <v>45535</v>
      </c>
      <c r="C254" t="s">
        <v>138</v>
      </c>
      <c r="D254" t="s">
        <v>170</v>
      </c>
      <c r="E254" t="s">
        <v>171</v>
      </c>
      <c r="F254" t="s">
        <v>2</v>
      </c>
      <c r="G254" t="s">
        <v>3</v>
      </c>
      <c r="H254" s="33">
        <v>45526</v>
      </c>
      <c r="I254" t="s">
        <v>172</v>
      </c>
      <c r="J254">
        <v>-147.97</v>
      </c>
      <c r="K254" t="s">
        <v>173</v>
      </c>
      <c r="L254">
        <v>2</v>
      </c>
      <c r="M254" t="s">
        <v>46</v>
      </c>
      <c r="N254" s="25">
        <v>22331</v>
      </c>
      <c r="O254">
        <v>67410</v>
      </c>
      <c r="P254" t="s">
        <v>179</v>
      </c>
      <c r="Q254" t="s">
        <v>11</v>
      </c>
    </row>
    <row r="255" spans="1:17" x14ac:dyDescent="0.25">
      <c r="A255" s="33">
        <v>45505</v>
      </c>
      <c r="B255" s="33">
        <v>45535</v>
      </c>
      <c r="C255" t="s">
        <v>138</v>
      </c>
      <c r="D255" t="s">
        <v>170</v>
      </c>
      <c r="E255" t="s">
        <v>171</v>
      </c>
      <c r="F255" t="s">
        <v>2</v>
      </c>
      <c r="G255" t="s">
        <v>3</v>
      </c>
      <c r="H255" s="33">
        <v>45534</v>
      </c>
      <c r="I255" t="s">
        <v>197</v>
      </c>
      <c r="J255">
        <v>-11.61</v>
      </c>
      <c r="K255" t="s">
        <v>173</v>
      </c>
      <c r="L255">
        <v>2</v>
      </c>
      <c r="M255" t="s">
        <v>46</v>
      </c>
      <c r="N255" s="25">
        <v>22331</v>
      </c>
      <c r="O255">
        <v>50562</v>
      </c>
      <c r="P255" t="s">
        <v>198</v>
      </c>
      <c r="Q255" t="s">
        <v>11</v>
      </c>
    </row>
    <row r="256" spans="1:17" x14ac:dyDescent="0.25">
      <c r="A256" s="33">
        <v>45505</v>
      </c>
      <c r="B256" s="33">
        <v>45535</v>
      </c>
      <c r="C256" t="s">
        <v>139</v>
      </c>
      <c r="D256" t="s">
        <v>170</v>
      </c>
      <c r="E256" t="s">
        <v>171</v>
      </c>
      <c r="F256" t="s">
        <v>2</v>
      </c>
      <c r="G256" t="s">
        <v>3</v>
      </c>
      <c r="H256" s="33">
        <v>45526</v>
      </c>
      <c r="I256" t="s">
        <v>172</v>
      </c>
      <c r="J256">
        <v>-36.99</v>
      </c>
      <c r="K256" t="s">
        <v>173</v>
      </c>
      <c r="L256">
        <v>2</v>
      </c>
      <c r="M256" t="s">
        <v>46</v>
      </c>
      <c r="N256" s="25">
        <v>22332</v>
      </c>
      <c r="O256">
        <v>67410</v>
      </c>
      <c r="P256" t="s">
        <v>179</v>
      </c>
      <c r="Q256" t="s">
        <v>11</v>
      </c>
    </row>
    <row r="257" spans="1:17" x14ac:dyDescent="0.25">
      <c r="A257" s="33">
        <v>45505</v>
      </c>
      <c r="B257" s="33">
        <v>45535</v>
      </c>
      <c r="C257" t="s">
        <v>139</v>
      </c>
      <c r="D257" t="s">
        <v>170</v>
      </c>
      <c r="E257" t="s">
        <v>171</v>
      </c>
      <c r="F257" t="s">
        <v>2</v>
      </c>
      <c r="G257" t="s">
        <v>3</v>
      </c>
      <c r="H257" s="33">
        <v>45534</v>
      </c>
      <c r="I257" t="s">
        <v>197</v>
      </c>
      <c r="J257">
        <v>-2.9</v>
      </c>
      <c r="K257" t="s">
        <v>173</v>
      </c>
      <c r="L257">
        <v>2</v>
      </c>
      <c r="M257" t="s">
        <v>46</v>
      </c>
      <c r="N257" s="25">
        <v>22332</v>
      </c>
      <c r="O257">
        <v>50562</v>
      </c>
      <c r="P257" t="s">
        <v>198</v>
      </c>
      <c r="Q257" t="s">
        <v>11</v>
      </c>
    </row>
    <row r="258" spans="1:17" x14ac:dyDescent="0.25">
      <c r="A258" s="33">
        <v>45505</v>
      </c>
      <c r="B258" s="33">
        <v>45535</v>
      </c>
      <c r="C258" t="s">
        <v>140</v>
      </c>
      <c r="D258" t="s">
        <v>170</v>
      </c>
      <c r="E258" t="s">
        <v>171</v>
      </c>
      <c r="F258" t="s">
        <v>2</v>
      </c>
      <c r="G258" t="s">
        <v>3</v>
      </c>
      <c r="H258" s="33">
        <v>45526</v>
      </c>
      <c r="I258" t="s">
        <v>172</v>
      </c>
      <c r="J258">
        <v>-388.98</v>
      </c>
      <c r="K258" t="s">
        <v>173</v>
      </c>
      <c r="L258">
        <v>2</v>
      </c>
      <c r="M258" t="s">
        <v>46</v>
      </c>
      <c r="N258" s="25">
        <v>22333</v>
      </c>
      <c r="O258">
        <v>67410</v>
      </c>
      <c r="P258" t="s">
        <v>179</v>
      </c>
      <c r="Q258" t="s">
        <v>11</v>
      </c>
    </row>
    <row r="259" spans="1:17" x14ac:dyDescent="0.25">
      <c r="A259" s="33">
        <v>45505</v>
      </c>
      <c r="B259" s="33">
        <v>45535</v>
      </c>
      <c r="C259" t="s">
        <v>140</v>
      </c>
      <c r="D259" t="s">
        <v>170</v>
      </c>
      <c r="E259" t="s">
        <v>171</v>
      </c>
      <c r="F259" t="s">
        <v>2</v>
      </c>
      <c r="G259" t="s">
        <v>3</v>
      </c>
      <c r="H259" s="33">
        <v>45534</v>
      </c>
      <c r="I259" t="s">
        <v>197</v>
      </c>
      <c r="J259">
        <v>-30.53</v>
      </c>
      <c r="K259" t="s">
        <v>173</v>
      </c>
      <c r="L259">
        <v>2</v>
      </c>
      <c r="M259" t="s">
        <v>46</v>
      </c>
      <c r="N259" s="25">
        <v>22333</v>
      </c>
      <c r="O259">
        <v>50562</v>
      </c>
      <c r="P259" t="s">
        <v>198</v>
      </c>
      <c r="Q259" t="s">
        <v>11</v>
      </c>
    </row>
    <row r="260" spans="1:17" x14ac:dyDescent="0.25">
      <c r="A260" s="33">
        <v>45505</v>
      </c>
      <c r="B260" s="33">
        <v>45535</v>
      </c>
      <c r="C260" t="s">
        <v>141</v>
      </c>
      <c r="D260" t="s">
        <v>170</v>
      </c>
      <c r="E260" t="s">
        <v>171</v>
      </c>
      <c r="F260" t="s">
        <v>2</v>
      </c>
      <c r="G260" t="s">
        <v>3</v>
      </c>
      <c r="H260" s="33">
        <v>45526</v>
      </c>
      <c r="I260" t="s">
        <v>172</v>
      </c>
      <c r="J260">
        <v>-56.91</v>
      </c>
      <c r="K260" t="s">
        <v>173</v>
      </c>
      <c r="L260">
        <v>2</v>
      </c>
      <c r="M260" t="s">
        <v>46</v>
      </c>
      <c r="N260" s="25">
        <v>22334</v>
      </c>
      <c r="O260">
        <v>67410</v>
      </c>
      <c r="P260" t="s">
        <v>179</v>
      </c>
      <c r="Q260" t="s">
        <v>11</v>
      </c>
    </row>
    <row r="261" spans="1:17" x14ac:dyDescent="0.25">
      <c r="A261" s="33">
        <v>45505</v>
      </c>
      <c r="B261" s="33">
        <v>45535</v>
      </c>
      <c r="C261" t="s">
        <v>141</v>
      </c>
      <c r="D261" t="s">
        <v>170</v>
      </c>
      <c r="E261" t="s">
        <v>171</v>
      </c>
      <c r="F261" t="s">
        <v>2</v>
      </c>
      <c r="G261" t="s">
        <v>3</v>
      </c>
      <c r="H261" s="33">
        <v>45534</v>
      </c>
      <c r="I261" t="s">
        <v>197</v>
      </c>
      <c r="J261">
        <v>-4.47</v>
      </c>
      <c r="K261" t="s">
        <v>173</v>
      </c>
      <c r="L261">
        <v>2</v>
      </c>
      <c r="M261" t="s">
        <v>46</v>
      </c>
      <c r="N261" s="25">
        <v>22334</v>
      </c>
      <c r="O261">
        <v>50562</v>
      </c>
      <c r="P261" t="s">
        <v>198</v>
      </c>
      <c r="Q261" t="s">
        <v>11</v>
      </c>
    </row>
    <row r="262" spans="1:17" x14ac:dyDescent="0.25">
      <c r="A262" s="33">
        <v>45505</v>
      </c>
      <c r="B262" s="33">
        <v>45535</v>
      </c>
      <c r="C262" t="s">
        <v>142</v>
      </c>
      <c r="D262" t="s">
        <v>170</v>
      </c>
      <c r="E262" t="s">
        <v>171</v>
      </c>
      <c r="F262" t="s">
        <v>2</v>
      </c>
      <c r="G262" t="s">
        <v>3</v>
      </c>
      <c r="H262" s="33">
        <v>45526</v>
      </c>
      <c r="I262" t="s">
        <v>172</v>
      </c>
      <c r="J262">
        <v>-56.91</v>
      </c>
      <c r="K262" t="s">
        <v>173</v>
      </c>
      <c r="L262">
        <v>2</v>
      </c>
      <c r="M262" t="s">
        <v>46</v>
      </c>
      <c r="N262" s="25">
        <v>22340</v>
      </c>
      <c r="O262">
        <v>67410</v>
      </c>
      <c r="P262" t="s">
        <v>179</v>
      </c>
      <c r="Q262" t="s">
        <v>11</v>
      </c>
    </row>
    <row r="263" spans="1:17" x14ac:dyDescent="0.25">
      <c r="A263" s="33">
        <v>45505</v>
      </c>
      <c r="B263" s="33">
        <v>45535</v>
      </c>
      <c r="C263" t="s">
        <v>142</v>
      </c>
      <c r="D263" t="s">
        <v>170</v>
      </c>
      <c r="E263" t="s">
        <v>171</v>
      </c>
      <c r="F263" t="s">
        <v>2</v>
      </c>
      <c r="G263" t="s">
        <v>3</v>
      </c>
      <c r="H263" s="33">
        <v>45534</v>
      </c>
      <c r="I263" t="s">
        <v>197</v>
      </c>
      <c r="J263">
        <v>-4.47</v>
      </c>
      <c r="K263" t="s">
        <v>173</v>
      </c>
      <c r="L263">
        <v>2</v>
      </c>
      <c r="M263" t="s">
        <v>46</v>
      </c>
      <c r="N263" s="25">
        <v>22340</v>
      </c>
      <c r="O263">
        <v>50562</v>
      </c>
      <c r="P263" t="s">
        <v>198</v>
      </c>
      <c r="Q263" t="s">
        <v>11</v>
      </c>
    </row>
    <row r="264" spans="1:17" x14ac:dyDescent="0.25">
      <c r="A264" s="33">
        <v>45505</v>
      </c>
      <c r="B264" s="33">
        <v>45535</v>
      </c>
      <c r="C264" t="s">
        <v>143</v>
      </c>
      <c r="D264" t="s">
        <v>170</v>
      </c>
      <c r="E264" t="s">
        <v>171</v>
      </c>
      <c r="F264" t="s">
        <v>2</v>
      </c>
      <c r="G264" t="s">
        <v>3</v>
      </c>
      <c r="H264" s="33">
        <v>45526</v>
      </c>
      <c r="I264" t="s">
        <v>172</v>
      </c>
      <c r="J264">
        <v>-36.99</v>
      </c>
      <c r="K264" t="s">
        <v>173</v>
      </c>
      <c r="L264">
        <v>2</v>
      </c>
      <c r="M264" t="s">
        <v>46</v>
      </c>
      <c r="N264" s="25">
        <v>22360</v>
      </c>
      <c r="O264">
        <v>67410</v>
      </c>
      <c r="P264" t="s">
        <v>179</v>
      </c>
      <c r="Q264" t="s">
        <v>11</v>
      </c>
    </row>
    <row r="265" spans="1:17" x14ac:dyDescent="0.25">
      <c r="A265" s="33">
        <v>45505</v>
      </c>
      <c r="B265" s="33">
        <v>45535</v>
      </c>
      <c r="C265" t="s">
        <v>143</v>
      </c>
      <c r="D265" t="s">
        <v>170</v>
      </c>
      <c r="E265" t="s">
        <v>171</v>
      </c>
      <c r="F265" t="s">
        <v>2</v>
      </c>
      <c r="G265" t="s">
        <v>3</v>
      </c>
      <c r="H265" s="33">
        <v>45534</v>
      </c>
      <c r="I265" t="s">
        <v>197</v>
      </c>
      <c r="J265">
        <v>-2.9</v>
      </c>
      <c r="K265" t="s">
        <v>173</v>
      </c>
      <c r="L265">
        <v>2</v>
      </c>
      <c r="M265" t="s">
        <v>46</v>
      </c>
      <c r="N265" s="25">
        <v>22360</v>
      </c>
      <c r="O265">
        <v>50562</v>
      </c>
      <c r="P265" t="s">
        <v>198</v>
      </c>
      <c r="Q265" t="s">
        <v>11</v>
      </c>
    </row>
    <row r="266" spans="1:17" x14ac:dyDescent="0.25">
      <c r="A266" s="33">
        <v>45505</v>
      </c>
      <c r="B266" s="33">
        <v>45535</v>
      </c>
      <c r="C266" t="s">
        <v>144</v>
      </c>
      <c r="D266" t="s">
        <v>170</v>
      </c>
      <c r="E266" t="s">
        <v>171</v>
      </c>
      <c r="F266" t="s">
        <v>2</v>
      </c>
      <c r="G266" t="s">
        <v>3</v>
      </c>
      <c r="H266" s="33">
        <v>45526</v>
      </c>
      <c r="I266" t="s">
        <v>172</v>
      </c>
      <c r="J266">
        <v>-147.97</v>
      </c>
      <c r="K266" t="s">
        <v>173</v>
      </c>
      <c r="L266">
        <v>2</v>
      </c>
      <c r="M266" t="s">
        <v>46</v>
      </c>
      <c r="N266" s="25">
        <v>22370</v>
      </c>
      <c r="O266">
        <v>67410</v>
      </c>
      <c r="P266" t="s">
        <v>179</v>
      </c>
      <c r="Q266" t="s">
        <v>11</v>
      </c>
    </row>
    <row r="267" spans="1:17" x14ac:dyDescent="0.25">
      <c r="A267" s="33">
        <v>45505</v>
      </c>
      <c r="B267" s="33">
        <v>45535</v>
      </c>
      <c r="C267" t="s">
        <v>144</v>
      </c>
      <c r="D267" t="s">
        <v>170</v>
      </c>
      <c r="E267" t="s">
        <v>171</v>
      </c>
      <c r="F267" t="s">
        <v>2</v>
      </c>
      <c r="G267" t="s">
        <v>3</v>
      </c>
      <c r="H267" s="33">
        <v>45534</v>
      </c>
      <c r="I267" t="s">
        <v>197</v>
      </c>
      <c r="J267">
        <v>-11.61</v>
      </c>
      <c r="K267" t="s">
        <v>173</v>
      </c>
      <c r="L267">
        <v>2</v>
      </c>
      <c r="M267" t="s">
        <v>46</v>
      </c>
      <c r="N267" s="25">
        <v>22370</v>
      </c>
      <c r="O267">
        <v>50562</v>
      </c>
      <c r="P267" t="s">
        <v>198</v>
      </c>
      <c r="Q267" t="s">
        <v>11</v>
      </c>
    </row>
    <row r="268" spans="1:17" x14ac:dyDescent="0.25">
      <c r="A268" s="33">
        <v>45505</v>
      </c>
      <c r="B268" s="33">
        <v>45535</v>
      </c>
      <c r="C268" t="s">
        <v>145</v>
      </c>
      <c r="D268" t="s">
        <v>170</v>
      </c>
      <c r="E268" t="s">
        <v>171</v>
      </c>
      <c r="F268" t="s">
        <v>2</v>
      </c>
      <c r="G268" t="s">
        <v>3</v>
      </c>
      <c r="H268" s="33">
        <v>45526</v>
      </c>
      <c r="I268" t="s">
        <v>172</v>
      </c>
      <c r="J268">
        <v>-73.98</v>
      </c>
      <c r="K268" t="s">
        <v>173</v>
      </c>
      <c r="L268">
        <v>2</v>
      </c>
      <c r="M268" t="s">
        <v>46</v>
      </c>
      <c r="N268" s="25">
        <v>22390</v>
      </c>
      <c r="O268">
        <v>67410</v>
      </c>
      <c r="P268" t="s">
        <v>179</v>
      </c>
      <c r="Q268" t="s">
        <v>11</v>
      </c>
    </row>
    <row r="269" spans="1:17" x14ac:dyDescent="0.25">
      <c r="A269" s="33">
        <v>45505</v>
      </c>
      <c r="B269" s="33">
        <v>45535</v>
      </c>
      <c r="C269" t="s">
        <v>145</v>
      </c>
      <c r="D269" t="s">
        <v>170</v>
      </c>
      <c r="E269" t="s">
        <v>171</v>
      </c>
      <c r="F269" t="s">
        <v>2</v>
      </c>
      <c r="G269" t="s">
        <v>3</v>
      </c>
      <c r="H269" s="33">
        <v>45534</v>
      </c>
      <c r="I269" t="s">
        <v>197</v>
      </c>
      <c r="J269">
        <v>-5.81</v>
      </c>
      <c r="K269" t="s">
        <v>173</v>
      </c>
      <c r="L269">
        <v>2</v>
      </c>
      <c r="M269" t="s">
        <v>46</v>
      </c>
      <c r="N269" s="25">
        <v>22390</v>
      </c>
      <c r="O269">
        <v>50562</v>
      </c>
      <c r="P269" t="s">
        <v>198</v>
      </c>
      <c r="Q269" t="s">
        <v>11</v>
      </c>
    </row>
    <row r="270" spans="1:17" x14ac:dyDescent="0.25">
      <c r="A270" s="33">
        <v>45505</v>
      </c>
      <c r="B270" s="33">
        <v>45535</v>
      </c>
      <c r="C270" t="s">
        <v>146</v>
      </c>
      <c r="D270" t="s">
        <v>170</v>
      </c>
      <c r="E270" t="s">
        <v>171</v>
      </c>
      <c r="F270" t="s">
        <v>2</v>
      </c>
      <c r="G270" t="s">
        <v>3</v>
      </c>
      <c r="H270" s="33">
        <v>45526</v>
      </c>
      <c r="I270" t="s">
        <v>172</v>
      </c>
      <c r="J270">
        <v>-73.98</v>
      </c>
      <c r="K270" t="s">
        <v>173</v>
      </c>
      <c r="L270">
        <v>2</v>
      </c>
      <c r="M270" t="s">
        <v>46</v>
      </c>
      <c r="N270" s="25">
        <v>22391</v>
      </c>
      <c r="O270">
        <v>67410</v>
      </c>
      <c r="P270" t="s">
        <v>179</v>
      </c>
      <c r="Q270" t="s">
        <v>11</v>
      </c>
    </row>
    <row r="271" spans="1:17" x14ac:dyDescent="0.25">
      <c r="A271" s="33">
        <v>45505</v>
      </c>
      <c r="B271" s="33">
        <v>45535</v>
      </c>
      <c r="C271" t="s">
        <v>146</v>
      </c>
      <c r="D271" t="s">
        <v>170</v>
      </c>
      <c r="E271" t="s">
        <v>171</v>
      </c>
      <c r="F271" t="s">
        <v>2</v>
      </c>
      <c r="G271" t="s">
        <v>3</v>
      </c>
      <c r="H271" s="33">
        <v>45534</v>
      </c>
      <c r="I271" t="s">
        <v>197</v>
      </c>
      <c r="J271">
        <v>-5.81</v>
      </c>
      <c r="K271" t="s">
        <v>173</v>
      </c>
      <c r="L271">
        <v>2</v>
      </c>
      <c r="M271" t="s">
        <v>46</v>
      </c>
      <c r="N271" s="25">
        <v>22391</v>
      </c>
      <c r="O271">
        <v>50562</v>
      </c>
      <c r="P271" t="s">
        <v>198</v>
      </c>
      <c r="Q271" t="s">
        <v>11</v>
      </c>
    </row>
    <row r="272" spans="1:17" x14ac:dyDescent="0.25">
      <c r="A272" s="33">
        <v>45505</v>
      </c>
      <c r="B272" s="33">
        <v>45535</v>
      </c>
      <c r="C272" t="s">
        <v>219</v>
      </c>
      <c r="D272" t="s">
        <v>170</v>
      </c>
      <c r="E272" t="s">
        <v>171</v>
      </c>
      <c r="F272" t="s">
        <v>2</v>
      </c>
      <c r="G272" t="s">
        <v>3</v>
      </c>
      <c r="H272" s="33">
        <v>45526</v>
      </c>
      <c r="I272" t="s">
        <v>172</v>
      </c>
      <c r="J272">
        <v>-258.93</v>
      </c>
      <c r="K272" t="s">
        <v>173</v>
      </c>
      <c r="L272">
        <v>2</v>
      </c>
      <c r="M272" t="s">
        <v>46</v>
      </c>
      <c r="N272" s="25">
        <v>22393</v>
      </c>
      <c r="O272">
        <v>67410</v>
      </c>
      <c r="P272" t="s">
        <v>179</v>
      </c>
      <c r="Q272" t="s">
        <v>11</v>
      </c>
    </row>
    <row r="273" spans="1:17" x14ac:dyDescent="0.25">
      <c r="A273" s="33">
        <v>45505</v>
      </c>
      <c r="B273" s="33">
        <v>45535</v>
      </c>
      <c r="C273" t="s">
        <v>219</v>
      </c>
      <c r="D273" t="s">
        <v>170</v>
      </c>
      <c r="E273" t="s">
        <v>171</v>
      </c>
      <c r="F273" t="s">
        <v>2</v>
      </c>
      <c r="G273" t="s">
        <v>3</v>
      </c>
      <c r="H273" s="33">
        <v>45534</v>
      </c>
      <c r="I273" t="s">
        <v>197</v>
      </c>
      <c r="J273">
        <v>-20.32</v>
      </c>
      <c r="K273" t="s">
        <v>173</v>
      </c>
      <c r="L273">
        <v>2</v>
      </c>
      <c r="M273" t="s">
        <v>46</v>
      </c>
      <c r="N273" s="25">
        <v>22393</v>
      </c>
      <c r="O273">
        <v>50562</v>
      </c>
      <c r="P273" t="s">
        <v>198</v>
      </c>
      <c r="Q273" t="s">
        <v>11</v>
      </c>
    </row>
    <row r="274" spans="1:17" x14ac:dyDescent="0.25">
      <c r="A274" s="33">
        <v>45505</v>
      </c>
      <c r="B274" s="33">
        <v>45535</v>
      </c>
      <c r="C274" t="s">
        <v>220</v>
      </c>
      <c r="D274" t="s">
        <v>170</v>
      </c>
      <c r="E274" t="s">
        <v>171</v>
      </c>
      <c r="F274" t="s">
        <v>2</v>
      </c>
      <c r="G274" t="s">
        <v>3</v>
      </c>
      <c r="H274" s="33">
        <v>45526</v>
      </c>
      <c r="I274" t="s">
        <v>172</v>
      </c>
      <c r="J274">
        <v>-331.18</v>
      </c>
      <c r="K274" t="s">
        <v>173</v>
      </c>
      <c r="L274">
        <v>2</v>
      </c>
      <c r="M274" t="s">
        <v>46</v>
      </c>
      <c r="N274" s="25">
        <v>22394</v>
      </c>
      <c r="O274">
        <v>67410</v>
      </c>
      <c r="P274" t="s">
        <v>179</v>
      </c>
      <c r="Q274" t="s">
        <v>11</v>
      </c>
    </row>
    <row r="275" spans="1:17" x14ac:dyDescent="0.25">
      <c r="A275" s="33">
        <v>45505</v>
      </c>
      <c r="B275" s="33">
        <v>45535</v>
      </c>
      <c r="C275" t="s">
        <v>220</v>
      </c>
      <c r="D275" t="s">
        <v>170</v>
      </c>
      <c r="E275" t="s">
        <v>171</v>
      </c>
      <c r="F275" t="s">
        <v>2</v>
      </c>
      <c r="G275" t="s">
        <v>3</v>
      </c>
      <c r="H275" s="33">
        <v>45534</v>
      </c>
      <c r="I275" t="s">
        <v>197</v>
      </c>
      <c r="J275">
        <v>-25.99</v>
      </c>
      <c r="K275" t="s">
        <v>173</v>
      </c>
      <c r="L275">
        <v>2</v>
      </c>
      <c r="M275" t="s">
        <v>46</v>
      </c>
      <c r="N275" s="25">
        <v>22394</v>
      </c>
      <c r="O275">
        <v>50562</v>
      </c>
      <c r="P275" t="s">
        <v>198</v>
      </c>
      <c r="Q275" t="s">
        <v>11</v>
      </c>
    </row>
    <row r="276" spans="1:17" x14ac:dyDescent="0.25">
      <c r="A276" s="33">
        <v>45505</v>
      </c>
      <c r="B276" s="33">
        <v>45535</v>
      </c>
      <c r="C276" t="s">
        <v>148</v>
      </c>
      <c r="D276" t="s">
        <v>170</v>
      </c>
      <c r="E276" t="s">
        <v>171</v>
      </c>
      <c r="F276" t="s">
        <v>2</v>
      </c>
      <c r="G276" t="s">
        <v>3</v>
      </c>
      <c r="H276" s="33">
        <v>45526</v>
      </c>
      <c r="I276" t="s">
        <v>172</v>
      </c>
      <c r="J276">
        <v>-19.850000000000001</v>
      </c>
      <c r="K276" t="s">
        <v>173</v>
      </c>
      <c r="L276">
        <v>2</v>
      </c>
      <c r="M276" t="s">
        <v>46</v>
      </c>
      <c r="N276" s="25">
        <v>22395</v>
      </c>
      <c r="O276">
        <v>67410</v>
      </c>
      <c r="P276" t="s">
        <v>179</v>
      </c>
      <c r="Q276" t="s">
        <v>11</v>
      </c>
    </row>
    <row r="277" spans="1:17" x14ac:dyDescent="0.25">
      <c r="A277" s="33">
        <v>45505</v>
      </c>
      <c r="B277" s="33">
        <v>45535</v>
      </c>
      <c r="C277" t="s">
        <v>148</v>
      </c>
      <c r="D277" t="s">
        <v>170</v>
      </c>
      <c r="E277" t="s">
        <v>171</v>
      </c>
      <c r="F277" t="s">
        <v>2</v>
      </c>
      <c r="G277" t="s">
        <v>3</v>
      </c>
      <c r="H277" s="33">
        <v>45534</v>
      </c>
      <c r="I277" t="s">
        <v>197</v>
      </c>
      <c r="J277">
        <v>-1.56</v>
      </c>
      <c r="K277" t="s">
        <v>173</v>
      </c>
      <c r="L277">
        <v>2</v>
      </c>
      <c r="M277" t="s">
        <v>46</v>
      </c>
      <c r="N277" s="25">
        <v>22395</v>
      </c>
      <c r="O277">
        <v>50562</v>
      </c>
      <c r="P277" t="s">
        <v>198</v>
      </c>
      <c r="Q277" t="s">
        <v>11</v>
      </c>
    </row>
    <row r="278" spans="1:17" x14ac:dyDescent="0.25">
      <c r="A278" s="33">
        <v>45505</v>
      </c>
      <c r="B278" s="33">
        <v>45535</v>
      </c>
      <c r="C278" t="s">
        <v>221</v>
      </c>
      <c r="D278" t="s">
        <v>170</v>
      </c>
      <c r="E278" t="s">
        <v>171</v>
      </c>
      <c r="F278" t="s">
        <v>2</v>
      </c>
      <c r="G278" t="s">
        <v>3</v>
      </c>
      <c r="H278" s="33">
        <v>45526</v>
      </c>
      <c r="I278" t="s">
        <v>172</v>
      </c>
      <c r="J278">
        <v>-443.9</v>
      </c>
      <c r="K278" t="s">
        <v>173</v>
      </c>
      <c r="L278">
        <v>2</v>
      </c>
      <c r="M278" t="s">
        <v>46</v>
      </c>
      <c r="N278" s="25">
        <v>22407</v>
      </c>
      <c r="O278">
        <v>67410</v>
      </c>
      <c r="P278" t="s">
        <v>179</v>
      </c>
      <c r="Q278" t="s">
        <v>11</v>
      </c>
    </row>
    <row r="279" spans="1:17" x14ac:dyDescent="0.25">
      <c r="A279" s="33">
        <v>45505</v>
      </c>
      <c r="B279" s="33">
        <v>45535</v>
      </c>
      <c r="C279" t="s">
        <v>221</v>
      </c>
      <c r="D279" t="s">
        <v>170</v>
      </c>
      <c r="E279" t="s">
        <v>171</v>
      </c>
      <c r="F279" t="s">
        <v>2</v>
      </c>
      <c r="G279" t="s">
        <v>3</v>
      </c>
      <c r="H279" s="33">
        <v>45534</v>
      </c>
      <c r="I279" t="s">
        <v>197</v>
      </c>
      <c r="J279">
        <v>-34.840000000000003</v>
      </c>
      <c r="K279" t="s">
        <v>173</v>
      </c>
      <c r="L279">
        <v>2</v>
      </c>
      <c r="M279" t="s">
        <v>46</v>
      </c>
      <c r="N279" s="25">
        <v>22407</v>
      </c>
      <c r="O279">
        <v>50562</v>
      </c>
      <c r="P279" t="s">
        <v>198</v>
      </c>
      <c r="Q279" t="s">
        <v>11</v>
      </c>
    </row>
    <row r="280" spans="1:17" x14ac:dyDescent="0.25">
      <c r="A280" s="33">
        <v>45505</v>
      </c>
      <c r="B280" s="33">
        <v>45535</v>
      </c>
      <c r="C280" t="s">
        <v>222</v>
      </c>
      <c r="D280" t="s">
        <v>170</v>
      </c>
      <c r="E280" t="s">
        <v>171</v>
      </c>
      <c r="F280" t="s">
        <v>2</v>
      </c>
      <c r="G280" t="s">
        <v>3</v>
      </c>
      <c r="H280" s="33">
        <v>45526</v>
      </c>
      <c r="I280" t="s">
        <v>172</v>
      </c>
      <c r="J280">
        <v>-19.920000000000002</v>
      </c>
      <c r="K280" t="s">
        <v>173</v>
      </c>
      <c r="L280">
        <v>2</v>
      </c>
      <c r="M280" t="s">
        <v>46</v>
      </c>
      <c r="N280" s="25">
        <v>22407</v>
      </c>
      <c r="O280">
        <v>67410</v>
      </c>
      <c r="P280" t="s">
        <v>179</v>
      </c>
      <c r="Q280" t="s">
        <v>11</v>
      </c>
    </row>
    <row r="281" spans="1:17" x14ac:dyDescent="0.25">
      <c r="A281" s="33">
        <v>45505</v>
      </c>
      <c r="B281" s="33">
        <v>45535</v>
      </c>
      <c r="C281" t="s">
        <v>222</v>
      </c>
      <c r="D281" t="s">
        <v>170</v>
      </c>
      <c r="E281" t="s">
        <v>171</v>
      </c>
      <c r="F281" t="s">
        <v>2</v>
      </c>
      <c r="G281" t="s">
        <v>3</v>
      </c>
      <c r="H281" s="33">
        <v>45534</v>
      </c>
      <c r="I281" t="s">
        <v>197</v>
      </c>
      <c r="J281">
        <v>-1.56</v>
      </c>
      <c r="K281" t="s">
        <v>173</v>
      </c>
      <c r="L281">
        <v>2</v>
      </c>
      <c r="M281" t="s">
        <v>46</v>
      </c>
      <c r="N281" s="25">
        <v>22407</v>
      </c>
      <c r="O281">
        <v>50562</v>
      </c>
      <c r="P281" t="s">
        <v>198</v>
      </c>
      <c r="Q281" t="s">
        <v>11</v>
      </c>
    </row>
    <row r="282" spans="1:17" x14ac:dyDescent="0.25">
      <c r="A282" s="33">
        <v>45505</v>
      </c>
      <c r="B282" s="33">
        <v>45535</v>
      </c>
      <c r="C282" t="s">
        <v>149</v>
      </c>
      <c r="D282" t="s">
        <v>170</v>
      </c>
      <c r="E282" t="s">
        <v>171</v>
      </c>
      <c r="F282" t="s">
        <v>2</v>
      </c>
      <c r="G282" t="s">
        <v>3</v>
      </c>
      <c r="H282" s="33">
        <v>45526</v>
      </c>
      <c r="I282" t="s">
        <v>172</v>
      </c>
      <c r="J282">
        <v>-19.920000000000002</v>
      </c>
      <c r="K282" t="s">
        <v>173</v>
      </c>
      <c r="L282">
        <v>2</v>
      </c>
      <c r="M282" t="s">
        <v>46</v>
      </c>
      <c r="N282" s="25">
        <v>22408</v>
      </c>
      <c r="O282">
        <v>67410</v>
      </c>
      <c r="P282" t="s">
        <v>179</v>
      </c>
      <c r="Q282" t="s">
        <v>11</v>
      </c>
    </row>
    <row r="283" spans="1:17" x14ac:dyDescent="0.25">
      <c r="A283" s="33">
        <v>45505</v>
      </c>
      <c r="B283" s="33">
        <v>45535</v>
      </c>
      <c r="C283" t="s">
        <v>149</v>
      </c>
      <c r="D283" t="s">
        <v>170</v>
      </c>
      <c r="E283" t="s">
        <v>171</v>
      </c>
      <c r="F283" t="s">
        <v>2</v>
      </c>
      <c r="G283" t="s">
        <v>3</v>
      </c>
      <c r="H283" s="33">
        <v>45534</v>
      </c>
      <c r="I283" t="s">
        <v>197</v>
      </c>
      <c r="J283">
        <v>-1.56</v>
      </c>
      <c r="K283" t="s">
        <v>173</v>
      </c>
      <c r="L283">
        <v>2</v>
      </c>
      <c r="M283" t="s">
        <v>46</v>
      </c>
      <c r="N283" s="25">
        <v>22408</v>
      </c>
      <c r="O283">
        <v>50562</v>
      </c>
      <c r="P283" t="s">
        <v>198</v>
      </c>
      <c r="Q283" t="s">
        <v>11</v>
      </c>
    </row>
    <row r="284" spans="1:17" x14ac:dyDescent="0.25">
      <c r="A284" s="33">
        <v>45505</v>
      </c>
      <c r="B284" s="33">
        <v>45535</v>
      </c>
      <c r="C284" t="s">
        <v>150</v>
      </c>
      <c r="D284" t="s">
        <v>170</v>
      </c>
      <c r="E284" t="s">
        <v>171</v>
      </c>
      <c r="F284" t="s">
        <v>2</v>
      </c>
      <c r="G284" t="s">
        <v>3</v>
      </c>
      <c r="H284" s="33">
        <v>45526</v>
      </c>
      <c r="I284" t="s">
        <v>172</v>
      </c>
      <c r="J284">
        <v>-19.920000000000002</v>
      </c>
      <c r="K284" t="s">
        <v>173</v>
      </c>
      <c r="L284">
        <v>2</v>
      </c>
      <c r="M284" t="s">
        <v>46</v>
      </c>
      <c r="N284" s="25">
        <v>22409</v>
      </c>
      <c r="O284">
        <v>67410</v>
      </c>
      <c r="P284" t="s">
        <v>179</v>
      </c>
      <c r="Q284" t="s">
        <v>11</v>
      </c>
    </row>
    <row r="285" spans="1:17" x14ac:dyDescent="0.25">
      <c r="A285" s="33">
        <v>45505</v>
      </c>
      <c r="B285" s="33">
        <v>45535</v>
      </c>
      <c r="C285" t="s">
        <v>150</v>
      </c>
      <c r="D285" t="s">
        <v>170</v>
      </c>
      <c r="E285" t="s">
        <v>171</v>
      </c>
      <c r="F285" t="s">
        <v>2</v>
      </c>
      <c r="G285" t="s">
        <v>3</v>
      </c>
      <c r="H285" s="33">
        <v>45534</v>
      </c>
      <c r="I285" t="s">
        <v>197</v>
      </c>
      <c r="J285">
        <v>-1.56</v>
      </c>
      <c r="K285" t="s">
        <v>173</v>
      </c>
      <c r="L285">
        <v>2</v>
      </c>
      <c r="M285" t="s">
        <v>46</v>
      </c>
      <c r="N285" s="25">
        <v>22409</v>
      </c>
      <c r="O285">
        <v>50562</v>
      </c>
      <c r="P285" t="s">
        <v>198</v>
      </c>
      <c r="Q285" t="s">
        <v>11</v>
      </c>
    </row>
    <row r="286" spans="1:17" x14ac:dyDescent="0.25">
      <c r="A286" s="33">
        <v>45505</v>
      </c>
      <c r="B286" s="33">
        <v>45535</v>
      </c>
      <c r="C286" t="s">
        <v>223</v>
      </c>
      <c r="D286" t="s">
        <v>170</v>
      </c>
      <c r="E286" t="s">
        <v>171</v>
      </c>
      <c r="F286" t="s">
        <v>2</v>
      </c>
      <c r="G286" t="s">
        <v>3</v>
      </c>
      <c r="H286" s="33">
        <v>45526</v>
      </c>
      <c r="I286" t="s">
        <v>172</v>
      </c>
      <c r="J286">
        <v>-36.99</v>
      </c>
      <c r="K286" t="s">
        <v>173</v>
      </c>
      <c r="L286">
        <v>2</v>
      </c>
      <c r="M286" t="s">
        <v>46</v>
      </c>
      <c r="N286" s="25">
        <v>22420</v>
      </c>
      <c r="O286">
        <v>67410</v>
      </c>
      <c r="P286" t="s">
        <v>179</v>
      </c>
      <c r="Q286" t="s">
        <v>11</v>
      </c>
    </row>
    <row r="287" spans="1:17" x14ac:dyDescent="0.25">
      <c r="A287" s="33">
        <v>45505</v>
      </c>
      <c r="B287" s="33">
        <v>45535</v>
      </c>
      <c r="C287" t="s">
        <v>223</v>
      </c>
      <c r="D287" t="s">
        <v>170</v>
      </c>
      <c r="E287" t="s">
        <v>171</v>
      </c>
      <c r="F287" t="s">
        <v>2</v>
      </c>
      <c r="G287" t="s">
        <v>3</v>
      </c>
      <c r="H287" s="33">
        <v>45534</v>
      </c>
      <c r="I287" t="s">
        <v>197</v>
      </c>
      <c r="J287">
        <v>-2.9</v>
      </c>
      <c r="K287" t="s">
        <v>173</v>
      </c>
      <c r="L287">
        <v>2</v>
      </c>
      <c r="M287" t="s">
        <v>46</v>
      </c>
      <c r="N287" s="25">
        <v>22420</v>
      </c>
      <c r="O287">
        <v>50562</v>
      </c>
      <c r="P287" t="s">
        <v>198</v>
      </c>
      <c r="Q287" t="s">
        <v>11</v>
      </c>
    </row>
    <row r="288" spans="1:17" x14ac:dyDescent="0.25">
      <c r="A288" s="33">
        <v>45505</v>
      </c>
      <c r="B288" s="33">
        <v>45535</v>
      </c>
      <c r="C288" t="s">
        <v>151</v>
      </c>
      <c r="D288" t="s">
        <v>170</v>
      </c>
      <c r="E288" t="s">
        <v>171</v>
      </c>
      <c r="F288" t="s">
        <v>2</v>
      </c>
      <c r="G288" t="s">
        <v>3</v>
      </c>
      <c r="H288" s="33">
        <v>45526</v>
      </c>
      <c r="I288" t="s">
        <v>172</v>
      </c>
      <c r="J288">
        <v>-56.95</v>
      </c>
      <c r="K288" t="s">
        <v>173</v>
      </c>
      <c r="L288">
        <v>2</v>
      </c>
      <c r="M288" t="s">
        <v>46</v>
      </c>
      <c r="N288" s="25">
        <v>22434</v>
      </c>
      <c r="O288">
        <v>67410</v>
      </c>
      <c r="P288" t="s">
        <v>179</v>
      </c>
      <c r="Q288" t="s">
        <v>11</v>
      </c>
    </row>
    <row r="289" spans="1:17" x14ac:dyDescent="0.25">
      <c r="A289" s="33">
        <v>45505</v>
      </c>
      <c r="B289" s="33">
        <v>45535</v>
      </c>
      <c r="C289" t="s">
        <v>151</v>
      </c>
      <c r="D289" t="s">
        <v>170</v>
      </c>
      <c r="E289" t="s">
        <v>171</v>
      </c>
      <c r="F289" t="s">
        <v>2</v>
      </c>
      <c r="G289" t="s">
        <v>3</v>
      </c>
      <c r="H289" s="33">
        <v>45534</v>
      </c>
      <c r="I289" t="s">
        <v>197</v>
      </c>
      <c r="J289">
        <v>-4.47</v>
      </c>
      <c r="K289" t="s">
        <v>173</v>
      </c>
      <c r="L289">
        <v>2</v>
      </c>
      <c r="M289" t="s">
        <v>46</v>
      </c>
      <c r="N289" s="25">
        <v>22434</v>
      </c>
      <c r="O289">
        <v>50562</v>
      </c>
      <c r="P289" t="s">
        <v>198</v>
      </c>
      <c r="Q289" t="s">
        <v>11</v>
      </c>
    </row>
    <row r="290" spans="1:17" x14ac:dyDescent="0.25">
      <c r="A290" s="33">
        <v>45505</v>
      </c>
      <c r="B290" s="33">
        <v>45535</v>
      </c>
      <c r="C290" t="s">
        <v>224</v>
      </c>
      <c r="D290" t="s">
        <v>170</v>
      </c>
      <c r="E290" t="s">
        <v>171</v>
      </c>
      <c r="F290" t="s">
        <v>2</v>
      </c>
      <c r="G290" t="s">
        <v>3</v>
      </c>
      <c r="H290" s="33">
        <v>45513</v>
      </c>
      <c r="I290" t="s">
        <v>172</v>
      </c>
      <c r="J290">
        <v>-391.24</v>
      </c>
      <c r="K290" t="s">
        <v>173</v>
      </c>
      <c r="L290">
        <v>1</v>
      </c>
      <c r="M290" t="s">
        <v>32</v>
      </c>
      <c r="N290" s="25">
        <v>25000</v>
      </c>
      <c r="O290">
        <v>67409</v>
      </c>
      <c r="P290" t="s">
        <v>174</v>
      </c>
      <c r="Q290" t="s">
        <v>11</v>
      </c>
    </row>
    <row r="291" spans="1:17" x14ac:dyDescent="0.25">
      <c r="A291" s="33">
        <v>45505</v>
      </c>
      <c r="B291" s="33">
        <v>45535</v>
      </c>
      <c r="C291" t="s">
        <v>225</v>
      </c>
      <c r="D291" t="s">
        <v>170</v>
      </c>
      <c r="E291" t="s">
        <v>171</v>
      </c>
      <c r="F291" t="s">
        <v>2</v>
      </c>
      <c r="G291" t="s">
        <v>3</v>
      </c>
      <c r="H291" s="33">
        <v>45513</v>
      </c>
      <c r="I291" t="s">
        <v>172</v>
      </c>
      <c r="J291">
        <v>-113.86</v>
      </c>
      <c r="K291" t="s">
        <v>173</v>
      </c>
      <c r="L291">
        <v>1</v>
      </c>
      <c r="M291" t="s">
        <v>32</v>
      </c>
      <c r="N291" s="25">
        <v>35000</v>
      </c>
      <c r="O291">
        <v>67409</v>
      </c>
      <c r="P291" t="s">
        <v>174</v>
      </c>
      <c r="Q291" t="s">
        <v>11</v>
      </c>
    </row>
    <row r="292" spans="1:17" x14ac:dyDescent="0.25">
      <c r="A292" s="33">
        <v>45505</v>
      </c>
      <c r="B292" s="33">
        <v>45535</v>
      </c>
      <c r="C292" t="s">
        <v>226</v>
      </c>
      <c r="D292" t="s">
        <v>170</v>
      </c>
      <c r="E292" t="s">
        <v>171</v>
      </c>
      <c r="F292" t="s">
        <v>2</v>
      </c>
      <c r="G292" t="s">
        <v>3</v>
      </c>
      <c r="H292" s="33">
        <v>45513</v>
      </c>
      <c r="I292" t="s">
        <v>172</v>
      </c>
      <c r="J292">
        <v>-339.3</v>
      </c>
      <c r="K292" t="s">
        <v>173</v>
      </c>
      <c r="L292">
        <v>1</v>
      </c>
      <c r="M292" t="s">
        <v>32</v>
      </c>
      <c r="N292" s="25">
        <v>40000</v>
      </c>
      <c r="O292">
        <v>67409</v>
      </c>
      <c r="P292" t="s">
        <v>174</v>
      </c>
      <c r="Q292" t="s">
        <v>11</v>
      </c>
    </row>
    <row r="293" spans="1:17" x14ac:dyDescent="0.25">
      <c r="A293" s="33">
        <v>45505</v>
      </c>
      <c r="B293" s="33">
        <v>45535</v>
      </c>
      <c r="C293" t="s">
        <v>226</v>
      </c>
      <c r="D293" t="s">
        <v>170</v>
      </c>
      <c r="E293" t="s">
        <v>171</v>
      </c>
      <c r="F293" t="s">
        <v>2</v>
      </c>
      <c r="G293" t="s">
        <v>3</v>
      </c>
      <c r="H293" s="33">
        <v>45526</v>
      </c>
      <c r="I293" t="s">
        <v>172</v>
      </c>
      <c r="J293">
        <v>-19.97</v>
      </c>
      <c r="K293" t="s">
        <v>173</v>
      </c>
      <c r="L293">
        <v>2</v>
      </c>
      <c r="M293" t="s">
        <v>46</v>
      </c>
      <c r="N293" s="25">
        <v>40000</v>
      </c>
      <c r="O293">
        <v>67410</v>
      </c>
      <c r="P293" t="s">
        <v>179</v>
      </c>
      <c r="Q293" t="s">
        <v>11</v>
      </c>
    </row>
    <row r="294" spans="1:17" x14ac:dyDescent="0.25">
      <c r="A294" s="33">
        <v>45505</v>
      </c>
      <c r="B294" s="33">
        <v>45535</v>
      </c>
      <c r="C294" t="s">
        <v>227</v>
      </c>
      <c r="D294" t="s">
        <v>170</v>
      </c>
      <c r="E294" t="s">
        <v>171</v>
      </c>
      <c r="F294" t="s">
        <v>2</v>
      </c>
      <c r="G294" t="s">
        <v>3</v>
      </c>
      <c r="H294" s="33">
        <v>45513</v>
      </c>
      <c r="I294" t="s">
        <v>172</v>
      </c>
      <c r="J294">
        <v>-61.12</v>
      </c>
      <c r="K294" t="s">
        <v>173</v>
      </c>
      <c r="L294">
        <v>1</v>
      </c>
      <c r="M294" t="s">
        <v>32</v>
      </c>
      <c r="N294" s="25">
        <v>42000</v>
      </c>
      <c r="O294">
        <v>67409</v>
      </c>
      <c r="P294" t="s">
        <v>174</v>
      </c>
      <c r="Q294" t="s">
        <v>11</v>
      </c>
    </row>
  </sheetData>
  <autoFilter ref="A3:Q294" xr:uid="{715F40BF-7EC7-4027-906D-AC8525BACD9B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5AF5-FCE5-472F-92A5-2988764A14C2}">
  <sheetPr>
    <tabColor rgb="FF00B050"/>
  </sheetPr>
  <dimension ref="A1:T149"/>
  <sheetViews>
    <sheetView showGridLines="0" tabSelected="1" topLeftCell="A100" workbookViewId="0">
      <selection activeCell="D113" sqref="D113"/>
    </sheetView>
  </sheetViews>
  <sheetFormatPr defaultRowHeight="15" x14ac:dyDescent="0.25"/>
  <cols>
    <col min="1" max="1" width="25.85546875" customWidth="1"/>
    <col min="2" max="2" width="24.42578125" bestFit="1" customWidth="1"/>
    <col min="3" max="3" width="12.85546875" customWidth="1"/>
    <col min="4" max="4" width="36.5703125" customWidth="1"/>
    <col min="5" max="5" width="12.7109375" customWidth="1"/>
    <col min="6" max="6" width="28.5703125" customWidth="1"/>
    <col min="7" max="7" width="14.140625" customWidth="1"/>
    <col min="8" max="8" width="15.140625" bestFit="1" customWidth="1"/>
    <col min="9" max="9" width="12.42578125" bestFit="1" customWidth="1"/>
    <col min="10" max="10" width="10.5703125" bestFit="1" customWidth="1"/>
    <col min="11" max="11" width="10.7109375" bestFit="1" customWidth="1"/>
    <col min="12" max="12" width="11.85546875" bestFit="1" customWidth="1"/>
    <col min="13" max="13" width="11.28515625" bestFit="1" customWidth="1"/>
    <col min="14" max="14" width="13.140625" bestFit="1" customWidth="1"/>
    <col min="15" max="15" width="15.140625" bestFit="1" customWidth="1"/>
    <col min="16" max="16" width="14.5703125" bestFit="1" customWidth="1"/>
    <col min="17" max="17" width="16.28515625" bestFit="1" customWidth="1"/>
    <col min="18" max="18" width="13.140625" customWidth="1"/>
    <col min="19" max="19" width="11.5703125" bestFit="1" customWidth="1"/>
  </cols>
  <sheetData>
    <row r="1" spans="1:20" ht="19.5" customHeight="1" thickBot="1" x14ac:dyDescent="0.3">
      <c r="A1" s="1"/>
      <c r="B1" s="1"/>
      <c r="C1" s="2"/>
      <c r="D1" s="3"/>
      <c r="E1" s="3" t="s">
        <v>0</v>
      </c>
      <c r="F1" s="4"/>
    </row>
    <row r="2" spans="1:20" ht="18.75" customHeight="1" x14ac:dyDescent="0.25">
      <c r="A2" s="5" t="s">
        <v>1</v>
      </c>
      <c r="B2" s="6"/>
      <c r="C2" s="7"/>
      <c r="D2" s="8"/>
      <c r="E2" s="8" t="s">
        <v>2</v>
      </c>
      <c r="F2" s="9" t="s">
        <v>3</v>
      </c>
      <c r="H2" s="10"/>
    </row>
    <row r="3" spans="1:20" ht="16.5" thickBot="1" x14ac:dyDescent="0.3">
      <c r="A3" s="11"/>
      <c r="B3" s="12"/>
      <c r="C3" s="13"/>
      <c r="D3" s="14"/>
      <c r="E3" s="14"/>
      <c r="F3" s="15"/>
    </row>
    <row r="4" spans="1:20" x14ac:dyDescent="0.25">
      <c r="A4" s="16" t="s">
        <v>4</v>
      </c>
      <c r="B4" s="17" t="s">
        <v>5</v>
      </c>
      <c r="C4" s="18" t="s">
        <v>6</v>
      </c>
      <c r="D4" s="18" t="s">
        <v>7</v>
      </c>
      <c r="E4" s="18" t="s">
        <v>8</v>
      </c>
      <c r="F4" s="18" t="s">
        <v>9</v>
      </c>
    </row>
    <row r="5" spans="1:20" x14ac:dyDescent="0.25">
      <c r="A5" s="19" t="s">
        <v>10</v>
      </c>
      <c r="B5" s="20" t="s">
        <v>11</v>
      </c>
      <c r="C5" s="21"/>
      <c r="D5" s="30">
        <v>45474</v>
      </c>
      <c r="E5" s="22">
        <v>0.05</v>
      </c>
      <c r="F5" s="23" t="s">
        <v>228</v>
      </c>
    </row>
    <row r="6" spans="1:20" x14ac:dyDescent="0.25">
      <c r="A6" s="41" t="s">
        <v>12</v>
      </c>
      <c r="B6" s="42"/>
      <c r="C6" s="42"/>
      <c r="D6" s="44" t="s">
        <v>154</v>
      </c>
      <c r="E6" s="45"/>
      <c r="F6" s="46"/>
    </row>
    <row r="7" spans="1:20" x14ac:dyDescent="0.25">
      <c r="A7" s="43"/>
      <c r="B7" s="43"/>
      <c r="C7" s="43"/>
      <c r="D7" s="47"/>
      <c r="E7" s="48"/>
      <c r="F7" s="49"/>
      <c r="G7" s="29">
        <v>-26588.759999999984</v>
      </c>
      <c r="H7" s="29">
        <v>-26588.759999999984</v>
      </c>
      <c r="I7" s="29">
        <v>-26588.759999999984</v>
      </c>
      <c r="J7" s="29">
        <v>-26588.759999999984</v>
      </c>
      <c r="K7" s="29">
        <v>-26588.759999999984</v>
      </c>
      <c r="L7" s="29">
        <v>-26588.759999999984</v>
      </c>
      <c r="M7" s="29">
        <v>-26588.759999999984</v>
      </c>
      <c r="N7" s="29">
        <v>-26588.759999999984</v>
      </c>
      <c r="O7" s="29">
        <v>-26588.759999999984</v>
      </c>
      <c r="P7" s="29">
        <v>-26588.759999999984</v>
      </c>
      <c r="Q7" s="29">
        <v>-26588.759999999984</v>
      </c>
      <c r="R7" s="29">
        <v>-26588.759999999984</v>
      </c>
      <c r="S7" s="29">
        <f>SUM(G7:R7)</f>
        <v>-319065.11999999988</v>
      </c>
    </row>
    <row r="8" spans="1:20" x14ac:dyDescent="0.25">
      <c r="A8" s="24" t="s">
        <v>13</v>
      </c>
      <c r="B8" s="24" t="s">
        <v>14</v>
      </c>
      <c r="C8" s="24" t="s">
        <v>15</v>
      </c>
      <c r="D8" s="24" t="s">
        <v>16</v>
      </c>
      <c r="E8" s="24" t="s">
        <v>17</v>
      </c>
      <c r="F8" s="24" t="s">
        <v>18</v>
      </c>
      <c r="G8" s="24" t="s">
        <v>19</v>
      </c>
      <c r="H8" s="24" t="s">
        <v>20</v>
      </c>
      <c r="I8" s="24" t="s">
        <v>21</v>
      </c>
      <c r="J8" s="24" t="s">
        <v>22</v>
      </c>
      <c r="K8" s="24" t="s">
        <v>23</v>
      </c>
      <c r="L8" s="24" t="s">
        <v>24</v>
      </c>
      <c r="M8" s="24" t="s">
        <v>25</v>
      </c>
      <c r="N8" s="24" t="s">
        <v>26</v>
      </c>
      <c r="O8" s="24" t="s">
        <v>27</v>
      </c>
      <c r="P8" s="24" t="s">
        <v>28</v>
      </c>
      <c r="Q8" s="24" t="s">
        <v>29</v>
      </c>
      <c r="R8" s="24" t="s">
        <v>30</v>
      </c>
      <c r="S8" s="24" t="s">
        <v>31</v>
      </c>
    </row>
    <row r="9" spans="1:20" x14ac:dyDescent="0.25">
      <c r="A9" s="32" t="s">
        <v>32</v>
      </c>
      <c r="B9" s="32">
        <v>3</v>
      </c>
      <c r="C9" s="37">
        <v>11001</v>
      </c>
      <c r="D9" s="32" t="s">
        <v>33</v>
      </c>
      <c r="E9" s="26">
        <v>-36.991172226004082</v>
      </c>
      <c r="F9" s="10">
        <f>Tabela13123456789101163[[#This Row],[BASE]]/Tabela13123456789101163[[#Totals],[BASE]]</f>
        <v>1.2210129110350485E-3</v>
      </c>
      <c r="G9" s="27">
        <f>Tabela13123456789101163[[#This Row],[Distribuição Base]]*$G$7</f>
        <v>-32.465219248412232</v>
      </c>
      <c r="H9" s="27">
        <f>Tabela13123456789101163[[#This Row],[Distribuição Base]]*H$7</f>
        <v>-32.465219248412232</v>
      </c>
      <c r="I9" s="27">
        <f>Tabela13123456789101163[[#This Row],[Distribuição Base]]*I$7</f>
        <v>-32.465219248412232</v>
      </c>
      <c r="J9" s="27">
        <f>Tabela13123456789101163[[#This Row],[Distribuição Base]]*J$7</f>
        <v>-32.465219248412232</v>
      </c>
      <c r="K9" s="27">
        <f>Tabela13123456789101163[[#This Row],[Distribuição Base]]*K$7</f>
        <v>-32.465219248412232</v>
      </c>
      <c r="L9" s="27">
        <f>Tabela13123456789101163[[#This Row],[Distribuição Base]]*L$7</f>
        <v>-32.465219248412232</v>
      </c>
      <c r="M9" s="27">
        <f>Tabela13123456789101163[[#This Row],[Distribuição Base]]*M$7</f>
        <v>-32.465219248412232</v>
      </c>
      <c r="N9" s="27">
        <f>Tabela13123456789101163[[#This Row],[Distribuição Base]]*N$7</f>
        <v>-32.465219248412232</v>
      </c>
      <c r="O9" s="27">
        <f>Tabela13123456789101163[[#This Row],[Distribuição Base]]*O$7</f>
        <v>-32.465219248412232</v>
      </c>
      <c r="P9" s="27">
        <f>Tabela13123456789101163[[#This Row],[Distribuição Base]]*P$7</f>
        <v>-32.465219248412232</v>
      </c>
      <c r="Q9" s="27">
        <f>Tabela13123456789101163[[#This Row],[Distribuição Base]]*Q$7</f>
        <v>-32.465219248412232</v>
      </c>
      <c r="R9" s="27">
        <f>Tabela13123456789101163[[#This Row],[Distribuição Base]]*R$7</f>
        <v>-32.465219248412232</v>
      </c>
      <c r="S9" s="27">
        <f>SUM(Tabela13123456789101163[[#This Row],[JANEIRO]:[DEZEMBRO]])</f>
        <v>-389.5826309809467</v>
      </c>
    </row>
    <row r="10" spans="1:20" x14ac:dyDescent="0.25">
      <c r="A10" t="s">
        <v>32</v>
      </c>
      <c r="B10">
        <v>21</v>
      </c>
      <c r="C10" s="25">
        <v>12120</v>
      </c>
      <c r="D10" t="s">
        <v>34</v>
      </c>
      <c r="E10" s="26">
        <v>-204.88350572705482</v>
      </c>
      <c r="F10" s="10">
        <f>Tabela13123456789101163[[#This Row],[BASE]]/Tabela13123456789101163[[#Totals],[BASE]]</f>
        <v>6.7628407183862038E-3</v>
      </c>
      <c r="G10" s="27">
        <f>Tabela13123456789101163[[#This Row],[Distribuição Base]]*$G$7</f>
        <v>-179.81554877939826</v>
      </c>
      <c r="H10" s="27">
        <f>Tabela13123456789101163[[#This Row],[Distribuição Base]]*H$7</f>
        <v>-179.81554877939826</v>
      </c>
      <c r="I10" s="27">
        <f>Tabela13123456789101163[[#This Row],[Distribuição Base]]*I$7</f>
        <v>-179.81554877939826</v>
      </c>
      <c r="J10" s="27">
        <f>Tabela13123456789101163[[#This Row],[Distribuição Base]]*J$7</f>
        <v>-179.81554877939826</v>
      </c>
      <c r="K10" s="27">
        <f>Tabela13123456789101163[[#This Row],[Distribuição Base]]*K$7</f>
        <v>-179.81554877939826</v>
      </c>
      <c r="L10" s="27">
        <f>Tabela13123456789101163[[#This Row],[Distribuição Base]]*L$7</f>
        <v>-179.81554877939826</v>
      </c>
      <c r="M10" s="27">
        <f>Tabela13123456789101163[[#This Row],[Distribuição Base]]*M$7</f>
        <v>-179.81554877939826</v>
      </c>
      <c r="N10" s="27">
        <f>Tabela13123456789101163[[#This Row],[Distribuição Base]]*N$7</f>
        <v>-179.81554877939826</v>
      </c>
      <c r="O10" s="27">
        <f>Tabela13123456789101163[[#This Row],[Distribuição Base]]*O$7</f>
        <v>-179.81554877939826</v>
      </c>
      <c r="P10" s="27">
        <f>Tabela13123456789101163[[#This Row],[Distribuição Base]]*P$7</f>
        <v>-179.81554877939826</v>
      </c>
      <c r="Q10" s="27">
        <f>Tabela13123456789101163[[#This Row],[Distribuição Base]]*Q$7</f>
        <v>-179.81554877939826</v>
      </c>
      <c r="R10" s="27">
        <f>Tabela13123456789101163[[#This Row],[Distribuição Base]]*R$7</f>
        <v>-179.81554877939826</v>
      </c>
      <c r="S10" s="27">
        <f>SUM(Tabela13123456789101163[[#This Row],[JANEIRO]:[DEZEMBRO]])</f>
        <v>-2157.7865853527796</v>
      </c>
      <c r="T10" s="28"/>
    </row>
    <row r="11" spans="1:20" x14ac:dyDescent="0.25">
      <c r="A11" s="32" t="s">
        <v>32</v>
      </c>
      <c r="B11" s="32">
        <v>25</v>
      </c>
      <c r="C11" s="37">
        <v>12124</v>
      </c>
      <c r="D11" s="32" t="s">
        <v>35</v>
      </c>
      <c r="E11" s="26">
        <v>-19.916628762541805</v>
      </c>
      <c r="F11" s="10">
        <f>Tabela13123456789101163[[#This Row],[BASE]]/Tabela13123456789101163[[#Totals],[BASE]]</f>
        <v>6.5741255007485634E-4</v>
      </c>
      <c r="G11" s="27">
        <f>Tabela13123456789101163[[#This Row],[Distribuição Base]]*$G$7</f>
        <v>-17.479784514928326</v>
      </c>
      <c r="H11" s="27">
        <f>Tabela13123456789101163[[#This Row],[Distribuição Base]]*H$7</f>
        <v>-17.479784514928326</v>
      </c>
      <c r="I11" s="27">
        <f>Tabela13123456789101163[[#This Row],[Distribuição Base]]*I$7</f>
        <v>-17.479784514928326</v>
      </c>
      <c r="J11" s="27">
        <f>Tabela13123456789101163[[#This Row],[Distribuição Base]]*J$7</f>
        <v>-17.479784514928326</v>
      </c>
      <c r="K11" s="27">
        <f>Tabela13123456789101163[[#This Row],[Distribuição Base]]*K$7</f>
        <v>-17.479784514928326</v>
      </c>
      <c r="L11" s="27">
        <f>Tabela13123456789101163[[#This Row],[Distribuição Base]]*L$7</f>
        <v>-17.479784514928326</v>
      </c>
      <c r="M11" s="27">
        <f>Tabela13123456789101163[[#This Row],[Distribuição Base]]*M$7</f>
        <v>-17.479784514928326</v>
      </c>
      <c r="N11" s="27">
        <f>Tabela13123456789101163[[#This Row],[Distribuição Base]]*N$7</f>
        <v>-17.479784514928326</v>
      </c>
      <c r="O11" s="27">
        <f>Tabela13123456789101163[[#This Row],[Distribuição Base]]*O$7</f>
        <v>-17.479784514928326</v>
      </c>
      <c r="P11" s="27">
        <f>Tabela13123456789101163[[#This Row],[Distribuição Base]]*P$7</f>
        <v>-17.479784514928326</v>
      </c>
      <c r="Q11" s="27">
        <f>Tabela13123456789101163[[#This Row],[Distribuição Base]]*Q$7</f>
        <v>-17.479784514928326</v>
      </c>
      <c r="R11" s="27">
        <f>Tabela13123456789101163[[#This Row],[Distribuição Base]]*R$7</f>
        <v>-17.479784514928326</v>
      </c>
      <c r="S11" s="27">
        <f>SUM(Tabela13123456789101163[[#This Row],[JANEIRO]:[DEZEMBRO]])</f>
        <v>-209.75741417913991</v>
      </c>
    </row>
    <row r="12" spans="1:20" x14ac:dyDescent="0.25">
      <c r="A12" t="s">
        <v>32</v>
      </c>
      <c r="B12">
        <v>28</v>
      </c>
      <c r="C12" s="25">
        <v>12131</v>
      </c>
      <c r="D12" t="s">
        <v>36</v>
      </c>
      <c r="E12" s="26">
        <v>-93.898973214549969</v>
      </c>
      <c r="F12" s="10">
        <f>Tabela13123456789101163[[#This Row],[BASE]]/Tabela13123456789101163[[#Totals],[BASE]]</f>
        <v>3.0994383721449532E-3</v>
      </c>
      <c r="G12" s="27">
        <f>Tabela13123456789101163[[#This Row],[Distribuição Base]]*$G$7</f>
        <v>-82.410223011752791</v>
      </c>
      <c r="H12" s="27">
        <f>Tabela13123456789101163[[#This Row],[Distribuição Base]]*H$7</f>
        <v>-82.410223011752791</v>
      </c>
      <c r="I12" s="27">
        <f>Tabela13123456789101163[[#This Row],[Distribuição Base]]*I$7</f>
        <v>-82.410223011752791</v>
      </c>
      <c r="J12" s="27">
        <f>Tabela13123456789101163[[#This Row],[Distribuição Base]]*J$7</f>
        <v>-82.410223011752791</v>
      </c>
      <c r="K12" s="27">
        <f>Tabela13123456789101163[[#This Row],[Distribuição Base]]*K$7</f>
        <v>-82.410223011752791</v>
      </c>
      <c r="L12" s="27">
        <f>Tabela13123456789101163[[#This Row],[Distribuição Base]]*L$7</f>
        <v>-82.410223011752791</v>
      </c>
      <c r="M12" s="27">
        <f>Tabela13123456789101163[[#This Row],[Distribuição Base]]*M$7</f>
        <v>-82.410223011752791</v>
      </c>
      <c r="N12" s="27">
        <f>Tabela13123456789101163[[#This Row],[Distribuição Base]]*N$7</f>
        <v>-82.410223011752791</v>
      </c>
      <c r="O12" s="27">
        <f>Tabela13123456789101163[[#This Row],[Distribuição Base]]*O$7</f>
        <v>-82.410223011752791</v>
      </c>
      <c r="P12" s="27">
        <f>Tabela13123456789101163[[#This Row],[Distribuição Base]]*P$7</f>
        <v>-82.410223011752791</v>
      </c>
      <c r="Q12" s="27">
        <f>Tabela13123456789101163[[#This Row],[Distribuição Base]]*Q$7</f>
        <v>-82.410223011752791</v>
      </c>
      <c r="R12" s="27">
        <f>Tabela13123456789101163[[#This Row],[Distribuição Base]]*R$7</f>
        <v>-82.410223011752791</v>
      </c>
      <c r="S12" s="27">
        <f>SUM(Tabela13123456789101163[[#This Row],[JANEIRO]:[DEZEMBRO]])</f>
        <v>-988.92267614103355</v>
      </c>
    </row>
    <row r="13" spans="1:20" x14ac:dyDescent="0.25">
      <c r="A13" s="32" t="s">
        <v>32</v>
      </c>
      <c r="B13" s="32">
        <v>30</v>
      </c>
      <c r="C13" s="37">
        <v>12133</v>
      </c>
      <c r="D13" s="32" t="s">
        <v>37</v>
      </c>
      <c r="E13" s="26">
        <v>-406.91391032053752</v>
      </c>
      <c r="F13" s="10">
        <f>Tabela13123456789101163[[#This Row],[BASE]]/Tabela13123456789101163[[#Totals],[BASE]]</f>
        <v>1.343150563452164E-2</v>
      </c>
      <c r="G13" s="27">
        <f>Tabela13123456789101163[[#This Row],[Distribuição Base]]*$G$7</f>
        <v>-357.1270797549434</v>
      </c>
      <c r="H13" s="27">
        <f>Tabela13123456789101163[[#This Row],[Distribuição Base]]*H$7</f>
        <v>-357.1270797549434</v>
      </c>
      <c r="I13" s="27">
        <f>Tabela13123456789101163[[#This Row],[Distribuição Base]]*I$7</f>
        <v>-357.1270797549434</v>
      </c>
      <c r="J13" s="27">
        <f>Tabela13123456789101163[[#This Row],[Distribuição Base]]*J$7</f>
        <v>-357.1270797549434</v>
      </c>
      <c r="K13" s="27">
        <f>Tabela13123456789101163[[#This Row],[Distribuição Base]]*K$7</f>
        <v>-357.1270797549434</v>
      </c>
      <c r="L13" s="27">
        <f>Tabela13123456789101163[[#This Row],[Distribuição Base]]*L$7</f>
        <v>-357.1270797549434</v>
      </c>
      <c r="M13" s="27">
        <f>Tabela13123456789101163[[#This Row],[Distribuição Base]]*M$7</f>
        <v>-357.1270797549434</v>
      </c>
      <c r="N13" s="27">
        <f>Tabela13123456789101163[[#This Row],[Distribuição Base]]*N$7</f>
        <v>-357.1270797549434</v>
      </c>
      <c r="O13" s="27">
        <f>Tabela13123456789101163[[#This Row],[Distribuição Base]]*O$7</f>
        <v>-357.1270797549434</v>
      </c>
      <c r="P13" s="27">
        <f>Tabela13123456789101163[[#This Row],[Distribuição Base]]*P$7</f>
        <v>-357.1270797549434</v>
      </c>
      <c r="Q13" s="27">
        <f>Tabela13123456789101163[[#This Row],[Distribuição Base]]*Q$7</f>
        <v>-357.1270797549434</v>
      </c>
      <c r="R13" s="27">
        <f>Tabela13123456789101163[[#This Row],[Distribuição Base]]*R$7</f>
        <v>-357.1270797549434</v>
      </c>
      <c r="S13" s="27">
        <f>SUM(Tabela13123456789101163[[#This Row],[JANEIRO]:[DEZEMBRO]])</f>
        <v>-4285.5249570593196</v>
      </c>
    </row>
    <row r="14" spans="1:20" x14ac:dyDescent="0.25">
      <c r="A14" t="s">
        <v>32</v>
      </c>
      <c r="B14">
        <v>34</v>
      </c>
      <c r="C14" s="25">
        <v>12160</v>
      </c>
      <c r="D14" t="s">
        <v>38</v>
      </c>
      <c r="E14" s="26">
        <v>-19.916628762541805</v>
      </c>
      <c r="F14" s="10">
        <f>Tabela13123456789101163[[#This Row],[BASE]]/Tabela13123456789101163[[#Totals],[BASE]]</f>
        <v>6.5741255007485634E-4</v>
      </c>
      <c r="G14" s="27">
        <f>Tabela13123456789101163[[#This Row],[Distribuição Base]]*$G$7</f>
        <v>-17.479784514928326</v>
      </c>
      <c r="H14" s="27">
        <f>Tabela13123456789101163[[#This Row],[Distribuição Base]]*H$7</f>
        <v>-17.479784514928326</v>
      </c>
      <c r="I14" s="27">
        <f>Tabela13123456789101163[[#This Row],[Distribuição Base]]*I$7</f>
        <v>-17.479784514928326</v>
      </c>
      <c r="J14" s="27">
        <f>Tabela13123456789101163[[#This Row],[Distribuição Base]]*J$7</f>
        <v>-17.479784514928326</v>
      </c>
      <c r="K14" s="27">
        <f>Tabela13123456789101163[[#This Row],[Distribuição Base]]*K$7</f>
        <v>-17.479784514928326</v>
      </c>
      <c r="L14" s="27">
        <f>Tabela13123456789101163[[#This Row],[Distribuição Base]]*L$7</f>
        <v>-17.479784514928326</v>
      </c>
      <c r="M14" s="27">
        <f>Tabela13123456789101163[[#This Row],[Distribuição Base]]*M$7</f>
        <v>-17.479784514928326</v>
      </c>
      <c r="N14" s="27">
        <f>Tabela13123456789101163[[#This Row],[Distribuição Base]]*N$7</f>
        <v>-17.479784514928326</v>
      </c>
      <c r="O14" s="27">
        <f>Tabela13123456789101163[[#This Row],[Distribuição Base]]*O$7</f>
        <v>-17.479784514928326</v>
      </c>
      <c r="P14" s="27">
        <f>Tabela13123456789101163[[#This Row],[Distribuição Base]]*P$7</f>
        <v>-17.479784514928326</v>
      </c>
      <c r="Q14" s="27">
        <f>Tabela13123456789101163[[#This Row],[Distribuição Base]]*Q$7</f>
        <v>-17.479784514928326</v>
      </c>
      <c r="R14" s="27">
        <f>Tabela13123456789101163[[#This Row],[Distribuição Base]]*R$7</f>
        <v>-17.479784514928326</v>
      </c>
      <c r="S14" s="27">
        <f>SUM(Tabela13123456789101163[[#This Row],[JANEIRO]:[DEZEMBRO]])</f>
        <v>-209.75741417913991</v>
      </c>
    </row>
    <row r="15" spans="1:20" x14ac:dyDescent="0.25">
      <c r="A15" s="32" t="s">
        <v>32</v>
      </c>
      <c r="B15" s="32">
        <v>38</v>
      </c>
      <c r="C15" s="37">
        <v>12165</v>
      </c>
      <c r="D15" s="32" t="s">
        <v>39</v>
      </c>
      <c r="E15" s="26">
        <v>-93.898973214549969</v>
      </c>
      <c r="F15" s="10">
        <f>Tabela13123456789101163[[#This Row],[BASE]]/Tabela13123456789101163[[#Totals],[BASE]]</f>
        <v>3.0994383721449532E-3</v>
      </c>
      <c r="G15" s="27">
        <f>Tabela13123456789101163[[#This Row],[Distribuição Base]]*$G$7</f>
        <v>-82.410223011752791</v>
      </c>
      <c r="H15" s="27">
        <f>Tabela13123456789101163[[#This Row],[Distribuição Base]]*H$7</f>
        <v>-82.410223011752791</v>
      </c>
      <c r="I15" s="27">
        <f>Tabela13123456789101163[[#This Row],[Distribuição Base]]*I$7</f>
        <v>-82.410223011752791</v>
      </c>
      <c r="J15" s="27">
        <f>Tabela13123456789101163[[#This Row],[Distribuição Base]]*J$7</f>
        <v>-82.410223011752791</v>
      </c>
      <c r="K15" s="27">
        <f>Tabela13123456789101163[[#This Row],[Distribuição Base]]*K$7</f>
        <v>-82.410223011752791</v>
      </c>
      <c r="L15" s="27">
        <f>Tabela13123456789101163[[#This Row],[Distribuição Base]]*L$7</f>
        <v>-82.410223011752791</v>
      </c>
      <c r="M15" s="27">
        <f>Tabela13123456789101163[[#This Row],[Distribuição Base]]*M$7</f>
        <v>-82.410223011752791</v>
      </c>
      <c r="N15" s="27">
        <f>Tabela13123456789101163[[#This Row],[Distribuição Base]]*N$7</f>
        <v>-82.410223011752791</v>
      </c>
      <c r="O15" s="27">
        <f>Tabela13123456789101163[[#This Row],[Distribuição Base]]*O$7</f>
        <v>-82.410223011752791</v>
      </c>
      <c r="P15" s="27">
        <f>Tabela13123456789101163[[#This Row],[Distribuição Base]]*P$7</f>
        <v>-82.410223011752791</v>
      </c>
      <c r="Q15" s="27">
        <f>Tabela13123456789101163[[#This Row],[Distribuição Base]]*Q$7</f>
        <v>-82.410223011752791</v>
      </c>
      <c r="R15" s="27">
        <f>Tabela13123456789101163[[#This Row],[Distribuição Base]]*R$7</f>
        <v>-82.410223011752791</v>
      </c>
      <c r="S15" s="27">
        <f>SUM(Tabela13123456789101163[[#This Row],[JANEIRO]:[DEZEMBRO]])</f>
        <v>-988.92267614103355</v>
      </c>
    </row>
    <row r="16" spans="1:20" x14ac:dyDescent="0.25">
      <c r="A16" t="s">
        <v>32</v>
      </c>
      <c r="B16">
        <v>849</v>
      </c>
      <c r="C16" s="25">
        <v>12178</v>
      </c>
      <c r="D16" t="s">
        <v>40</v>
      </c>
      <c r="E16" s="26">
        <v>-221.94703335602452</v>
      </c>
      <c r="F16" s="10">
        <f>Tabela13123456789101163[[#This Row],[BASE]]/Tabela13123456789101163[[#Totals],[BASE]]</f>
        <v>7.326077466210292E-3</v>
      </c>
      <c r="G16" s="27">
        <f>Tabela13123456789101163[[#This Row],[Distribuição Base]]*$G$7</f>
        <v>-194.79131549047344</v>
      </c>
      <c r="H16" s="27">
        <f>Tabela13123456789101163[[#This Row],[Distribuição Base]]*H$7</f>
        <v>-194.79131549047344</v>
      </c>
      <c r="I16" s="27">
        <f>Tabela13123456789101163[[#This Row],[Distribuição Base]]*I$7</f>
        <v>-194.79131549047344</v>
      </c>
      <c r="J16" s="27">
        <f>Tabela13123456789101163[[#This Row],[Distribuição Base]]*J$7</f>
        <v>-194.79131549047344</v>
      </c>
      <c r="K16" s="27">
        <f>Tabela13123456789101163[[#This Row],[Distribuição Base]]*K$7</f>
        <v>-194.79131549047344</v>
      </c>
      <c r="L16" s="27">
        <f>Tabela13123456789101163[[#This Row],[Distribuição Base]]*L$7</f>
        <v>-194.79131549047344</v>
      </c>
      <c r="M16" s="27">
        <f>Tabela13123456789101163[[#This Row],[Distribuição Base]]*M$7</f>
        <v>-194.79131549047344</v>
      </c>
      <c r="N16" s="27">
        <f>Tabela13123456789101163[[#This Row],[Distribuição Base]]*N$7</f>
        <v>-194.79131549047344</v>
      </c>
      <c r="O16" s="27">
        <f>Tabela13123456789101163[[#This Row],[Distribuição Base]]*O$7</f>
        <v>-194.79131549047344</v>
      </c>
      <c r="P16" s="27">
        <f>Tabela13123456789101163[[#This Row],[Distribuição Base]]*P$7</f>
        <v>-194.79131549047344</v>
      </c>
      <c r="Q16" s="27">
        <f>Tabela13123456789101163[[#This Row],[Distribuição Base]]*Q$7</f>
        <v>-194.79131549047344</v>
      </c>
      <c r="R16" s="27">
        <f>Tabela13123456789101163[[#This Row],[Distribuição Base]]*R$7</f>
        <v>-194.79131549047344</v>
      </c>
      <c r="S16" s="27">
        <f>SUM(Tabela13123456789101163[[#This Row],[JANEIRO]:[DEZEMBRO]])</f>
        <v>-2337.495785885681</v>
      </c>
    </row>
    <row r="17" spans="1:19" x14ac:dyDescent="0.25">
      <c r="A17" s="32" t="s">
        <v>32</v>
      </c>
      <c r="B17" s="32">
        <v>1112</v>
      </c>
      <c r="C17" s="37">
        <v>12180</v>
      </c>
      <c r="D17" s="32" t="s">
        <v>41</v>
      </c>
      <c r="E17" s="26">
        <v>-184.95586113002042</v>
      </c>
      <c r="F17" s="10">
        <f>Tabela13123456789101163[[#This Row],[BASE]]/Tabela13123456789101163[[#Totals],[BASE]]</f>
        <v>6.1050645551752429E-3</v>
      </c>
      <c r="G17" s="27">
        <f>Tabela13123456789101163[[#This Row],[Distribuição Base]]*$G$7</f>
        <v>-162.3260962420612</v>
      </c>
      <c r="H17" s="27">
        <f>Tabela13123456789101163[[#This Row],[Distribuição Base]]*H$7</f>
        <v>-162.3260962420612</v>
      </c>
      <c r="I17" s="27">
        <f>Tabela13123456789101163[[#This Row],[Distribuição Base]]*I$7</f>
        <v>-162.3260962420612</v>
      </c>
      <c r="J17" s="27">
        <f>Tabela13123456789101163[[#This Row],[Distribuição Base]]*J$7</f>
        <v>-162.3260962420612</v>
      </c>
      <c r="K17" s="27">
        <f>Tabela13123456789101163[[#This Row],[Distribuição Base]]*K$7</f>
        <v>-162.3260962420612</v>
      </c>
      <c r="L17" s="27">
        <f>Tabela13123456789101163[[#This Row],[Distribuição Base]]*L$7</f>
        <v>-162.3260962420612</v>
      </c>
      <c r="M17" s="27">
        <f>Tabela13123456789101163[[#This Row],[Distribuição Base]]*M$7</f>
        <v>-162.3260962420612</v>
      </c>
      <c r="N17" s="27">
        <f>Tabela13123456789101163[[#This Row],[Distribuição Base]]*N$7</f>
        <v>-162.3260962420612</v>
      </c>
      <c r="O17" s="27">
        <f>Tabela13123456789101163[[#This Row],[Distribuição Base]]*O$7</f>
        <v>-162.3260962420612</v>
      </c>
      <c r="P17" s="27">
        <f>Tabela13123456789101163[[#This Row],[Distribuição Base]]*P$7</f>
        <v>-162.3260962420612</v>
      </c>
      <c r="Q17" s="27">
        <f>Tabela13123456789101163[[#This Row],[Distribuição Base]]*Q$7</f>
        <v>-162.3260962420612</v>
      </c>
      <c r="R17" s="27">
        <f>Tabela13123456789101163[[#This Row],[Distribuição Base]]*R$7</f>
        <v>-162.3260962420612</v>
      </c>
      <c r="S17" s="27">
        <f>SUM(Tabela13123456789101163[[#This Row],[JANEIRO]:[DEZEMBRO]])</f>
        <v>-1947.913154904734</v>
      </c>
    </row>
    <row r="18" spans="1:19" x14ac:dyDescent="0.25">
      <c r="A18" t="s">
        <v>32</v>
      </c>
      <c r="B18">
        <v>1116</v>
      </c>
      <c r="C18" s="25">
        <v>12184</v>
      </c>
      <c r="D18" t="s">
        <v>42</v>
      </c>
      <c r="E18" s="26">
        <v>-557.72068452363339</v>
      </c>
      <c r="F18" s="10">
        <f>Tabela13123456789101163[[#This Row],[BASE]]/Tabela13123456789101163[[#Totals],[BASE]]</f>
        <v>1.8409369467776496E-2</v>
      </c>
      <c r="G18" s="27">
        <f>Tabela13123456789101163[[#This Row],[Distribuição Base]]*$G$7</f>
        <v>-489.48230653003668</v>
      </c>
      <c r="H18" s="27">
        <f>Tabela13123456789101163[[#This Row],[Distribuição Base]]*H$7</f>
        <v>-489.48230653003668</v>
      </c>
      <c r="I18" s="27">
        <f>Tabela13123456789101163[[#This Row],[Distribuição Base]]*I$7</f>
        <v>-489.48230653003668</v>
      </c>
      <c r="J18" s="27">
        <f>Tabela13123456789101163[[#This Row],[Distribuição Base]]*J$7</f>
        <v>-489.48230653003668</v>
      </c>
      <c r="K18" s="27">
        <f>Tabela13123456789101163[[#This Row],[Distribuição Base]]*K$7</f>
        <v>-489.48230653003668</v>
      </c>
      <c r="L18" s="27">
        <f>Tabela13123456789101163[[#This Row],[Distribuição Base]]*L$7</f>
        <v>-489.48230653003668</v>
      </c>
      <c r="M18" s="27">
        <f>Tabela13123456789101163[[#This Row],[Distribuição Base]]*M$7</f>
        <v>-489.48230653003668</v>
      </c>
      <c r="N18" s="27">
        <f>Tabela13123456789101163[[#This Row],[Distribuição Base]]*N$7</f>
        <v>-489.48230653003668</v>
      </c>
      <c r="O18" s="27">
        <f>Tabela13123456789101163[[#This Row],[Distribuição Base]]*O$7</f>
        <v>-489.48230653003668</v>
      </c>
      <c r="P18" s="27">
        <f>Tabela13123456789101163[[#This Row],[Distribuição Base]]*P$7</f>
        <v>-489.48230653003668</v>
      </c>
      <c r="Q18" s="27">
        <f>Tabela13123456789101163[[#This Row],[Distribuição Base]]*Q$7</f>
        <v>-489.48230653003668</v>
      </c>
      <c r="R18" s="27">
        <f>Tabela13123456789101163[[#This Row],[Distribuição Base]]*R$7</f>
        <v>-489.48230653003668</v>
      </c>
      <c r="S18" s="27">
        <f>SUM(Tabela13123456789101163[[#This Row],[JANEIRO]:[DEZEMBRO]])</f>
        <v>-5873.7876783604406</v>
      </c>
    </row>
    <row r="19" spans="1:19" x14ac:dyDescent="0.25">
      <c r="A19" s="32" t="s">
        <v>32</v>
      </c>
      <c r="B19" s="32">
        <v>51</v>
      </c>
      <c r="C19" s="37">
        <v>16110</v>
      </c>
      <c r="D19" s="32" t="s">
        <v>43</v>
      </c>
      <c r="E19" s="26">
        <v>-19.916628762541805</v>
      </c>
      <c r="F19" s="10">
        <f>Tabela13123456789101163[[#This Row],[BASE]]/Tabela13123456789101163[[#Totals],[BASE]]</f>
        <v>6.5741255007485634E-4</v>
      </c>
      <c r="G19" s="27">
        <f>Tabela13123456789101163[[#This Row],[Distribuição Base]]*$G$7</f>
        <v>-17.479784514928326</v>
      </c>
      <c r="H19" s="27">
        <f>Tabela13123456789101163[[#This Row],[Distribuição Base]]*H$7</f>
        <v>-17.479784514928326</v>
      </c>
      <c r="I19" s="27">
        <f>Tabela13123456789101163[[#This Row],[Distribuição Base]]*I$7</f>
        <v>-17.479784514928326</v>
      </c>
      <c r="J19" s="27">
        <f>Tabela13123456789101163[[#This Row],[Distribuição Base]]*J$7</f>
        <v>-17.479784514928326</v>
      </c>
      <c r="K19" s="27">
        <f>Tabela13123456789101163[[#This Row],[Distribuição Base]]*K$7</f>
        <v>-17.479784514928326</v>
      </c>
      <c r="L19" s="27">
        <f>Tabela13123456789101163[[#This Row],[Distribuição Base]]*L$7</f>
        <v>-17.479784514928326</v>
      </c>
      <c r="M19" s="27">
        <f>Tabela13123456789101163[[#This Row],[Distribuição Base]]*M$7</f>
        <v>-17.479784514928326</v>
      </c>
      <c r="N19" s="27">
        <f>Tabela13123456789101163[[#This Row],[Distribuição Base]]*N$7</f>
        <v>-17.479784514928326</v>
      </c>
      <c r="O19" s="27">
        <f>Tabela13123456789101163[[#This Row],[Distribuição Base]]*O$7</f>
        <v>-17.479784514928326</v>
      </c>
      <c r="P19" s="27">
        <f>Tabela13123456789101163[[#This Row],[Distribuição Base]]*P$7</f>
        <v>-17.479784514928326</v>
      </c>
      <c r="Q19" s="27">
        <f>Tabela13123456789101163[[#This Row],[Distribuição Base]]*Q$7</f>
        <v>-17.479784514928326</v>
      </c>
      <c r="R19" s="27">
        <f>Tabela13123456789101163[[#This Row],[Distribuição Base]]*R$7</f>
        <v>-17.479784514928326</v>
      </c>
      <c r="S19" s="27">
        <f>SUM(Tabela13123456789101163[[#This Row],[JANEIRO]:[DEZEMBRO]])</f>
        <v>-209.75741417913991</v>
      </c>
    </row>
    <row r="20" spans="1:19" x14ac:dyDescent="0.25">
      <c r="A20" t="s">
        <v>44</v>
      </c>
      <c r="B20">
        <v>649</v>
      </c>
      <c r="C20" s="25">
        <v>17001</v>
      </c>
      <c r="D20" t="s">
        <v>45</v>
      </c>
      <c r="E20" s="26">
        <v>-315.85000000000002</v>
      </c>
      <c r="F20" s="10">
        <f>Tabela13123456789101163[[#This Row],[BASE]]/Tabela13123456789101163[[#Totals],[BASE]]</f>
        <v>1.0425647654369567E-2</v>
      </c>
      <c r="G20" s="27">
        <f>Tabela13123456789101163[[#This Row],[Distribuição Base]]*$G$7</f>
        <v>-277.20504332659522</v>
      </c>
      <c r="H20" s="27">
        <f>Tabela13123456789101163[[#This Row],[Distribuição Base]]*H$7</f>
        <v>-277.20504332659522</v>
      </c>
      <c r="I20" s="27">
        <f>Tabela13123456789101163[[#This Row],[Distribuição Base]]*I$7</f>
        <v>-277.20504332659522</v>
      </c>
      <c r="J20" s="27">
        <f>Tabela13123456789101163[[#This Row],[Distribuição Base]]*J$7</f>
        <v>-277.20504332659522</v>
      </c>
      <c r="K20" s="27">
        <f>Tabela13123456789101163[[#This Row],[Distribuição Base]]*K$7</f>
        <v>-277.20504332659522</v>
      </c>
      <c r="L20" s="27">
        <f>Tabela13123456789101163[[#This Row],[Distribuição Base]]*L$7</f>
        <v>-277.20504332659522</v>
      </c>
      <c r="M20" s="27">
        <f>Tabela13123456789101163[[#This Row],[Distribuição Base]]*M$7</f>
        <v>-277.20504332659522</v>
      </c>
      <c r="N20" s="27">
        <f>Tabela13123456789101163[[#This Row],[Distribuição Base]]*N$7</f>
        <v>-277.20504332659522</v>
      </c>
      <c r="O20" s="27">
        <f>Tabela13123456789101163[[#This Row],[Distribuição Base]]*O$7</f>
        <v>-277.20504332659522</v>
      </c>
      <c r="P20" s="27">
        <f>Tabela13123456789101163[[#This Row],[Distribuição Base]]*P$7</f>
        <v>-277.20504332659522</v>
      </c>
      <c r="Q20" s="27">
        <f>Tabela13123456789101163[[#This Row],[Distribuição Base]]*Q$7</f>
        <v>-277.20504332659522</v>
      </c>
      <c r="R20" s="27">
        <f>Tabela13123456789101163[[#This Row],[Distribuição Base]]*R$7</f>
        <v>-277.20504332659522</v>
      </c>
      <c r="S20" s="27">
        <f>SUM(Tabela13123456789101163[[#This Row],[JANEIRO]:[DEZEMBRO]])</f>
        <v>-3326.4605199191433</v>
      </c>
    </row>
    <row r="21" spans="1:19" x14ac:dyDescent="0.25">
      <c r="A21" t="s">
        <v>46</v>
      </c>
      <c r="B21">
        <v>54</v>
      </c>
      <c r="C21" s="25">
        <v>20001</v>
      </c>
      <c r="D21" t="s">
        <v>196</v>
      </c>
      <c r="E21" s="26">
        <v>-61.379999999999995</v>
      </c>
      <c r="F21" s="10">
        <f>Tabela13123456789101163[[#This Row],[BASE]]/Tabela13123456789101163[[#Totals],[BASE]]</f>
        <v>2.0260448093246917E-3</v>
      </c>
      <c r="G21" s="27">
        <f>Tabela13123456789101163[[#This Row],[Distribuição Base]]*$G$7</f>
        <v>-53.870019184379956</v>
      </c>
      <c r="H21" s="27">
        <f>Tabela13123456789101163[[#This Row],[Distribuição Base]]*H$7</f>
        <v>-53.870019184379956</v>
      </c>
      <c r="I21" s="27">
        <f>Tabela13123456789101163[[#This Row],[Distribuição Base]]*I$7</f>
        <v>-53.870019184379956</v>
      </c>
      <c r="J21" s="27">
        <f>Tabela13123456789101163[[#This Row],[Distribuição Base]]*J$7</f>
        <v>-53.870019184379956</v>
      </c>
      <c r="K21" s="27">
        <f>Tabela13123456789101163[[#This Row],[Distribuição Base]]*K$7</f>
        <v>-53.870019184379956</v>
      </c>
      <c r="L21" s="27">
        <f>Tabela13123456789101163[[#This Row],[Distribuição Base]]*L$7</f>
        <v>-53.870019184379956</v>
      </c>
      <c r="M21" s="27">
        <f>Tabela13123456789101163[[#This Row],[Distribuição Base]]*M$7</f>
        <v>-53.870019184379956</v>
      </c>
      <c r="N21" s="27">
        <f>Tabela13123456789101163[[#This Row],[Distribuição Base]]*N$7</f>
        <v>-53.870019184379956</v>
      </c>
      <c r="O21" s="27">
        <f>Tabela13123456789101163[[#This Row],[Distribuição Base]]*O$7</f>
        <v>-53.870019184379956</v>
      </c>
      <c r="P21" s="27">
        <f>Tabela13123456789101163[[#This Row],[Distribuição Base]]*P$7</f>
        <v>-53.870019184379956</v>
      </c>
      <c r="Q21" s="27">
        <f>Tabela13123456789101163[[#This Row],[Distribuição Base]]*Q$7</f>
        <v>-53.870019184379956</v>
      </c>
      <c r="R21" s="27">
        <f>Tabela13123456789101163[[#This Row],[Distribuição Base]]*R$7</f>
        <v>-53.870019184379956</v>
      </c>
      <c r="S21" s="27">
        <f>SUM(Tabela13123456789101163[[#This Row],[JANEIRO]:[DEZEMBRO]])</f>
        <v>-646.44023021255953</v>
      </c>
    </row>
    <row r="22" spans="1:19" x14ac:dyDescent="0.25">
      <c r="A22" t="s">
        <v>46</v>
      </c>
      <c r="B22">
        <v>56</v>
      </c>
      <c r="C22" s="25">
        <v>20018</v>
      </c>
      <c r="D22" t="s">
        <v>199</v>
      </c>
      <c r="E22" s="26">
        <v>-61.379999999999995</v>
      </c>
      <c r="F22" s="10">
        <f>Tabela13123456789101163[[#This Row],[BASE]]/Tabela13123456789101163[[#Totals],[BASE]]</f>
        <v>2.0260448093246917E-3</v>
      </c>
      <c r="G22" s="27">
        <f>Tabela13123456789101163[[#This Row],[Distribuição Base]]*$G$7</f>
        <v>-53.870019184379956</v>
      </c>
      <c r="H22" s="27">
        <f>Tabela13123456789101163[[#This Row],[Distribuição Base]]*H$7</f>
        <v>-53.870019184379956</v>
      </c>
      <c r="I22" s="27">
        <f>Tabela13123456789101163[[#This Row],[Distribuição Base]]*I$7</f>
        <v>-53.870019184379956</v>
      </c>
      <c r="J22" s="27">
        <f>Tabela13123456789101163[[#This Row],[Distribuição Base]]*J$7</f>
        <v>-53.870019184379956</v>
      </c>
      <c r="K22" s="27">
        <f>Tabela13123456789101163[[#This Row],[Distribuição Base]]*K$7</f>
        <v>-53.870019184379956</v>
      </c>
      <c r="L22" s="27">
        <f>Tabela13123456789101163[[#This Row],[Distribuição Base]]*L$7</f>
        <v>-53.870019184379956</v>
      </c>
      <c r="M22" s="27">
        <f>Tabela13123456789101163[[#This Row],[Distribuição Base]]*M$7</f>
        <v>-53.870019184379956</v>
      </c>
      <c r="N22" s="27">
        <f>Tabela13123456789101163[[#This Row],[Distribuição Base]]*N$7</f>
        <v>-53.870019184379956</v>
      </c>
      <c r="O22" s="27">
        <f>Tabela13123456789101163[[#This Row],[Distribuição Base]]*O$7</f>
        <v>-53.870019184379956</v>
      </c>
      <c r="P22" s="27">
        <f>Tabela13123456789101163[[#This Row],[Distribuição Base]]*P$7</f>
        <v>-53.870019184379956</v>
      </c>
      <c r="Q22" s="27">
        <f>Tabela13123456789101163[[#This Row],[Distribuição Base]]*Q$7</f>
        <v>-53.870019184379956</v>
      </c>
      <c r="R22" s="27">
        <f>Tabela13123456789101163[[#This Row],[Distribuição Base]]*R$7</f>
        <v>-53.870019184379956</v>
      </c>
      <c r="S22" s="27">
        <f>SUM(Tabela13123456789101163[[#This Row],[JANEIRO]:[DEZEMBRO]])</f>
        <v>-646.44023021255953</v>
      </c>
    </row>
    <row r="23" spans="1:19" x14ac:dyDescent="0.25">
      <c r="A23" t="s">
        <v>46</v>
      </c>
      <c r="B23">
        <v>58</v>
      </c>
      <c r="C23" s="25">
        <v>20020</v>
      </c>
      <c r="D23" t="s">
        <v>47</v>
      </c>
      <c r="E23" s="26">
        <v>-119.69</v>
      </c>
      <c r="F23" s="10">
        <f>Tabela13123456789101163[[#This Row],[BASE]]/Tabela13123456789101163[[#Totals],[BASE]]</f>
        <v>3.9507543699588196E-3</v>
      </c>
      <c r="G23" s="27">
        <f>Tabela13123456789101163[[#This Row],[Distribuição Base]]*$G$7</f>
        <v>-105.0456597617862</v>
      </c>
      <c r="H23" s="27">
        <f>Tabela13123456789101163[[#This Row],[Distribuição Base]]*H$7</f>
        <v>-105.0456597617862</v>
      </c>
      <c r="I23" s="27">
        <f>Tabela13123456789101163[[#This Row],[Distribuição Base]]*I$7</f>
        <v>-105.0456597617862</v>
      </c>
      <c r="J23" s="27">
        <f>Tabela13123456789101163[[#This Row],[Distribuição Base]]*J$7</f>
        <v>-105.0456597617862</v>
      </c>
      <c r="K23" s="27">
        <f>Tabela13123456789101163[[#This Row],[Distribuição Base]]*K$7</f>
        <v>-105.0456597617862</v>
      </c>
      <c r="L23" s="27">
        <f>Tabela13123456789101163[[#This Row],[Distribuição Base]]*L$7</f>
        <v>-105.0456597617862</v>
      </c>
      <c r="M23" s="27">
        <f>Tabela13123456789101163[[#This Row],[Distribuição Base]]*M$7</f>
        <v>-105.0456597617862</v>
      </c>
      <c r="N23" s="27">
        <f>Tabela13123456789101163[[#This Row],[Distribuição Base]]*N$7</f>
        <v>-105.0456597617862</v>
      </c>
      <c r="O23" s="27">
        <f>Tabela13123456789101163[[#This Row],[Distribuição Base]]*O$7</f>
        <v>-105.0456597617862</v>
      </c>
      <c r="P23" s="27">
        <f>Tabela13123456789101163[[#This Row],[Distribuição Base]]*P$7</f>
        <v>-105.0456597617862</v>
      </c>
      <c r="Q23" s="27">
        <f>Tabela13123456789101163[[#This Row],[Distribuição Base]]*Q$7</f>
        <v>-105.0456597617862</v>
      </c>
      <c r="R23" s="27">
        <f>Tabela13123456789101163[[#This Row],[Distribuição Base]]*R$7</f>
        <v>-105.0456597617862</v>
      </c>
      <c r="S23" s="27">
        <f>SUM(Tabela13123456789101163[[#This Row],[JANEIRO]:[DEZEMBRO]])</f>
        <v>-1260.5479171414345</v>
      </c>
    </row>
    <row r="24" spans="1:19" x14ac:dyDescent="0.25">
      <c r="A24" t="s">
        <v>46</v>
      </c>
      <c r="B24">
        <v>64</v>
      </c>
      <c r="C24" s="25">
        <v>20030</v>
      </c>
      <c r="D24" t="s">
        <v>200</v>
      </c>
      <c r="E24" s="26">
        <v>-119.69</v>
      </c>
      <c r="F24" s="10">
        <f>Tabela13123456789101163[[#This Row],[BASE]]/Tabela13123456789101163[[#Totals],[BASE]]</f>
        <v>3.9507543699588196E-3</v>
      </c>
      <c r="G24" s="27">
        <f>Tabela13123456789101163[[#This Row],[Distribuição Base]]*$G$7</f>
        <v>-105.0456597617862</v>
      </c>
      <c r="H24" s="27">
        <f>Tabela13123456789101163[[#This Row],[Distribuição Base]]*H$7</f>
        <v>-105.0456597617862</v>
      </c>
      <c r="I24" s="27">
        <f>Tabela13123456789101163[[#This Row],[Distribuição Base]]*I$7</f>
        <v>-105.0456597617862</v>
      </c>
      <c r="J24" s="27">
        <f>Tabela13123456789101163[[#This Row],[Distribuição Base]]*J$7</f>
        <v>-105.0456597617862</v>
      </c>
      <c r="K24" s="27">
        <f>Tabela13123456789101163[[#This Row],[Distribuição Base]]*K$7</f>
        <v>-105.0456597617862</v>
      </c>
      <c r="L24" s="27">
        <f>Tabela13123456789101163[[#This Row],[Distribuição Base]]*L$7</f>
        <v>-105.0456597617862</v>
      </c>
      <c r="M24" s="27">
        <f>Tabela13123456789101163[[#This Row],[Distribuição Base]]*M$7</f>
        <v>-105.0456597617862</v>
      </c>
      <c r="N24" s="27">
        <f>Tabela13123456789101163[[#This Row],[Distribuição Base]]*N$7</f>
        <v>-105.0456597617862</v>
      </c>
      <c r="O24" s="27">
        <f>Tabela13123456789101163[[#This Row],[Distribuição Base]]*O$7</f>
        <v>-105.0456597617862</v>
      </c>
      <c r="P24" s="27">
        <f>Tabela13123456789101163[[#This Row],[Distribuição Base]]*P$7</f>
        <v>-105.0456597617862</v>
      </c>
      <c r="Q24" s="27">
        <f>Tabela13123456789101163[[#This Row],[Distribuição Base]]*Q$7</f>
        <v>-105.0456597617862</v>
      </c>
      <c r="R24" s="27">
        <f>Tabela13123456789101163[[#This Row],[Distribuição Base]]*R$7</f>
        <v>-105.0456597617862</v>
      </c>
      <c r="S24" s="27">
        <f>SUM(Tabela13123456789101163[[#This Row],[JANEIRO]:[DEZEMBRO]])</f>
        <v>-1260.5479171414345</v>
      </c>
    </row>
    <row r="25" spans="1:19" x14ac:dyDescent="0.25">
      <c r="A25" t="s">
        <v>46</v>
      </c>
      <c r="B25">
        <v>65</v>
      </c>
      <c r="C25" s="25">
        <v>20040</v>
      </c>
      <c r="D25" t="s">
        <v>201</v>
      </c>
      <c r="E25" s="26">
        <v>-61.379999999999995</v>
      </c>
      <c r="F25" s="10">
        <f>Tabela13123456789101163[[#This Row],[BASE]]/Tabela13123456789101163[[#Totals],[BASE]]</f>
        <v>2.0260448093246917E-3</v>
      </c>
      <c r="G25" s="27">
        <f>Tabela13123456789101163[[#This Row],[Distribuição Base]]*$G$7</f>
        <v>-53.870019184379956</v>
      </c>
      <c r="H25" s="27">
        <f>Tabela13123456789101163[[#This Row],[Distribuição Base]]*H$7</f>
        <v>-53.870019184379956</v>
      </c>
      <c r="I25" s="27">
        <f>Tabela13123456789101163[[#This Row],[Distribuição Base]]*I$7</f>
        <v>-53.870019184379956</v>
      </c>
      <c r="J25" s="27">
        <f>Tabela13123456789101163[[#This Row],[Distribuição Base]]*J$7</f>
        <v>-53.870019184379956</v>
      </c>
      <c r="K25" s="27">
        <f>Tabela13123456789101163[[#This Row],[Distribuição Base]]*K$7</f>
        <v>-53.870019184379956</v>
      </c>
      <c r="L25" s="27">
        <f>Tabela13123456789101163[[#This Row],[Distribuição Base]]*L$7</f>
        <v>-53.870019184379956</v>
      </c>
      <c r="M25" s="27">
        <f>Tabela13123456789101163[[#This Row],[Distribuição Base]]*M$7</f>
        <v>-53.870019184379956</v>
      </c>
      <c r="N25" s="27">
        <f>Tabela13123456789101163[[#This Row],[Distribuição Base]]*N$7</f>
        <v>-53.870019184379956</v>
      </c>
      <c r="O25" s="27">
        <f>Tabela13123456789101163[[#This Row],[Distribuição Base]]*O$7</f>
        <v>-53.870019184379956</v>
      </c>
      <c r="P25" s="27">
        <f>Tabela13123456789101163[[#This Row],[Distribuição Base]]*P$7</f>
        <v>-53.870019184379956</v>
      </c>
      <c r="Q25" s="27">
        <f>Tabela13123456789101163[[#This Row],[Distribuição Base]]*Q$7</f>
        <v>-53.870019184379956</v>
      </c>
      <c r="R25" s="27">
        <f>Tabela13123456789101163[[#This Row],[Distribuição Base]]*R$7</f>
        <v>-53.870019184379956</v>
      </c>
      <c r="S25" s="27">
        <f>SUM(Tabela13123456789101163[[#This Row],[JANEIRO]:[DEZEMBRO]])</f>
        <v>-646.44023021255953</v>
      </c>
    </row>
    <row r="26" spans="1:19" x14ac:dyDescent="0.25">
      <c r="A26" t="s">
        <v>46</v>
      </c>
      <c r="B26">
        <v>68</v>
      </c>
      <c r="C26" s="25">
        <v>20300</v>
      </c>
      <c r="D26" t="s">
        <v>48</v>
      </c>
      <c r="E26" s="26">
        <v>-39.89</v>
      </c>
      <c r="F26" s="10">
        <f>Tabela13123456789101163[[#This Row],[BASE]]/Tabela13123456789101163[[#Totals],[BASE]]</f>
        <v>1.3166980684907455E-3</v>
      </c>
      <c r="G26" s="27">
        <f>Tabela13123456789101163[[#This Row],[Distribuição Base]]*$G$7</f>
        <v>-35.00936893556397</v>
      </c>
      <c r="H26" s="27">
        <f>Tabela13123456789101163[[#This Row],[Distribuição Base]]*H$7</f>
        <v>-35.00936893556397</v>
      </c>
      <c r="I26" s="27">
        <f>Tabela13123456789101163[[#This Row],[Distribuição Base]]*I$7</f>
        <v>-35.00936893556397</v>
      </c>
      <c r="J26" s="27">
        <f>Tabela13123456789101163[[#This Row],[Distribuição Base]]*J$7</f>
        <v>-35.00936893556397</v>
      </c>
      <c r="K26" s="27">
        <f>Tabela13123456789101163[[#This Row],[Distribuição Base]]*K$7</f>
        <v>-35.00936893556397</v>
      </c>
      <c r="L26" s="27">
        <f>Tabela13123456789101163[[#This Row],[Distribuição Base]]*L$7</f>
        <v>-35.00936893556397</v>
      </c>
      <c r="M26" s="27">
        <f>Tabela13123456789101163[[#This Row],[Distribuição Base]]*M$7</f>
        <v>-35.00936893556397</v>
      </c>
      <c r="N26" s="27">
        <f>Tabela13123456789101163[[#This Row],[Distribuição Base]]*N$7</f>
        <v>-35.00936893556397</v>
      </c>
      <c r="O26" s="27">
        <f>Tabela13123456789101163[[#This Row],[Distribuição Base]]*O$7</f>
        <v>-35.00936893556397</v>
      </c>
      <c r="P26" s="27">
        <f>Tabela13123456789101163[[#This Row],[Distribuição Base]]*P$7</f>
        <v>-35.00936893556397</v>
      </c>
      <c r="Q26" s="27">
        <f>Tabela13123456789101163[[#This Row],[Distribuição Base]]*Q$7</f>
        <v>-35.00936893556397</v>
      </c>
      <c r="R26" s="27">
        <f>Tabela13123456789101163[[#This Row],[Distribuição Base]]*R$7</f>
        <v>-35.00936893556397</v>
      </c>
      <c r="S26" s="27">
        <f>SUM(Tabela13123456789101163[[#This Row],[JANEIRO]:[DEZEMBRO]])</f>
        <v>-420.11242722676775</v>
      </c>
    </row>
    <row r="27" spans="1:19" x14ac:dyDescent="0.25">
      <c r="A27" t="s">
        <v>46</v>
      </c>
      <c r="B27">
        <v>69</v>
      </c>
      <c r="C27" s="25">
        <v>20310</v>
      </c>
      <c r="D27" t="s">
        <v>202</v>
      </c>
      <c r="E27" s="26">
        <v>-79.790000000000006</v>
      </c>
      <c r="F27" s="10">
        <f>Tabela13123456789101163[[#This Row],[BASE]]/Tabela13123456789101163[[#Totals],[BASE]]</f>
        <v>2.6337262192247827E-3</v>
      </c>
      <c r="G27" s="27">
        <f>Tabela13123456789101163[[#This Row],[Distribuição Base]]*$G$7</f>
        <v>-70.027514348675098</v>
      </c>
      <c r="H27" s="27">
        <f>Tabela13123456789101163[[#This Row],[Distribuição Base]]*H$7</f>
        <v>-70.027514348675098</v>
      </c>
      <c r="I27" s="27">
        <f>Tabela13123456789101163[[#This Row],[Distribuição Base]]*I$7</f>
        <v>-70.027514348675098</v>
      </c>
      <c r="J27" s="27">
        <f>Tabela13123456789101163[[#This Row],[Distribuição Base]]*J$7</f>
        <v>-70.027514348675098</v>
      </c>
      <c r="K27" s="27">
        <f>Tabela13123456789101163[[#This Row],[Distribuição Base]]*K$7</f>
        <v>-70.027514348675098</v>
      </c>
      <c r="L27" s="27">
        <f>Tabela13123456789101163[[#This Row],[Distribuição Base]]*L$7</f>
        <v>-70.027514348675098</v>
      </c>
      <c r="M27" s="27">
        <f>Tabela13123456789101163[[#This Row],[Distribuição Base]]*M$7</f>
        <v>-70.027514348675098</v>
      </c>
      <c r="N27" s="27">
        <f>Tabela13123456789101163[[#This Row],[Distribuição Base]]*N$7</f>
        <v>-70.027514348675098</v>
      </c>
      <c r="O27" s="27">
        <f>Tabela13123456789101163[[#This Row],[Distribuição Base]]*O$7</f>
        <v>-70.027514348675098</v>
      </c>
      <c r="P27" s="27">
        <f>Tabela13123456789101163[[#This Row],[Distribuição Base]]*P$7</f>
        <v>-70.027514348675098</v>
      </c>
      <c r="Q27" s="27">
        <f>Tabela13123456789101163[[#This Row],[Distribuição Base]]*Q$7</f>
        <v>-70.027514348675098</v>
      </c>
      <c r="R27" s="27">
        <f>Tabela13123456789101163[[#This Row],[Distribuição Base]]*R$7</f>
        <v>-70.027514348675098</v>
      </c>
      <c r="S27" s="27">
        <f>SUM(Tabela13123456789101163[[#This Row],[JANEIRO]:[DEZEMBRO]])</f>
        <v>-840.33017218410134</v>
      </c>
    </row>
    <row r="28" spans="1:19" x14ac:dyDescent="0.25">
      <c r="A28" t="s">
        <v>46</v>
      </c>
      <c r="B28">
        <v>70</v>
      </c>
      <c r="C28" s="25">
        <v>20320</v>
      </c>
      <c r="D28" t="s">
        <v>49</v>
      </c>
      <c r="E28" s="26">
        <v>-181.06</v>
      </c>
      <c r="F28" s="10">
        <f>Tabela13123456789101163[[#This Row],[BASE]]/Tabela13123456789101163[[#Totals],[BASE]]</f>
        <v>5.9764690970402204E-3</v>
      </c>
      <c r="G28" s="27">
        <f>Tabela13123456789101163[[#This Row],[Distribuição Base]]*$G$7</f>
        <v>-158.90690246861902</v>
      </c>
      <c r="H28" s="27">
        <f>Tabela13123456789101163[[#This Row],[Distribuição Base]]*H$7</f>
        <v>-158.90690246861902</v>
      </c>
      <c r="I28" s="27">
        <f>Tabela13123456789101163[[#This Row],[Distribuição Base]]*I$7</f>
        <v>-158.90690246861902</v>
      </c>
      <c r="J28" s="27">
        <f>Tabela13123456789101163[[#This Row],[Distribuição Base]]*J$7</f>
        <v>-158.90690246861902</v>
      </c>
      <c r="K28" s="27">
        <f>Tabela13123456789101163[[#This Row],[Distribuição Base]]*K$7</f>
        <v>-158.90690246861902</v>
      </c>
      <c r="L28" s="27">
        <f>Tabela13123456789101163[[#This Row],[Distribuição Base]]*L$7</f>
        <v>-158.90690246861902</v>
      </c>
      <c r="M28" s="27">
        <f>Tabela13123456789101163[[#This Row],[Distribuição Base]]*M$7</f>
        <v>-158.90690246861902</v>
      </c>
      <c r="N28" s="27">
        <f>Tabela13123456789101163[[#This Row],[Distribuição Base]]*N$7</f>
        <v>-158.90690246861902</v>
      </c>
      <c r="O28" s="27">
        <f>Tabela13123456789101163[[#This Row],[Distribuição Base]]*O$7</f>
        <v>-158.90690246861902</v>
      </c>
      <c r="P28" s="27">
        <f>Tabela13123456789101163[[#This Row],[Distribuição Base]]*P$7</f>
        <v>-158.90690246861902</v>
      </c>
      <c r="Q28" s="27">
        <f>Tabela13123456789101163[[#This Row],[Distribuição Base]]*Q$7</f>
        <v>-158.90690246861902</v>
      </c>
      <c r="R28" s="27">
        <f>Tabela13123456789101163[[#This Row],[Distribuição Base]]*R$7</f>
        <v>-158.90690246861902</v>
      </c>
      <c r="S28" s="27">
        <f>SUM(Tabela13123456789101163[[#This Row],[JANEIRO]:[DEZEMBRO]])</f>
        <v>-1906.8828296234287</v>
      </c>
    </row>
    <row r="29" spans="1:19" x14ac:dyDescent="0.25">
      <c r="A29" t="s">
        <v>46</v>
      </c>
      <c r="B29">
        <v>71</v>
      </c>
      <c r="C29" s="25">
        <v>20330</v>
      </c>
      <c r="D29" t="s">
        <v>50</v>
      </c>
      <c r="E29" s="26">
        <v>-21.48</v>
      </c>
      <c r="F29" s="10">
        <f>Tabela13123456789101163[[#This Row],[BASE]]/Tabela13123456789101163[[#Totals],[BASE]]</f>
        <v>7.0901665859065459E-4</v>
      </c>
      <c r="G29" s="27">
        <f>Tabela13123456789101163[[#This Row],[Distribuição Base]]*$G$7</f>
        <v>-18.851873771268842</v>
      </c>
      <c r="H29" s="27">
        <f>Tabela13123456789101163[[#This Row],[Distribuição Base]]*H$7</f>
        <v>-18.851873771268842</v>
      </c>
      <c r="I29" s="27">
        <f>Tabela13123456789101163[[#This Row],[Distribuição Base]]*I$7</f>
        <v>-18.851873771268842</v>
      </c>
      <c r="J29" s="27">
        <f>Tabela13123456789101163[[#This Row],[Distribuição Base]]*J$7</f>
        <v>-18.851873771268842</v>
      </c>
      <c r="K29" s="27">
        <f>Tabela13123456789101163[[#This Row],[Distribuição Base]]*K$7</f>
        <v>-18.851873771268842</v>
      </c>
      <c r="L29" s="27">
        <f>Tabela13123456789101163[[#This Row],[Distribuição Base]]*L$7</f>
        <v>-18.851873771268842</v>
      </c>
      <c r="M29" s="27">
        <f>Tabela13123456789101163[[#This Row],[Distribuição Base]]*M$7</f>
        <v>-18.851873771268842</v>
      </c>
      <c r="N29" s="27">
        <f>Tabela13123456789101163[[#This Row],[Distribuição Base]]*N$7</f>
        <v>-18.851873771268842</v>
      </c>
      <c r="O29" s="27">
        <f>Tabela13123456789101163[[#This Row],[Distribuição Base]]*O$7</f>
        <v>-18.851873771268842</v>
      </c>
      <c r="P29" s="27">
        <f>Tabela13123456789101163[[#This Row],[Distribuição Base]]*P$7</f>
        <v>-18.851873771268842</v>
      </c>
      <c r="Q29" s="27">
        <f>Tabela13123456789101163[[#This Row],[Distribuição Base]]*Q$7</f>
        <v>-18.851873771268842</v>
      </c>
      <c r="R29" s="27">
        <f>Tabela13123456789101163[[#This Row],[Distribuição Base]]*R$7</f>
        <v>-18.851873771268842</v>
      </c>
      <c r="S29" s="27">
        <f>SUM(Tabela13123456789101163[[#This Row],[JANEIRO]:[DEZEMBRO]])</f>
        <v>-226.22248525522616</v>
      </c>
    </row>
    <row r="30" spans="1:19" x14ac:dyDescent="0.25">
      <c r="A30" t="s">
        <v>46</v>
      </c>
      <c r="B30">
        <v>73</v>
      </c>
      <c r="C30" s="25">
        <v>20702</v>
      </c>
      <c r="D30" t="s">
        <v>51</v>
      </c>
      <c r="E30" s="26">
        <v>-619.9</v>
      </c>
      <c r="F30" s="10">
        <f>Tabela13123456789101163[[#This Row],[BASE]]/Tabela13123456789101163[[#Totals],[BASE]]</f>
        <v>2.0461798261654878E-2</v>
      </c>
      <c r="G30" s="27">
        <f>Tabela13123456789101163[[#This Row],[Distribuição Base]]*$G$7</f>
        <v>-544.05384314755838</v>
      </c>
      <c r="H30" s="27">
        <f>Tabela13123456789101163[[#This Row],[Distribuição Base]]*H$7</f>
        <v>-544.05384314755838</v>
      </c>
      <c r="I30" s="27">
        <f>Tabela13123456789101163[[#This Row],[Distribuição Base]]*I$7</f>
        <v>-544.05384314755838</v>
      </c>
      <c r="J30" s="27">
        <f>Tabela13123456789101163[[#This Row],[Distribuição Base]]*J$7</f>
        <v>-544.05384314755838</v>
      </c>
      <c r="K30" s="27">
        <f>Tabela13123456789101163[[#This Row],[Distribuição Base]]*K$7</f>
        <v>-544.05384314755838</v>
      </c>
      <c r="L30" s="27">
        <f>Tabela13123456789101163[[#This Row],[Distribuição Base]]*L$7</f>
        <v>-544.05384314755838</v>
      </c>
      <c r="M30" s="27">
        <f>Tabela13123456789101163[[#This Row],[Distribuição Base]]*M$7</f>
        <v>-544.05384314755838</v>
      </c>
      <c r="N30" s="27">
        <f>Tabela13123456789101163[[#This Row],[Distribuição Base]]*N$7</f>
        <v>-544.05384314755838</v>
      </c>
      <c r="O30" s="27">
        <f>Tabela13123456789101163[[#This Row],[Distribuição Base]]*O$7</f>
        <v>-544.05384314755838</v>
      </c>
      <c r="P30" s="27">
        <f>Tabela13123456789101163[[#This Row],[Distribuição Base]]*P$7</f>
        <v>-544.05384314755838</v>
      </c>
      <c r="Q30" s="27">
        <f>Tabela13123456789101163[[#This Row],[Distribuição Base]]*Q$7</f>
        <v>-544.05384314755838</v>
      </c>
      <c r="R30" s="27">
        <f>Tabela13123456789101163[[#This Row],[Distribuição Base]]*R$7</f>
        <v>-544.05384314755838</v>
      </c>
      <c r="S30" s="27">
        <f>SUM(Tabela13123456789101163[[#This Row],[JANEIRO]:[DEZEMBRO]])</f>
        <v>-6528.6461177706988</v>
      </c>
    </row>
    <row r="31" spans="1:19" x14ac:dyDescent="0.25">
      <c r="A31" t="s">
        <v>46</v>
      </c>
      <c r="B31">
        <v>74</v>
      </c>
      <c r="C31" s="25">
        <v>20705</v>
      </c>
      <c r="D31" t="s">
        <v>52</v>
      </c>
      <c r="E31" s="26">
        <v>-359.06</v>
      </c>
      <c r="F31" s="10">
        <f>Tabela13123456789101163[[#This Row],[BASE]]/Tabela13123456789101163[[#Totals],[BASE]]</f>
        <v>1.1851933027633169E-2</v>
      </c>
      <c r="G31" s="27">
        <f>Tabela13123456789101163[[#This Row],[Distribuição Base]]*$G$7</f>
        <v>-315.12820280781148</v>
      </c>
      <c r="H31" s="27">
        <f>Tabela13123456789101163[[#This Row],[Distribuição Base]]*H$7</f>
        <v>-315.12820280781148</v>
      </c>
      <c r="I31" s="27">
        <f>Tabela13123456789101163[[#This Row],[Distribuição Base]]*I$7</f>
        <v>-315.12820280781148</v>
      </c>
      <c r="J31" s="27">
        <f>Tabela13123456789101163[[#This Row],[Distribuição Base]]*J$7</f>
        <v>-315.12820280781148</v>
      </c>
      <c r="K31" s="27">
        <f>Tabela13123456789101163[[#This Row],[Distribuição Base]]*K$7</f>
        <v>-315.12820280781148</v>
      </c>
      <c r="L31" s="27">
        <f>Tabela13123456789101163[[#This Row],[Distribuição Base]]*L$7</f>
        <v>-315.12820280781148</v>
      </c>
      <c r="M31" s="27">
        <f>Tabela13123456789101163[[#This Row],[Distribuição Base]]*M$7</f>
        <v>-315.12820280781148</v>
      </c>
      <c r="N31" s="27">
        <f>Tabela13123456789101163[[#This Row],[Distribuição Base]]*N$7</f>
        <v>-315.12820280781148</v>
      </c>
      <c r="O31" s="27">
        <f>Tabela13123456789101163[[#This Row],[Distribuição Base]]*O$7</f>
        <v>-315.12820280781148</v>
      </c>
      <c r="P31" s="27">
        <f>Tabela13123456789101163[[#This Row],[Distribuição Base]]*P$7</f>
        <v>-315.12820280781148</v>
      </c>
      <c r="Q31" s="27">
        <f>Tabela13123456789101163[[#This Row],[Distribuição Base]]*Q$7</f>
        <v>-315.12820280781148</v>
      </c>
      <c r="R31" s="27">
        <f>Tabela13123456789101163[[#This Row],[Distribuição Base]]*R$7</f>
        <v>-315.12820280781148</v>
      </c>
      <c r="S31" s="27">
        <f>SUM(Tabela13123456789101163[[#This Row],[JANEIRO]:[DEZEMBRO]])</f>
        <v>-3781.5384336937368</v>
      </c>
    </row>
    <row r="32" spans="1:19" x14ac:dyDescent="0.25">
      <c r="A32" t="s">
        <v>46</v>
      </c>
      <c r="B32">
        <v>75</v>
      </c>
      <c r="C32" s="25">
        <v>20706</v>
      </c>
      <c r="D32" t="s">
        <v>53</v>
      </c>
      <c r="E32" s="26">
        <v>-220.95999999999998</v>
      </c>
      <c r="F32" s="10">
        <f>Tabela13123456789101163[[#This Row],[BASE]]/Tabela13123456789101163[[#Totals],[BASE]]</f>
        <v>7.2934972477742563E-3</v>
      </c>
      <c r="G32" s="27">
        <f>Tabela13123456789101163[[#This Row],[Distribuição Base]]*$G$7</f>
        <v>-193.92504788173011</v>
      </c>
      <c r="H32" s="27">
        <f>Tabela13123456789101163[[#This Row],[Distribuição Base]]*H$7</f>
        <v>-193.92504788173011</v>
      </c>
      <c r="I32" s="27">
        <f>Tabela13123456789101163[[#This Row],[Distribuição Base]]*I$7</f>
        <v>-193.92504788173011</v>
      </c>
      <c r="J32" s="27">
        <f>Tabela13123456789101163[[#This Row],[Distribuição Base]]*J$7</f>
        <v>-193.92504788173011</v>
      </c>
      <c r="K32" s="27">
        <f>Tabela13123456789101163[[#This Row],[Distribuição Base]]*K$7</f>
        <v>-193.92504788173011</v>
      </c>
      <c r="L32" s="27">
        <f>Tabela13123456789101163[[#This Row],[Distribuição Base]]*L$7</f>
        <v>-193.92504788173011</v>
      </c>
      <c r="M32" s="27">
        <f>Tabela13123456789101163[[#This Row],[Distribuição Base]]*M$7</f>
        <v>-193.92504788173011</v>
      </c>
      <c r="N32" s="27">
        <f>Tabela13123456789101163[[#This Row],[Distribuição Base]]*N$7</f>
        <v>-193.92504788173011</v>
      </c>
      <c r="O32" s="27">
        <f>Tabela13123456789101163[[#This Row],[Distribuição Base]]*O$7</f>
        <v>-193.92504788173011</v>
      </c>
      <c r="P32" s="27">
        <f>Tabela13123456789101163[[#This Row],[Distribuição Base]]*P$7</f>
        <v>-193.92504788173011</v>
      </c>
      <c r="Q32" s="27">
        <f>Tabela13123456789101163[[#This Row],[Distribuição Base]]*Q$7</f>
        <v>-193.92504788173011</v>
      </c>
      <c r="R32" s="27">
        <f>Tabela13123456789101163[[#This Row],[Distribuição Base]]*R$7</f>
        <v>-193.92504788173011</v>
      </c>
      <c r="S32" s="27">
        <f>SUM(Tabela13123456789101163[[#This Row],[JANEIRO]:[DEZEMBRO]])</f>
        <v>-2327.1005745807611</v>
      </c>
    </row>
    <row r="33" spans="1:19" x14ac:dyDescent="0.25">
      <c r="A33" t="s">
        <v>46</v>
      </c>
      <c r="B33">
        <v>76</v>
      </c>
      <c r="C33" s="25">
        <v>20708</v>
      </c>
      <c r="D33" t="s">
        <v>54</v>
      </c>
      <c r="E33" s="26">
        <v>-101.27000000000001</v>
      </c>
      <c r="F33" s="10">
        <f>Tabela13123456789101163[[#This Row],[BASE]]/Tabela13123456789101163[[#Totals],[BASE]]</f>
        <v>3.3427428778154376E-3</v>
      </c>
      <c r="G33" s="27">
        <f>Tabela13123456789101163[[#This Row],[Distribuição Base]]*$G$7</f>
        <v>-88.87938811994394</v>
      </c>
      <c r="H33" s="27">
        <f>Tabela13123456789101163[[#This Row],[Distribuição Base]]*H$7</f>
        <v>-88.87938811994394</v>
      </c>
      <c r="I33" s="27">
        <f>Tabela13123456789101163[[#This Row],[Distribuição Base]]*I$7</f>
        <v>-88.87938811994394</v>
      </c>
      <c r="J33" s="27">
        <f>Tabela13123456789101163[[#This Row],[Distribuição Base]]*J$7</f>
        <v>-88.87938811994394</v>
      </c>
      <c r="K33" s="27">
        <f>Tabela13123456789101163[[#This Row],[Distribuição Base]]*K$7</f>
        <v>-88.87938811994394</v>
      </c>
      <c r="L33" s="27">
        <f>Tabela13123456789101163[[#This Row],[Distribuição Base]]*L$7</f>
        <v>-88.87938811994394</v>
      </c>
      <c r="M33" s="27">
        <f>Tabela13123456789101163[[#This Row],[Distribuição Base]]*M$7</f>
        <v>-88.87938811994394</v>
      </c>
      <c r="N33" s="27">
        <f>Tabela13123456789101163[[#This Row],[Distribuição Base]]*N$7</f>
        <v>-88.87938811994394</v>
      </c>
      <c r="O33" s="27">
        <f>Tabela13123456789101163[[#This Row],[Distribuição Base]]*O$7</f>
        <v>-88.87938811994394</v>
      </c>
      <c r="P33" s="27">
        <f>Tabela13123456789101163[[#This Row],[Distribuição Base]]*P$7</f>
        <v>-88.87938811994394</v>
      </c>
      <c r="Q33" s="27">
        <f>Tabela13123456789101163[[#This Row],[Distribuição Base]]*Q$7</f>
        <v>-88.87938811994394</v>
      </c>
      <c r="R33" s="27">
        <f>Tabela13123456789101163[[#This Row],[Distribuição Base]]*R$7</f>
        <v>-88.87938811994394</v>
      </c>
      <c r="S33" s="27">
        <f>SUM(Tabela13123456789101163[[#This Row],[JANEIRO]:[DEZEMBRO]])</f>
        <v>-1066.5526574393275</v>
      </c>
    </row>
    <row r="34" spans="1:19" x14ac:dyDescent="0.25">
      <c r="A34" t="s">
        <v>46</v>
      </c>
      <c r="B34">
        <v>77</v>
      </c>
      <c r="C34" s="25">
        <v>20713</v>
      </c>
      <c r="D34" t="s">
        <v>55</v>
      </c>
      <c r="E34" s="26">
        <v>-39.89</v>
      </c>
      <c r="F34" s="10">
        <f>Tabela13123456789101163[[#This Row],[BASE]]/Tabela13123456789101163[[#Totals],[BASE]]</f>
        <v>1.3166980684907455E-3</v>
      </c>
      <c r="G34" s="27">
        <f>Tabela13123456789101163[[#This Row],[Distribuição Base]]*$G$7</f>
        <v>-35.00936893556397</v>
      </c>
      <c r="H34" s="27">
        <f>Tabela13123456789101163[[#This Row],[Distribuição Base]]*H$7</f>
        <v>-35.00936893556397</v>
      </c>
      <c r="I34" s="27">
        <f>Tabela13123456789101163[[#This Row],[Distribuição Base]]*I$7</f>
        <v>-35.00936893556397</v>
      </c>
      <c r="J34" s="27">
        <f>Tabela13123456789101163[[#This Row],[Distribuição Base]]*J$7</f>
        <v>-35.00936893556397</v>
      </c>
      <c r="K34" s="27">
        <f>Tabela13123456789101163[[#This Row],[Distribuição Base]]*K$7</f>
        <v>-35.00936893556397</v>
      </c>
      <c r="L34" s="27">
        <f>Tabela13123456789101163[[#This Row],[Distribuição Base]]*L$7</f>
        <v>-35.00936893556397</v>
      </c>
      <c r="M34" s="27">
        <f>Tabela13123456789101163[[#This Row],[Distribuição Base]]*M$7</f>
        <v>-35.00936893556397</v>
      </c>
      <c r="N34" s="27">
        <f>Tabela13123456789101163[[#This Row],[Distribuição Base]]*N$7</f>
        <v>-35.00936893556397</v>
      </c>
      <c r="O34" s="27">
        <f>Tabela13123456789101163[[#This Row],[Distribuição Base]]*O$7</f>
        <v>-35.00936893556397</v>
      </c>
      <c r="P34" s="27">
        <f>Tabela13123456789101163[[#This Row],[Distribuição Base]]*P$7</f>
        <v>-35.00936893556397</v>
      </c>
      <c r="Q34" s="27">
        <f>Tabela13123456789101163[[#This Row],[Distribuição Base]]*Q$7</f>
        <v>-35.00936893556397</v>
      </c>
      <c r="R34" s="27">
        <f>Tabela13123456789101163[[#This Row],[Distribuição Base]]*R$7</f>
        <v>-35.00936893556397</v>
      </c>
      <c r="S34" s="27">
        <f>SUM(Tabela13123456789101163[[#This Row],[JANEIRO]:[DEZEMBRO]])</f>
        <v>-420.11242722676775</v>
      </c>
    </row>
    <row r="35" spans="1:19" x14ac:dyDescent="0.25">
      <c r="A35" t="s">
        <v>46</v>
      </c>
      <c r="B35">
        <v>79</v>
      </c>
      <c r="C35" s="25">
        <v>20716</v>
      </c>
      <c r="D35" t="s">
        <v>56</v>
      </c>
      <c r="E35" s="26">
        <v>-21.48</v>
      </c>
      <c r="F35" s="10">
        <f>Tabela13123456789101163[[#This Row],[BASE]]/Tabela13123456789101163[[#Totals],[BASE]]</f>
        <v>7.0901665859065459E-4</v>
      </c>
      <c r="G35" s="27">
        <f>Tabela13123456789101163[[#This Row],[Distribuição Base]]*$G$7</f>
        <v>-18.851873771268842</v>
      </c>
      <c r="H35" s="27">
        <f>Tabela13123456789101163[[#This Row],[Distribuição Base]]*H$7</f>
        <v>-18.851873771268842</v>
      </c>
      <c r="I35" s="27">
        <f>Tabela13123456789101163[[#This Row],[Distribuição Base]]*I$7</f>
        <v>-18.851873771268842</v>
      </c>
      <c r="J35" s="27">
        <f>Tabela13123456789101163[[#This Row],[Distribuição Base]]*J$7</f>
        <v>-18.851873771268842</v>
      </c>
      <c r="K35" s="27">
        <f>Tabela13123456789101163[[#This Row],[Distribuição Base]]*K$7</f>
        <v>-18.851873771268842</v>
      </c>
      <c r="L35" s="27">
        <f>Tabela13123456789101163[[#This Row],[Distribuição Base]]*L$7</f>
        <v>-18.851873771268842</v>
      </c>
      <c r="M35" s="27">
        <f>Tabela13123456789101163[[#This Row],[Distribuição Base]]*M$7</f>
        <v>-18.851873771268842</v>
      </c>
      <c r="N35" s="27">
        <f>Tabela13123456789101163[[#This Row],[Distribuição Base]]*N$7</f>
        <v>-18.851873771268842</v>
      </c>
      <c r="O35" s="27">
        <f>Tabela13123456789101163[[#This Row],[Distribuição Base]]*O$7</f>
        <v>-18.851873771268842</v>
      </c>
      <c r="P35" s="27">
        <f>Tabela13123456789101163[[#This Row],[Distribuição Base]]*P$7</f>
        <v>-18.851873771268842</v>
      </c>
      <c r="Q35" s="27">
        <f>Tabela13123456789101163[[#This Row],[Distribuição Base]]*Q$7</f>
        <v>-18.851873771268842</v>
      </c>
      <c r="R35" s="27">
        <f>Tabela13123456789101163[[#This Row],[Distribuição Base]]*R$7</f>
        <v>-18.851873771268842</v>
      </c>
      <c r="S35" s="27">
        <f>SUM(Tabela13123456789101163[[#This Row],[JANEIRO]:[DEZEMBRO]])</f>
        <v>-226.22248525522616</v>
      </c>
    </row>
    <row r="36" spans="1:19" x14ac:dyDescent="0.25">
      <c r="A36" t="s">
        <v>46</v>
      </c>
      <c r="B36">
        <v>86</v>
      </c>
      <c r="C36" s="25">
        <v>20727</v>
      </c>
      <c r="D36" t="s">
        <v>57</v>
      </c>
      <c r="E36" s="26">
        <v>-39.89</v>
      </c>
      <c r="F36" s="10">
        <f>Tabela13123456789101163[[#This Row],[BASE]]/Tabela13123456789101163[[#Totals],[BASE]]</f>
        <v>1.3166980684907455E-3</v>
      </c>
      <c r="G36" s="27">
        <f>Tabela13123456789101163[[#This Row],[Distribuição Base]]*$G$7</f>
        <v>-35.00936893556397</v>
      </c>
      <c r="H36" s="27">
        <f>Tabela13123456789101163[[#This Row],[Distribuição Base]]*H$7</f>
        <v>-35.00936893556397</v>
      </c>
      <c r="I36" s="27">
        <f>Tabela13123456789101163[[#This Row],[Distribuição Base]]*I$7</f>
        <v>-35.00936893556397</v>
      </c>
      <c r="J36" s="27">
        <f>Tabela13123456789101163[[#This Row],[Distribuição Base]]*J$7</f>
        <v>-35.00936893556397</v>
      </c>
      <c r="K36" s="27">
        <f>Tabela13123456789101163[[#This Row],[Distribuição Base]]*K$7</f>
        <v>-35.00936893556397</v>
      </c>
      <c r="L36" s="27">
        <f>Tabela13123456789101163[[#This Row],[Distribuição Base]]*L$7</f>
        <v>-35.00936893556397</v>
      </c>
      <c r="M36" s="27">
        <f>Tabela13123456789101163[[#This Row],[Distribuição Base]]*M$7</f>
        <v>-35.00936893556397</v>
      </c>
      <c r="N36" s="27">
        <f>Tabela13123456789101163[[#This Row],[Distribuição Base]]*N$7</f>
        <v>-35.00936893556397</v>
      </c>
      <c r="O36" s="27">
        <f>Tabela13123456789101163[[#This Row],[Distribuição Base]]*O$7</f>
        <v>-35.00936893556397</v>
      </c>
      <c r="P36" s="27">
        <f>Tabela13123456789101163[[#This Row],[Distribuição Base]]*P$7</f>
        <v>-35.00936893556397</v>
      </c>
      <c r="Q36" s="27">
        <f>Tabela13123456789101163[[#This Row],[Distribuição Base]]*Q$7</f>
        <v>-35.00936893556397</v>
      </c>
      <c r="R36" s="27">
        <f>Tabela13123456789101163[[#This Row],[Distribuição Base]]*R$7</f>
        <v>-35.00936893556397</v>
      </c>
      <c r="S36" s="27">
        <f>SUM(Tabela13123456789101163[[#This Row],[JANEIRO]:[DEZEMBRO]])</f>
        <v>-420.11242722676775</v>
      </c>
    </row>
    <row r="37" spans="1:19" x14ac:dyDescent="0.25">
      <c r="A37" t="s">
        <v>46</v>
      </c>
      <c r="B37">
        <v>89</v>
      </c>
      <c r="C37" s="25">
        <v>20730</v>
      </c>
      <c r="D37" t="s">
        <v>58</v>
      </c>
      <c r="E37" s="26">
        <v>-21.48</v>
      </c>
      <c r="F37" s="10">
        <f>Tabela13123456789101163[[#This Row],[BASE]]/Tabela13123456789101163[[#Totals],[BASE]]</f>
        <v>7.0901665859065459E-4</v>
      </c>
      <c r="G37" s="27">
        <f>Tabela13123456789101163[[#This Row],[Distribuição Base]]*$G$7</f>
        <v>-18.851873771268842</v>
      </c>
      <c r="H37" s="27">
        <f>Tabela13123456789101163[[#This Row],[Distribuição Base]]*H$7</f>
        <v>-18.851873771268842</v>
      </c>
      <c r="I37" s="27">
        <f>Tabela13123456789101163[[#This Row],[Distribuição Base]]*I$7</f>
        <v>-18.851873771268842</v>
      </c>
      <c r="J37" s="27">
        <f>Tabela13123456789101163[[#This Row],[Distribuição Base]]*J$7</f>
        <v>-18.851873771268842</v>
      </c>
      <c r="K37" s="27">
        <f>Tabela13123456789101163[[#This Row],[Distribuição Base]]*K$7</f>
        <v>-18.851873771268842</v>
      </c>
      <c r="L37" s="27">
        <f>Tabela13123456789101163[[#This Row],[Distribuição Base]]*L$7</f>
        <v>-18.851873771268842</v>
      </c>
      <c r="M37" s="27">
        <f>Tabela13123456789101163[[#This Row],[Distribuição Base]]*M$7</f>
        <v>-18.851873771268842</v>
      </c>
      <c r="N37" s="27">
        <f>Tabela13123456789101163[[#This Row],[Distribuição Base]]*N$7</f>
        <v>-18.851873771268842</v>
      </c>
      <c r="O37" s="27">
        <f>Tabela13123456789101163[[#This Row],[Distribuição Base]]*O$7</f>
        <v>-18.851873771268842</v>
      </c>
      <c r="P37" s="27">
        <f>Tabela13123456789101163[[#This Row],[Distribuição Base]]*P$7</f>
        <v>-18.851873771268842</v>
      </c>
      <c r="Q37" s="27">
        <f>Tabela13123456789101163[[#This Row],[Distribuição Base]]*Q$7</f>
        <v>-18.851873771268842</v>
      </c>
      <c r="R37" s="27">
        <f>Tabela13123456789101163[[#This Row],[Distribuição Base]]*R$7</f>
        <v>-18.851873771268842</v>
      </c>
      <c r="S37" s="27">
        <f>SUM(Tabela13123456789101163[[#This Row],[JANEIRO]:[DEZEMBRO]])</f>
        <v>-226.22248525522616</v>
      </c>
    </row>
    <row r="38" spans="1:19" x14ac:dyDescent="0.25">
      <c r="A38" t="s">
        <v>46</v>
      </c>
      <c r="B38">
        <v>93</v>
      </c>
      <c r="C38" s="25">
        <v>20734</v>
      </c>
      <c r="D38" t="s">
        <v>59</v>
      </c>
      <c r="E38" s="26">
        <v>-21.48</v>
      </c>
      <c r="F38" s="10">
        <f>Tabela13123456789101163[[#This Row],[BASE]]/Tabela13123456789101163[[#Totals],[BASE]]</f>
        <v>7.0901665859065459E-4</v>
      </c>
      <c r="G38" s="27">
        <f>Tabela13123456789101163[[#This Row],[Distribuição Base]]*$G$7</f>
        <v>-18.851873771268842</v>
      </c>
      <c r="H38" s="27">
        <f>Tabela13123456789101163[[#This Row],[Distribuição Base]]*H$7</f>
        <v>-18.851873771268842</v>
      </c>
      <c r="I38" s="27">
        <f>Tabela13123456789101163[[#This Row],[Distribuição Base]]*I$7</f>
        <v>-18.851873771268842</v>
      </c>
      <c r="J38" s="27">
        <f>Tabela13123456789101163[[#This Row],[Distribuição Base]]*J$7</f>
        <v>-18.851873771268842</v>
      </c>
      <c r="K38" s="27">
        <f>Tabela13123456789101163[[#This Row],[Distribuição Base]]*K$7</f>
        <v>-18.851873771268842</v>
      </c>
      <c r="L38" s="27">
        <f>Tabela13123456789101163[[#This Row],[Distribuição Base]]*L$7</f>
        <v>-18.851873771268842</v>
      </c>
      <c r="M38" s="27">
        <f>Tabela13123456789101163[[#This Row],[Distribuição Base]]*M$7</f>
        <v>-18.851873771268842</v>
      </c>
      <c r="N38" s="27">
        <f>Tabela13123456789101163[[#This Row],[Distribuição Base]]*N$7</f>
        <v>-18.851873771268842</v>
      </c>
      <c r="O38" s="27">
        <f>Tabela13123456789101163[[#This Row],[Distribuição Base]]*O$7</f>
        <v>-18.851873771268842</v>
      </c>
      <c r="P38" s="27">
        <f>Tabela13123456789101163[[#This Row],[Distribuição Base]]*P$7</f>
        <v>-18.851873771268842</v>
      </c>
      <c r="Q38" s="27">
        <f>Tabela13123456789101163[[#This Row],[Distribuição Base]]*Q$7</f>
        <v>-18.851873771268842</v>
      </c>
      <c r="R38" s="27">
        <f>Tabela13123456789101163[[#This Row],[Distribuição Base]]*R$7</f>
        <v>-18.851873771268842</v>
      </c>
      <c r="S38" s="27">
        <f>SUM(Tabela13123456789101163[[#This Row],[JANEIRO]:[DEZEMBRO]])</f>
        <v>-226.22248525522616</v>
      </c>
    </row>
    <row r="39" spans="1:19" x14ac:dyDescent="0.25">
      <c r="A39" t="s">
        <v>46</v>
      </c>
      <c r="B39">
        <v>94</v>
      </c>
      <c r="C39" s="25">
        <v>20735</v>
      </c>
      <c r="D39" t="s">
        <v>60</v>
      </c>
      <c r="E39" s="26">
        <v>-21.48</v>
      </c>
      <c r="F39" s="10">
        <f>Tabela13123456789101163[[#This Row],[BASE]]/Tabela13123456789101163[[#Totals],[BASE]]</f>
        <v>7.0901665859065459E-4</v>
      </c>
      <c r="G39" s="27">
        <f>Tabela13123456789101163[[#This Row],[Distribuição Base]]*$G$7</f>
        <v>-18.851873771268842</v>
      </c>
      <c r="H39" s="27">
        <f>Tabela13123456789101163[[#This Row],[Distribuição Base]]*H$7</f>
        <v>-18.851873771268842</v>
      </c>
      <c r="I39" s="27">
        <f>Tabela13123456789101163[[#This Row],[Distribuição Base]]*I$7</f>
        <v>-18.851873771268842</v>
      </c>
      <c r="J39" s="27">
        <f>Tabela13123456789101163[[#This Row],[Distribuição Base]]*J$7</f>
        <v>-18.851873771268842</v>
      </c>
      <c r="K39" s="27">
        <f>Tabela13123456789101163[[#This Row],[Distribuição Base]]*K$7</f>
        <v>-18.851873771268842</v>
      </c>
      <c r="L39" s="27">
        <f>Tabela13123456789101163[[#This Row],[Distribuição Base]]*L$7</f>
        <v>-18.851873771268842</v>
      </c>
      <c r="M39" s="27">
        <f>Tabela13123456789101163[[#This Row],[Distribuição Base]]*M$7</f>
        <v>-18.851873771268842</v>
      </c>
      <c r="N39" s="27">
        <f>Tabela13123456789101163[[#This Row],[Distribuição Base]]*N$7</f>
        <v>-18.851873771268842</v>
      </c>
      <c r="O39" s="27">
        <f>Tabela13123456789101163[[#This Row],[Distribuição Base]]*O$7</f>
        <v>-18.851873771268842</v>
      </c>
      <c r="P39" s="27">
        <f>Tabela13123456789101163[[#This Row],[Distribuição Base]]*P$7</f>
        <v>-18.851873771268842</v>
      </c>
      <c r="Q39" s="27">
        <f>Tabela13123456789101163[[#This Row],[Distribuição Base]]*Q$7</f>
        <v>-18.851873771268842</v>
      </c>
      <c r="R39" s="27">
        <f>Tabela13123456789101163[[#This Row],[Distribuição Base]]*R$7</f>
        <v>-18.851873771268842</v>
      </c>
      <c r="S39" s="27">
        <f>SUM(Tabela13123456789101163[[#This Row],[JANEIRO]:[DEZEMBRO]])</f>
        <v>-226.22248525522616</v>
      </c>
    </row>
    <row r="40" spans="1:19" x14ac:dyDescent="0.25">
      <c r="A40" t="s">
        <v>46</v>
      </c>
      <c r="B40">
        <v>96</v>
      </c>
      <c r="C40" s="25">
        <v>20737</v>
      </c>
      <c r="D40" t="s">
        <v>61</v>
      </c>
      <c r="E40" s="26">
        <v>-159.57999999999998</v>
      </c>
      <c r="F40" s="10">
        <f>Tabela13123456789101163[[#This Row],[BASE]]/Tabela13123456789101163[[#Totals],[BASE]]</f>
        <v>5.2674524384495646E-3</v>
      </c>
      <c r="G40" s="27">
        <f>Tabela13123456789101163[[#This Row],[Distribuição Base]]*$G$7</f>
        <v>-140.05502869735017</v>
      </c>
      <c r="H40" s="27">
        <f>Tabela13123456789101163[[#This Row],[Distribuição Base]]*H$7</f>
        <v>-140.05502869735017</v>
      </c>
      <c r="I40" s="27">
        <f>Tabela13123456789101163[[#This Row],[Distribuição Base]]*I$7</f>
        <v>-140.05502869735017</v>
      </c>
      <c r="J40" s="27">
        <f>Tabela13123456789101163[[#This Row],[Distribuição Base]]*J$7</f>
        <v>-140.05502869735017</v>
      </c>
      <c r="K40" s="27">
        <f>Tabela13123456789101163[[#This Row],[Distribuição Base]]*K$7</f>
        <v>-140.05502869735017</v>
      </c>
      <c r="L40" s="27">
        <f>Tabela13123456789101163[[#This Row],[Distribuição Base]]*L$7</f>
        <v>-140.05502869735017</v>
      </c>
      <c r="M40" s="27">
        <f>Tabela13123456789101163[[#This Row],[Distribuição Base]]*M$7</f>
        <v>-140.05502869735017</v>
      </c>
      <c r="N40" s="27">
        <f>Tabela13123456789101163[[#This Row],[Distribuição Base]]*N$7</f>
        <v>-140.05502869735017</v>
      </c>
      <c r="O40" s="27">
        <f>Tabela13123456789101163[[#This Row],[Distribuição Base]]*O$7</f>
        <v>-140.05502869735017</v>
      </c>
      <c r="P40" s="27">
        <f>Tabela13123456789101163[[#This Row],[Distribuição Base]]*P$7</f>
        <v>-140.05502869735017</v>
      </c>
      <c r="Q40" s="27">
        <f>Tabela13123456789101163[[#This Row],[Distribuição Base]]*Q$7</f>
        <v>-140.05502869735017</v>
      </c>
      <c r="R40" s="27">
        <f>Tabela13123456789101163[[#This Row],[Distribuição Base]]*R$7</f>
        <v>-140.05502869735017</v>
      </c>
      <c r="S40" s="27">
        <f>SUM(Tabela13123456789101163[[#This Row],[JANEIRO]:[DEZEMBRO]])</f>
        <v>-1680.6603443682025</v>
      </c>
    </row>
    <row r="41" spans="1:19" x14ac:dyDescent="0.25">
      <c r="A41" t="s">
        <v>46</v>
      </c>
      <c r="B41">
        <v>97</v>
      </c>
      <c r="C41" s="25">
        <v>20738</v>
      </c>
      <c r="D41" t="s">
        <v>62</v>
      </c>
      <c r="E41" s="26">
        <v>-242.42000000000002</v>
      </c>
      <c r="F41" s="10">
        <f>Tabela13123456789101163[[#This Row],[BASE]]/Tabela13123456789101163[[#Totals],[BASE]]</f>
        <v>8.0018537418783293E-3</v>
      </c>
      <c r="G41" s="27">
        <f>Tabela13123456789101163[[#This Row],[Distribuição Base]]*$G$7</f>
        <v>-212.7593686979047</v>
      </c>
      <c r="H41" s="27">
        <f>Tabela13123456789101163[[#This Row],[Distribuição Base]]*H$7</f>
        <v>-212.7593686979047</v>
      </c>
      <c r="I41" s="27">
        <f>Tabela13123456789101163[[#This Row],[Distribuição Base]]*I$7</f>
        <v>-212.7593686979047</v>
      </c>
      <c r="J41" s="27">
        <f>Tabela13123456789101163[[#This Row],[Distribuição Base]]*J$7</f>
        <v>-212.7593686979047</v>
      </c>
      <c r="K41" s="27">
        <f>Tabela13123456789101163[[#This Row],[Distribuição Base]]*K$7</f>
        <v>-212.7593686979047</v>
      </c>
      <c r="L41" s="27">
        <f>Tabela13123456789101163[[#This Row],[Distribuição Base]]*L$7</f>
        <v>-212.7593686979047</v>
      </c>
      <c r="M41" s="27">
        <f>Tabela13123456789101163[[#This Row],[Distribuição Base]]*M$7</f>
        <v>-212.7593686979047</v>
      </c>
      <c r="N41" s="27">
        <f>Tabela13123456789101163[[#This Row],[Distribuição Base]]*N$7</f>
        <v>-212.7593686979047</v>
      </c>
      <c r="O41" s="27">
        <f>Tabela13123456789101163[[#This Row],[Distribuição Base]]*O$7</f>
        <v>-212.7593686979047</v>
      </c>
      <c r="P41" s="27">
        <f>Tabela13123456789101163[[#This Row],[Distribuição Base]]*P$7</f>
        <v>-212.7593686979047</v>
      </c>
      <c r="Q41" s="27">
        <f>Tabela13123456789101163[[#This Row],[Distribuição Base]]*Q$7</f>
        <v>-212.7593686979047</v>
      </c>
      <c r="R41" s="27">
        <f>Tabela13123456789101163[[#This Row],[Distribuição Base]]*R$7</f>
        <v>-212.7593686979047</v>
      </c>
      <c r="S41" s="27">
        <f>SUM(Tabela13123456789101163[[#This Row],[JANEIRO]:[DEZEMBRO]])</f>
        <v>-2553.1124243748563</v>
      </c>
    </row>
    <row r="42" spans="1:19" x14ac:dyDescent="0.25">
      <c r="A42" t="s">
        <v>46</v>
      </c>
      <c r="B42">
        <v>100</v>
      </c>
      <c r="C42" s="25">
        <v>20780</v>
      </c>
      <c r="D42" t="s">
        <v>63</v>
      </c>
      <c r="E42" s="26">
        <v>-282.31</v>
      </c>
      <c r="F42" s="10">
        <f>Tabela13123456789101163[[#This Row],[BASE]]/Tabela13123456789101163[[#Totals],[BASE]]</f>
        <v>9.3185518103690735E-3</v>
      </c>
      <c r="G42" s="27">
        <f>Tabela13123456789101163[[#This Row],[Distribuição Base]]*$G$7</f>
        <v>-247.76873763346865</v>
      </c>
      <c r="H42" s="27">
        <f>Tabela13123456789101163[[#This Row],[Distribuição Base]]*H$7</f>
        <v>-247.76873763346865</v>
      </c>
      <c r="I42" s="27">
        <f>Tabela13123456789101163[[#This Row],[Distribuição Base]]*I$7</f>
        <v>-247.76873763346865</v>
      </c>
      <c r="J42" s="27">
        <f>Tabela13123456789101163[[#This Row],[Distribuição Base]]*J$7</f>
        <v>-247.76873763346865</v>
      </c>
      <c r="K42" s="27">
        <f>Tabela13123456789101163[[#This Row],[Distribuição Base]]*K$7</f>
        <v>-247.76873763346865</v>
      </c>
      <c r="L42" s="27">
        <f>Tabela13123456789101163[[#This Row],[Distribuição Base]]*L$7</f>
        <v>-247.76873763346865</v>
      </c>
      <c r="M42" s="27">
        <f>Tabela13123456789101163[[#This Row],[Distribuição Base]]*M$7</f>
        <v>-247.76873763346865</v>
      </c>
      <c r="N42" s="27">
        <f>Tabela13123456789101163[[#This Row],[Distribuição Base]]*N$7</f>
        <v>-247.76873763346865</v>
      </c>
      <c r="O42" s="27">
        <f>Tabela13123456789101163[[#This Row],[Distribuição Base]]*O$7</f>
        <v>-247.76873763346865</v>
      </c>
      <c r="P42" s="27">
        <f>Tabela13123456789101163[[#This Row],[Distribuição Base]]*P$7</f>
        <v>-247.76873763346865</v>
      </c>
      <c r="Q42" s="27">
        <f>Tabela13123456789101163[[#This Row],[Distribuição Base]]*Q$7</f>
        <v>-247.76873763346865</v>
      </c>
      <c r="R42" s="27">
        <f>Tabela13123456789101163[[#This Row],[Distribuição Base]]*R$7</f>
        <v>-247.76873763346865</v>
      </c>
      <c r="S42" s="27">
        <f>SUM(Tabela13123456789101163[[#This Row],[JANEIRO]:[DEZEMBRO]])</f>
        <v>-2973.2248516016243</v>
      </c>
    </row>
    <row r="43" spans="1:19" x14ac:dyDescent="0.25">
      <c r="A43" t="s">
        <v>46</v>
      </c>
      <c r="B43">
        <v>101</v>
      </c>
      <c r="C43" s="25">
        <v>20781</v>
      </c>
      <c r="D43" t="s">
        <v>64</v>
      </c>
      <c r="E43" s="26">
        <v>-82.84</v>
      </c>
      <c r="F43" s="10">
        <f>Tabela13123456789101163[[#This Row],[BASE]]/Tabela13123456789101163[[#Totals],[BASE]]</f>
        <v>2.734401303428763E-3</v>
      </c>
      <c r="G43" s="27">
        <f>Tabela13123456789101163[[#This Row],[Distribuição Base]]*$G$7</f>
        <v>-72.70434000055451</v>
      </c>
      <c r="H43" s="27">
        <f>Tabela13123456789101163[[#This Row],[Distribuição Base]]*H$7</f>
        <v>-72.70434000055451</v>
      </c>
      <c r="I43" s="27">
        <f>Tabela13123456789101163[[#This Row],[Distribuição Base]]*I$7</f>
        <v>-72.70434000055451</v>
      </c>
      <c r="J43" s="27">
        <f>Tabela13123456789101163[[#This Row],[Distribuição Base]]*J$7</f>
        <v>-72.70434000055451</v>
      </c>
      <c r="K43" s="27">
        <f>Tabela13123456789101163[[#This Row],[Distribuição Base]]*K$7</f>
        <v>-72.70434000055451</v>
      </c>
      <c r="L43" s="27">
        <f>Tabela13123456789101163[[#This Row],[Distribuição Base]]*L$7</f>
        <v>-72.70434000055451</v>
      </c>
      <c r="M43" s="27">
        <f>Tabela13123456789101163[[#This Row],[Distribuição Base]]*M$7</f>
        <v>-72.70434000055451</v>
      </c>
      <c r="N43" s="27">
        <f>Tabela13123456789101163[[#This Row],[Distribuição Base]]*N$7</f>
        <v>-72.70434000055451</v>
      </c>
      <c r="O43" s="27">
        <f>Tabela13123456789101163[[#This Row],[Distribuição Base]]*O$7</f>
        <v>-72.70434000055451</v>
      </c>
      <c r="P43" s="27">
        <f>Tabela13123456789101163[[#This Row],[Distribuição Base]]*P$7</f>
        <v>-72.70434000055451</v>
      </c>
      <c r="Q43" s="27">
        <f>Tabela13123456789101163[[#This Row],[Distribuição Base]]*Q$7</f>
        <v>-72.70434000055451</v>
      </c>
      <c r="R43" s="27">
        <f>Tabela13123456789101163[[#This Row],[Distribuição Base]]*R$7</f>
        <v>-72.70434000055451</v>
      </c>
      <c r="S43" s="27">
        <f>SUM(Tabela13123456789101163[[#This Row],[JANEIRO]:[DEZEMBRO]])</f>
        <v>-872.45208000665434</v>
      </c>
    </row>
    <row r="44" spans="1:19" x14ac:dyDescent="0.25">
      <c r="A44" t="s">
        <v>46</v>
      </c>
      <c r="B44">
        <v>102</v>
      </c>
      <c r="C44" s="25">
        <v>20782</v>
      </c>
      <c r="D44" t="s">
        <v>65</v>
      </c>
      <c r="E44" s="26">
        <v>-82.84</v>
      </c>
      <c r="F44" s="10">
        <f>Tabela13123456789101163[[#This Row],[BASE]]/Tabela13123456789101163[[#Totals],[BASE]]</f>
        <v>2.734401303428763E-3</v>
      </c>
      <c r="G44" s="27">
        <f>Tabela13123456789101163[[#This Row],[Distribuição Base]]*$G$7</f>
        <v>-72.70434000055451</v>
      </c>
      <c r="H44" s="27">
        <f>Tabela13123456789101163[[#This Row],[Distribuição Base]]*H$7</f>
        <v>-72.70434000055451</v>
      </c>
      <c r="I44" s="27">
        <f>Tabela13123456789101163[[#This Row],[Distribuição Base]]*I$7</f>
        <v>-72.70434000055451</v>
      </c>
      <c r="J44" s="27">
        <f>Tabela13123456789101163[[#This Row],[Distribuição Base]]*J$7</f>
        <v>-72.70434000055451</v>
      </c>
      <c r="K44" s="27">
        <f>Tabela13123456789101163[[#This Row],[Distribuição Base]]*K$7</f>
        <v>-72.70434000055451</v>
      </c>
      <c r="L44" s="27">
        <f>Tabela13123456789101163[[#This Row],[Distribuição Base]]*L$7</f>
        <v>-72.70434000055451</v>
      </c>
      <c r="M44" s="27">
        <f>Tabela13123456789101163[[#This Row],[Distribuição Base]]*M$7</f>
        <v>-72.70434000055451</v>
      </c>
      <c r="N44" s="27">
        <f>Tabela13123456789101163[[#This Row],[Distribuição Base]]*N$7</f>
        <v>-72.70434000055451</v>
      </c>
      <c r="O44" s="27">
        <f>Tabela13123456789101163[[#This Row],[Distribuição Base]]*O$7</f>
        <v>-72.70434000055451</v>
      </c>
      <c r="P44" s="27">
        <f>Tabela13123456789101163[[#This Row],[Distribuição Base]]*P$7</f>
        <v>-72.70434000055451</v>
      </c>
      <c r="Q44" s="27">
        <f>Tabela13123456789101163[[#This Row],[Distribuição Base]]*Q$7</f>
        <v>-72.70434000055451</v>
      </c>
      <c r="R44" s="27">
        <f>Tabela13123456789101163[[#This Row],[Distribuição Base]]*R$7</f>
        <v>-72.70434000055451</v>
      </c>
      <c r="S44" s="27">
        <f>SUM(Tabela13123456789101163[[#This Row],[JANEIRO]:[DEZEMBRO]])</f>
        <v>-872.45208000665434</v>
      </c>
    </row>
    <row r="45" spans="1:19" x14ac:dyDescent="0.25">
      <c r="A45" t="s">
        <v>46</v>
      </c>
      <c r="B45">
        <v>103</v>
      </c>
      <c r="C45" s="25">
        <v>20783</v>
      </c>
      <c r="D45" t="s">
        <v>66</v>
      </c>
      <c r="E45" s="26">
        <v>-64.430000000000007</v>
      </c>
      <c r="F45" s="10">
        <f>Tabela13123456789101163[[#This Row],[BASE]]/Tabela13123456789101163[[#Totals],[BASE]]</f>
        <v>2.1267198935286725E-3</v>
      </c>
      <c r="G45" s="27">
        <f>Tabela13123456789101163[[#This Row],[Distribuição Base]]*$G$7</f>
        <v>-56.546844836259389</v>
      </c>
      <c r="H45" s="27">
        <f>Tabela13123456789101163[[#This Row],[Distribuição Base]]*H$7</f>
        <v>-56.546844836259389</v>
      </c>
      <c r="I45" s="27">
        <f>Tabela13123456789101163[[#This Row],[Distribuição Base]]*I$7</f>
        <v>-56.546844836259389</v>
      </c>
      <c r="J45" s="27">
        <f>Tabela13123456789101163[[#This Row],[Distribuição Base]]*J$7</f>
        <v>-56.546844836259389</v>
      </c>
      <c r="K45" s="27">
        <f>Tabela13123456789101163[[#This Row],[Distribuição Base]]*K$7</f>
        <v>-56.546844836259389</v>
      </c>
      <c r="L45" s="27">
        <f>Tabela13123456789101163[[#This Row],[Distribuição Base]]*L$7</f>
        <v>-56.546844836259389</v>
      </c>
      <c r="M45" s="27">
        <f>Tabela13123456789101163[[#This Row],[Distribuição Base]]*M$7</f>
        <v>-56.546844836259389</v>
      </c>
      <c r="N45" s="27">
        <f>Tabela13123456789101163[[#This Row],[Distribuição Base]]*N$7</f>
        <v>-56.546844836259389</v>
      </c>
      <c r="O45" s="27">
        <f>Tabela13123456789101163[[#This Row],[Distribuição Base]]*O$7</f>
        <v>-56.546844836259389</v>
      </c>
      <c r="P45" s="27">
        <f>Tabela13123456789101163[[#This Row],[Distribuição Base]]*P$7</f>
        <v>-56.546844836259389</v>
      </c>
      <c r="Q45" s="27">
        <f>Tabela13123456789101163[[#This Row],[Distribuição Base]]*Q$7</f>
        <v>-56.546844836259389</v>
      </c>
      <c r="R45" s="27">
        <f>Tabela13123456789101163[[#This Row],[Distribuição Base]]*R$7</f>
        <v>-56.546844836259389</v>
      </c>
      <c r="S45" s="27">
        <f>SUM(Tabela13123456789101163[[#This Row],[JANEIRO]:[DEZEMBRO]])</f>
        <v>-678.56213803511264</v>
      </c>
    </row>
    <row r="46" spans="1:19" x14ac:dyDescent="0.25">
      <c r="A46" t="s">
        <v>46</v>
      </c>
      <c r="B46">
        <v>104</v>
      </c>
      <c r="C46" s="25">
        <v>20784</v>
      </c>
      <c r="D46" t="s">
        <v>67</v>
      </c>
      <c r="E46" s="26">
        <v>-24.54</v>
      </c>
      <c r="F46" s="10">
        <f>Tabela13123456789101163[[#This Row],[BASE]]/Tabela13123456789101163[[#Totals],[BASE]]</f>
        <v>8.1002182503792661E-4</v>
      </c>
      <c r="G46" s="27">
        <f>Tabela13123456789101163[[#This Row],[Distribuição Base]]*$G$7</f>
        <v>-21.537475900695409</v>
      </c>
      <c r="H46" s="27">
        <f>Tabela13123456789101163[[#This Row],[Distribuição Base]]*H$7</f>
        <v>-21.537475900695409</v>
      </c>
      <c r="I46" s="27">
        <f>Tabela13123456789101163[[#This Row],[Distribuição Base]]*I$7</f>
        <v>-21.537475900695409</v>
      </c>
      <c r="J46" s="27">
        <f>Tabela13123456789101163[[#This Row],[Distribuição Base]]*J$7</f>
        <v>-21.537475900695409</v>
      </c>
      <c r="K46" s="27">
        <f>Tabela13123456789101163[[#This Row],[Distribuição Base]]*K$7</f>
        <v>-21.537475900695409</v>
      </c>
      <c r="L46" s="27">
        <f>Tabela13123456789101163[[#This Row],[Distribuição Base]]*L$7</f>
        <v>-21.537475900695409</v>
      </c>
      <c r="M46" s="27">
        <f>Tabela13123456789101163[[#This Row],[Distribuição Base]]*M$7</f>
        <v>-21.537475900695409</v>
      </c>
      <c r="N46" s="27">
        <f>Tabela13123456789101163[[#This Row],[Distribuição Base]]*N$7</f>
        <v>-21.537475900695409</v>
      </c>
      <c r="O46" s="27">
        <f>Tabela13123456789101163[[#This Row],[Distribuição Base]]*O$7</f>
        <v>-21.537475900695409</v>
      </c>
      <c r="P46" s="27">
        <f>Tabela13123456789101163[[#This Row],[Distribuição Base]]*P$7</f>
        <v>-21.537475900695409</v>
      </c>
      <c r="Q46" s="27">
        <f>Tabela13123456789101163[[#This Row],[Distribuição Base]]*Q$7</f>
        <v>-21.537475900695409</v>
      </c>
      <c r="R46" s="27">
        <f>Tabela13123456789101163[[#This Row],[Distribuição Base]]*R$7</f>
        <v>-21.537475900695409</v>
      </c>
      <c r="S46" s="27">
        <f>SUM(Tabela13123456789101163[[#This Row],[JANEIRO]:[DEZEMBRO]])</f>
        <v>-258.44971080834483</v>
      </c>
    </row>
    <row r="47" spans="1:19" x14ac:dyDescent="0.25">
      <c r="A47" t="s">
        <v>46</v>
      </c>
      <c r="B47">
        <v>107</v>
      </c>
      <c r="C47" s="25">
        <v>20789</v>
      </c>
      <c r="D47" t="s">
        <v>68</v>
      </c>
      <c r="E47" s="26">
        <v>-24.54</v>
      </c>
      <c r="F47" s="10">
        <f>Tabela13123456789101163[[#This Row],[BASE]]/Tabela13123456789101163[[#Totals],[BASE]]</f>
        <v>8.1002182503792661E-4</v>
      </c>
      <c r="G47" s="27">
        <f>Tabela13123456789101163[[#This Row],[Distribuição Base]]*$G$7</f>
        <v>-21.537475900695409</v>
      </c>
      <c r="H47" s="27">
        <f>Tabela13123456789101163[[#This Row],[Distribuição Base]]*H$7</f>
        <v>-21.537475900695409</v>
      </c>
      <c r="I47" s="27">
        <f>Tabela13123456789101163[[#This Row],[Distribuição Base]]*I$7</f>
        <v>-21.537475900695409</v>
      </c>
      <c r="J47" s="27">
        <f>Tabela13123456789101163[[#This Row],[Distribuição Base]]*J$7</f>
        <v>-21.537475900695409</v>
      </c>
      <c r="K47" s="27">
        <f>Tabela13123456789101163[[#This Row],[Distribuição Base]]*K$7</f>
        <v>-21.537475900695409</v>
      </c>
      <c r="L47" s="27">
        <f>Tabela13123456789101163[[#This Row],[Distribuição Base]]*L$7</f>
        <v>-21.537475900695409</v>
      </c>
      <c r="M47" s="27">
        <f>Tabela13123456789101163[[#This Row],[Distribuição Base]]*M$7</f>
        <v>-21.537475900695409</v>
      </c>
      <c r="N47" s="27">
        <f>Tabela13123456789101163[[#This Row],[Distribuição Base]]*N$7</f>
        <v>-21.537475900695409</v>
      </c>
      <c r="O47" s="27">
        <f>Tabela13123456789101163[[#This Row],[Distribuição Base]]*O$7</f>
        <v>-21.537475900695409</v>
      </c>
      <c r="P47" s="27">
        <f>Tabela13123456789101163[[#This Row],[Distribuição Base]]*P$7</f>
        <v>-21.537475900695409</v>
      </c>
      <c r="Q47" s="27">
        <f>Tabela13123456789101163[[#This Row],[Distribuição Base]]*Q$7</f>
        <v>-21.537475900695409</v>
      </c>
      <c r="R47" s="27">
        <f>Tabela13123456789101163[[#This Row],[Distribuição Base]]*R$7</f>
        <v>-21.537475900695409</v>
      </c>
      <c r="S47" s="27">
        <f>SUM(Tabela13123456789101163[[#This Row],[JANEIRO]:[DEZEMBRO]])</f>
        <v>-258.44971080834483</v>
      </c>
    </row>
    <row r="48" spans="1:19" x14ac:dyDescent="0.25">
      <c r="A48" t="s">
        <v>46</v>
      </c>
      <c r="B48">
        <v>108</v>
      </c>
      <c r="C48" s="25">
        <v>20790</v>
      </c>
      <c r="D48" t="s">
        <v>69</v>
      </c>
      <c r="E48" s="26">
        <v>-220.95999999999998</v>
      </c>
      <c r="F48" s="10">
        <f>Tabela13123456789101163[[#This Row],[BASE]]/Tabela13123456789101163[[#Totals],[BASE]]</f>
        <v>7.2934972477742563E-3</v>
      </c>
      <c r="G48" s="27">
        <f>Tabela13123456789101163[[#This Row],[Distribuição Base]]*$G$7</f>
        <v>-193.92504788173011</v>
      </c>
      <c r="H48" s="27">
        <f>Tabela13123456789101163[[#This Row],[Distribuição Base]]*H$7</f>
        <v>-193.92504788173011</v>
      </c>
      <c r="I48" s="27">
        <f>Tabela13123456789101163[[#This Row],[Distribuição Base]]*I$7</f>
        <v>-193.92504788173011</v>
      </c>
      <c r="J48" s="27">
        <f>Tabela13123456789101163[[#This Row],[Distribuição Base]]*J$7</f>
        <v>-193.92504788173011</v>
      </c>
      <c r="K48" s="27">
        <f>Tabela13123456789101163[[#This Row],[Distribuição Base]]*K$7</f>
        <v>-193.92504788173011</v>
      </c>
      <c r="L48" s="27">
        <f>Tabela13123456789101163[[#This Row],[Distribuição Base]]*L$7</f>
        <v>-193.92504788173011</v>
      </c>
      <c r="M48" s="27">
        <f>Tabela13123456789101163[[#This Row],[Distribuição Base]]*M$7</f>
        <v>-193.92504788173011</v>
      </c>
      <c r="N48" s="27">
        <f>Tabela13123456789101163[[#This Row],[Distribuição Base]]*N$7</f>
        <v>-193.92504788173011</v>
      </c>
      <c r="O48" s="27">
        <f>Tabela13123456789101163[[#This Row],[Distribuição Base]]*O$7</f>
        <v>-193.92504788173011</v>
      </c>
      <c r="P48" s="27">
        <f>Tabela13123456789101163[[#This Row],[Distribuição Base]]*P$7</f>
        <v>-193.92504788173011</v>
      </c>
      <c r="Q48" s="27">
        <f>Tabela13123456789101163[[#This Row],[Distribuição Base]]*Q$7</f>
        <v>-193.92504788173011</v>
      </c>
      <c r="R48" s="27">
        <f>Tabela13123456789101163[[#This Row],[Distribuição Base]]*R$7</f>
        <v>-193.92504788173011</v>
      </c>
      <c r="S48" s="27">
        <f>SUM(Tabela13123456789101163[[#This Row],[JANEIRO]:[DEZEMBRO]])</f>
        <v>-2327.1005745807611</v>
      </c>
    </row>
    <row r="49" spans="1:19" x14ac:dyDescent="0.25">
      <c r="A49" t="s">
        <v>46</v>
      </c>
      <c r="B49">
        <v>109</v>
      </c>
      <c r="C49" s="25">
        <v>20803</v>
      </c>
      <c r="D49" t="s">
        <v>70</v>
      </c>
      <c r="E49" s="26">
        <v>-199.48000000000002</v>
      </c>
      <c r="F49" s="10">
        <f>Tabela13123456789101163[[#This Row],[BASE]]/Tabela13123456789101163[[#Totals],[BASE]]</f>
        <v>6.5844805891836031E-3</v>
      </c>
      <c r="G49" s="27">
        <f>Tabela13123456789101163[[#This Row],[Distribuição Base]]*$G$7</f>
        <v>-175.07317411046131</v>
      </c>
      <c r="H49" s="27">
        <f>Tabela13123456789101163[[#This Row],[Distribuição Base]]*H$7</f>
        <v>-175.07317411046131</v>
      </c>
      <c r="I49" s="27">
        <f>Tabela13123456789101163[[#This Row],[Distribuição Base]]*I$7</f>
        <v>-175.07317411046131</v>
      </c>
      <c r="J49" s="27">
        <f>Tabela13123456789101163[[#This Row],[Distribuição Base]]*J$7</f>
        <v>-175.07317411046131</v>
      </c>
      <c r="K49" s="27">
        <f>Tabela13123456789101163[[#This Row],[Distribuição Base]]*K$7</f>
        <v>-175.07317411046131</v>
      </c>
      <c r="L49" s="27">
        <f>Tabela13123456789101163[[#This Row],[Distribuição Base]]*L$7</f>
        <v>-175.07317411046131</v>
      </c>
      <c r="M49" s="27">
        <f>Tabela13123456789101163[[#This Row],[Distribuição Base]]*M$7</f>
        <v>-175.07317411046131</v>
      </c>
      <c r="N49" s="27">
        <f>Tabela13123456789101163[[#This Row],[Distribuição Base]]*N$7</f>
        <v>-175.07317411046131</v>
      </c>
      <c r="O49" s="27">
        <f>Tabela13123456789101163[[#This Row],[Distribuição Base]]*O$7</f>
        <v>-175.07317411046131</v>
      </c>
      <c r="P49" s="27">
        <f>Tabela13123456789101163[[#This Row],[Distribuição Base]]*P$7</f>
        <v>-175.07317411046131</v>
      </c>
      <c r="Q49" s="27">
        <f>Tabela13123456789101163[[#This Row],[Distribuição Base]]*Q$7</f>
        <v>-175.07317411046131</v>
      </c>
      <c r="R49" s="27">
        <f>Tabela13123456789101163[[#This Row],[Distribuição Base]]*R$7</f>
        <v>-175.07317411046131</v>
      </c>
      <c r="S49" s="27">
        <f>SUM(Tabela13123456789101163[[#This Row],[JANEIRO]:[DEZEMBRO]])</f>
        <v>-2100.8780893255362</v>
      </c>
    </row>
    <row r="50" spans="1:19" x14ac:dyDescent="0.25">
      <c r="A50" t="s">
        <v>46</v>
      </c>
      <c r="B50">
        <v>112</v>
      </c>
      <c r="C50" s="25">
        <v>20817</v>
      </c>
      <c r="D50" t="s">
        <v>71</v>
      </c>
      <c r="E50" s="26">
        <v>-21.48</v>
      </c>
      <c r="F50" s="10">
        <f>Tabela13123456789101163[[#This Row],[BASE]]/Tabela13123456789101163[[#Totals],[BASE]]</f>
        <v>7.0901665859065459E-4</v>
      </c>
      <c r="G50" s="27">
        <f>Tabela13123456789101163[[#This Row],[Distribuição Base]]*$G$7</f>
        <v>-18.851873771268842</v>
      </c>
      <c r="H50" s="27">
        <f>Tabela13123456789101163[[#This Row],[Distribuição Base]]*H$7</f>
        <v>-18.851873771268842</v>
      </c>
      <c r="I50" s="27">
        <f>Tabela13123456789101163[[#This Row],[Distribuição Base]]*I$7</f>
        <v>-18.851873771268842</v>
      </c>
      <c r="J50" s="27">
        <f>Tabela13123456789101163[[#This Row],[Distribuição Base]]*J$7</f>
        <v>-18.851873771268842</v>
      </c>
      <c r="K50" s="27">
        <f>Tabela13123456789101163[[#This Row],[Distribuição Base]]*K$7</f>
        <v>-18.851873771268842</v>
      </c>
      <c r="L50" s="27">
        <f>Tabela13123456789101163[[#This Row],[Distribuição Base]]*L$7</f>
        <v>-18.851873771268842</v>
      </c>
      <c r="M50" s="27">
        <f>Tabela13123456789101163[[#This Row],[Distribuição Base]]*M$7</f>
        <v>-18.851873771268842</v>
      </c>
      <c r="N50" s="27">
        <f>Tabela13123456789101163[[#This Row],[Distribuição Base]]*N$7</f>
        <v>-18.851873771268842</v>
      </c>
      <c r="O50" s="27">
        <f>Tabela13123456789101163[[#This Row],[Distribuição Base]]*O$7</f>
        <v>-18.851873771268842</v>
      </c>
      <c r="P50" s="27">
        <f>Tabela13123456789101163[[#This Row],[Distribuição Base]]*P$7</f>
        <v>-18.851873771268842</v>
      </c>
      <c r="Q50" s="27">
        <f>Tabela13123456789101163[[#This Row],[Distribuição Base]]*Q$7</f>
        <v>-18.851873771268842</v>
      </c>
      <c r="R50" s="27">
        <f>Tabela13123456789101163[[#This Row],[Distribuição Base]]*R$7</f>
        <v>-18.851873771268842</v>
      </c>
      <c r="S50" s="27">
        <f>SUM(Tabela13123456789101163[[#This Row],[JANEIRO]:[DEZEMBRO]])</f>
        <v>-226.22248525522616</v>
      </c>
    </row>
    <row r="51" spans="1:19" x14ac:dyDescent="0.25">
      <c r="A51" t="s">
        <v>46</v>
      </c>
      <c r="B51">
        <v>118</v>
      </c>
      <c r="C51" s="25">
        <v>20827</v>
      </c>
      <c r="D51" t="s">
        <v>72</v>
      </c>
      <c r="E51" s="26">
        <v>-39.89</v>
      </c>
      <c r="F51" s="10">
        <f>Tabela13123456789101163[[#This Row],[BASE]]/Tabela13123456789101163[[#Totals],[BASE]]</f>
        <v>1.3166980684907455E-3</v>
      </c>
      <c r="G51" s="27">
        <f>Tabela13123456789101163[[#This Row],[Distribuição Base]]*$G$7</f>
        <v>-35.00936893556397</v>
      </c>
      <c r="H51" s="27">
        <f>Tabela13123456789101163[[#This Row],[Distribuição Base]]*H$7</f>
        <v>-35.00936893556397</v>
      </c>
      <c r="I51" s="27">
        <f>Tabela13123456789101163[[#This Row],[Distribuição Base]]*I$7</f>
        <v>-35.00936893556397</v>
      </c>
      <c r="J51" s="27">
        <f>Tabela13123456789101163[[#This Row],[Distribuição Base]]*J$7</f>
        <v>-35.00936893556397</v>
      </c>
      <c r="K51" s="27">
        <f>Tabela13123456789101163[[#This Row],[Distribuição Base]]*K$7</f>
        <v>-35.00936893556397</v>
      </c>
      <c r="L51" s="27">
        <f>Tabela13123456789101163[[#This Row],[Distribuição Base]]*L$7</f>
        <v>-35.00936893556397</v>
      </c>
      <c r="M51" s="27">
        <f>Tabela13123456789101163[[#This Row],[Distribuição Base]]*M$7</f>
        <v>-35.00936893556397</v>
      </c>
      <c r="N51" s="27">
        <f>Tabela13123456789101163[[#This Row],[Distribuição Base]]*N$7</f>
        <v>-35.00936893556397</v>
      </c>
      <c r="O51" s="27">
        <f>Tabela13123456789101163[[#This Row],[Distribuição Base]]*O$7</f>
        <v>-35.00936893556397</v>
      </c>
      <c r="P51" s="27">
        <f>Tabela13123456789101163[[#This Row],[Distribuição Base]]*P$7</f>
        <v>-35.00936893556397</v>
      </c>
      <c r="Q51" s="27">
        <f>Tabela13123456789101163[[#This Row],[Distribuição Base]]*Q$7</f>
        <v>-35.00936893556397</v>
      </c>
      <c r="R51" s="27">
        <f>Tabela13123456789101163[[#This Row],[Distribuição Base]]*R$7</f>
        <v>-35.00936893556397</v>
      </c>
      <c r="S51" s="27">
        <f>SUM(Tabela13123456789101163[[#This Row],[JANEIRO]:[DEZEMBRO]])</f>
        <v>-420.11242722676775</v>
      </c>
    </row>
    <row r="52" spans="1:19" x14ac:dyDescent="0.25">
      <c r="A52" t="s">
        <v>46</v>
      </c>
      <c r="B52">
        <v>119</v>
      </c>
      <c r="C52" s="25">
        <v>20829</v>
      </c>
      <c r="D52" t="s">
        <v>203</v>
      </c>
      <c r="E52" s="26">
        <v>-141.16</v>
      </c>
      <c r="F52" s="10">
        <f>Tabela13123456789101163[[#This Row],[BASE]]/Tabela13123456789101163[[#Totals],[BASE]]</f>
        <v>4.6594409463061827E-3</v>
      </c>
      <c r="G52" s="27">
        <f>Tabela13123456789101163[[#This Row],[Distribuição Base]]*$G$7</f>
        <v>-123.8887570555079</v>
      </c>
      <c r="H52" s="27">
        <f>Tabela13123456789101163[[#This Row],[Distribuição Base]]*H$7</f>
        <v>-123.8887570555079</v>
      </c>
      <c r="I52" s="27">
        <f>Tabela13123456789101163[[#This Row],[Distribuição Base]]*I$7</f>
        <v>-123.8887570555079</v>
      </c>
      <c r="J52" s="27">
        <f>Tabela13123456789101163[[#This Row],[Distribuição Base]]*J$7</f>
        <v>-123.8887570555079</v>
      </c>
      <c r="K52" s="27">
        <f>Tabela13123456789101163[[#This Row],[Distribuição Base]]*K$7</f>
        <v>-123.8887570555079</v>
      </c>
      <c r="L52" s="27">
        <f>Tabela13123456789101163[[#This Row],[Distribuição Base]]*L$7</f>
        <v>-123.8887570555079</v>
      </c>
      <c r="M52" s="27">
        <f>Tabela13123456789101163[[#This Row],[Distribuição Base]]*M$7</f>
        <v>-123.8887570555079</v>
      </c>
      <c r="N52" s="27">
        <f>Tabela13123456789101163[[#This Row],[Distribuição Base]]*N$7</f>
        <v>-123.8887570555079</v>
      </c>
      <c r="O52" s="27">
        <f>Tabela13123456789101163[[#This Row],[Distribuição Base]]*O$7</f>
        <v>-123.8887570555079</v>
      </c>
      <c r="P52" s="27">
        <f>Tabela13123456789101163[[#This Row],[Distribuição Base]]*P$7</f>
        <v>-123.8887570555079</v>
      </c>
      <c r="Q52" s="27">
        <f>Tabela13123456789101163[[#This Row],[Distribuição Base]]*Q$7</f>
        <v>-123.8887570555079</v>
      </c>
      <c r="R52" s="27">
        <f>Tabela13123456789101163[[#This Row],[Distribuição Base]]*R$7</f>
        <v>-123.8887570555079</v>
      </c>
      <c r="S52" s="27">
        <f>SUM(Tabela13123456789101163[[#This Row],[JANEIRO]:[DEZEMBRO]])</f>
        <v>-1486.665084666095</v>
      </c>
    </row>
    <row r="53" spans="1:19" x14ac:dyDescent="0.25">
      <c r="A53" t="s">
        <v>46</v>
      </c>
      <c r="B53">
        <v>120</v>
      </c>
      <c r="C53" s="25">
        <v>20830</v>
      </c>
      <c r="D53" t="s">
        <v>73</v>
      </c>
      <c r="E53" s="26">
        <v>-21.48</v>
      </c>
      <c r="F53" s="10">
        <f>Tabela13123456789101163[[#This Row],[BASE]]/Tabela13123456789101163[[#Totals],[BASE]]</f>
        <v>7.0901665859065459E-4</v>
      </c>
      <c r="G53" s="27">
        <f>Tabela13123456789101163[[#This Row],[Distribuição Base]]*$G$7</f>
        <v>-18.851873771268842</v>
      </c>
      <c r="H53" s="27">
        <f>Tabela13123456789101163[[#This Row],[Distribuição Base]]*H$7</f>
        <v>-18.851873771268842</v>
      </c>
      <c r="I53" s="27">
        <f>Tabela13123456789101163[[#This Row],[Distribuição Base]]*I$7</f>
        <v>-18.851873771268842</v>
      </c>
      <c r="J53" s="27">
        <f>Tabela13123456789101163[[#This Row],[Distribuição Base]]*J$7</f>
        <v>-18.851873771268842</v>
      </c>
      <c r="K53" s="27">
        <f>Tabela13123456789101163[[#This Row],[Distribuição Base]]*K$7</f>
        <v>-18.851873771268842</v>
      </c>
      <c r="L53" s="27">
        <f>Tabela13123456789101163[[#This Row],[Distribuição Base]]*L$7</f>
        <v>-18.851873771268842</v>
      </c>
      <c r="M53" s="27">
        <f>Tabela13123456789101163[[#This Row],[Distribuição Base]]*M$7</f>
        <v>-18.851873771268842</v>
      </c>
      <c r="N53" s="27">
        <f>Tabela13123456789101163[[#This Row],[Distribuição Base]]*N$7</f>
        <v>-18.851873771268842</v>
      </c>
      <c r="O53" s="27">
        <f>Tabela13123456789101163[[#This Row],[Distribuição Base]]*O$7</f>
        <v>-18.851873771268842</v>
      </c>
      <c r="P53" s="27">
        <f>Tabela13123456789101163[[#This Row],[Distribuição Base]]*P$7</f>
        <v>-18.851873771268842</v>
      </c>
      <c r="Q53" s="27">
        <f>Tabela13123456789101163[[#This Row],[Distribuição Base]]*Q$7</f>
        <v>-18.851873771268842</v>
      </c>
      <c r="R53" s="27">
        <f>Tabela13123456789101163[[#This Row],[Distribuição Base]]*R$7</f>
        <v>-18.851873771268842</v>
      </c>
      <c r="S53" s="27">
        <f>SUM(Tabela13123456789101163[[#This Row],[JANEIRO]:[DEZEMBRO]])</f>
        <v>-226.22248525522616</v>
      </c>
    </row>
    <row r="54" spans="1:19" x14ac:dyDescent="0.25">
      <c r="A54" t="s">
        <v>46</v>
      </c>
      <c r="B54">
        <v>121</v>
      </c>
      <c r="C54" s="25">
        <v>20831</v>
      </c>
      <c r="D54" t="s">
        <v>74</v>
      </c>
      <c r="E54" s="31">
        <v>-675.68</v>
      </c>
      <c r="F54" s="10">
        <f>Tabela13123456789101163[[#This Row],[BASE]]/Tabela13123456789101163[[#Totals],[BASE]]</f>
        <v>2.2302997014736196E-2</v>
      </c>
      <c r="G54" s="27">
        <f>Tabela13123456789101163[[#This Row],[Distribuição Base]]*$G$7</f>
        <v>-593.00903490553685</v>
      </c>
      <c r="H54" s="27">
        <f>Tabela13123456789101163[[#This Row],[Distribuição Base]]*H$7</f>
        <v>-593.00903490553685</v>
      </c>
      <c r="I54" s="27">
        <f>Tabela13123456789101163[[#This Row],[Distribuição Base]]*I$7</f>
        <v>-593.00903490553685</v>
      </c>
      <c r="J54" s="27">
        <f>Tabela13123456789101163[[#This Row],[Distribuição Base]]*J$7</f>
        <v>-593.00903490553685</v>
      </c>
      <c r="K54" s="27">
        <f>Tabela13123456789101163[[#This Row],[Distribuição Base]]*K$7</f>
        <v>-593.00903490553685</v>
      </c>
      <c r="L54" s="27">
        <f>Tabela13123456789101163[[#This Row],[Distribuição Base]]*L$7</f>
        <v>-593.00903490553685</v>
      </c>
      <c r="M54" s="27">
        <f>Tabela13123456789101163[[#This Row],[Distribuição Base]]*M$7</f>
        <v>-593.00903490553685</v>
      </c>
      <c r="N54" s="27">
        <f>Tabela13123456789101163[[#This Row],[Distribuição Base]]*N$7</f>
        <v>-593.00903490553685</v>
      </c>
      <c r="O54" s="27">
        <f>Tabela13123456789101163[[#This Row],[Distribuição Base]]*O$7</f>
        <v>-593.00903490553685</v>
      </c>
      <c r="P54" s="27">
        <f>Tabela13123456789101163[[#This Row],[Distribuição Base]]*P$7</f>
        <v>-593.00903490553685</v>
      </c>
      <c r="Q54" s="27">
        <f>Tabela13123456789101163[[#This Row],[Distribuição Base]]*Q$7</f>
        <v>-593.00903490553685</v>
      </c>
      <c r="R54" s="27">
        <f>Tabela13123456789101163[[#This Row],[Distribuição Base]]*R$7</f>
        <v>-593.00903490553685</v>
      </c>
      <c r="S54" s="27">
        <f>SUM(Tabela13123456789101163[[#This Row],[JANEIRO]:[DEZEMBRO]])</f>
        <v>-7116.1084188664436</v>
      </c>
    </row>
    <row r="55" spans="1:19" x14ac:dyDescent="0.25">
      <c r="A55" t="s">
        <v>46</v>
      </c>
      <c r="B55">
        <v>982</v>
      </c>
      <c r="C55" s="25">
        <v>20832</v>
      </c>
      <c r="D55" t="s">
        <v>204</v>
      </c>
      <c r="E55" s="26">
        <v>-473.14</v>
      </c>
      <c r="F55" s="10">
        <f>Tabela13123456789101163[[#This Row],[BASE]]/Tabela13123456789101163[[#Totals],[BASE]]</f>
        <v>1.5617511259105323E-2</v>
      </c>
      <c r="G55" s="27">
        <f>Tabela13123456789101163[[#This Row],[Distribuição Base]]*$G$7</f>
        <v>-415.25025866564897</v>
      </c>
      <c r="H55" s="27">
        <f>Tabela13123456789101163[[#This Row],[Distribuição Base]]*H$7</f>
        <v>-415.25025866564897</v>
      </c>
      <c r="I55" s="27">
        <f>Tabela13123456789101163[[#This Row],[Distribuição Base]]*I$7</f>
        <v>-415.25025866564897</v>
      </c>
      <c r="J55" s="27">
        <f>Tabela13123456789101163[[#This Row],[Distribuição Base]]*J$7</f>
        <v>-415.25025866564897</v>
      </c>
      <c r="K55" s="27">
        <f>Tabela13123456789101163[[#This Row],[Distribuição Base]]*K$7</f>
        <v>-415.25025866564897</v>
      </c>
      <c r="L55" s="27">
        <f>Tabela13123456789101163[[#This Row],[Distribuição Base]]*L$7</f>
        <v>-415.25025866564897</v>
      </c>
      <c r="M55" s="27">
        <f>Tabela13123456789101163[[#This Row],[Distribuição Base]]*M$7</f>
        <v>-415.25025866564897</v>
      </c>
      <c r="N55" s="27">
        <f>Tabela13123456789101163[[#This Row],[Distribuição Base]]*N$7</f>
        <v>-415.25025866564897</v>
      </c>
      <c r="O55" s="27">
        <f>Tabela13123456789101163[[#This Row],[Distribuição Base]]*O$7</f>
        <v>-415.25025866564897</v>
      </c>
      <c r="P55" s="27">
        <f>Tabela13123456789101163[[#This Row],[Distribuição Base]]*P$7</f>
        <v>-415.25025866564897</v>
      </c>
      <c r="Q55" s="27">
        <f>Tabela13123456789101163[[#This Row],[Distribuição Base]]*Q$7</f>
        <v>-415.25025866564897</v>
      </c>
      <c r="R55" s="27">
        <f>Tabela13123456789101163[[#This Row],[Distribuição Base]]*R$7</f>
        <v>-415.25025866564897</v>
      </c>
      <c r="S55" s="27">
        <f>SUM(Tabela13123456789101163[[#This Row],[JANEIRO]:[DEZEMBRO]])</f>
        <v>-4983.0031039877895</v>
      </c>
    </row>
    <row r="56" spans="1:19" x14ac:dyDescent="0.25">
      <c r="A56" t="s">
        <v>46</v>
      </c>
      <c r="B56">
        <v>135</v>
      </c>
      <c r="C56" s="25">
        <v>20921</v>
      </c>
      <c r="D56" t="s">
        <v>75</v>
      </c>
      <c r="E56" s="26">
        <v>-141.16</v>
      </c>
      <c r="F56" s="10">
        <f>Tabela13123456789101163[[#This Row],[BASE]]/Tabela13123456789101163[[#Totals],[BASE]]</f>
        <v>4.6594409463061827E-3</v>
      </c>
      <c r="G56" s="27">
        <f>Tabela13123456789101163[[#This Row],[Distribuição Base]]*$G$7</f>
        <v>-123.8887570555079</v>
      </c>
      <c r="H56" s="27">
        <f>Tabela13123456789101163[[#This Row],[Distribuição Base]]*H$7</f>
        <v>-123.8887570555079</v>
      </c>
      <c r="I56" s="27">
        <f>Tabela13123456789101163[[#This Row],[Distribuição Base]]*I$7</f>
        <v>-123.8887570555079</v>
      </c>
      <c r="J56" s="27">
        <f>Tabela13123456789101163[[#This Row],[Distribuição Base]]*J$7</f>
        <v>-123.8887570555079</v>
      </c>
      <c r="K56" s="27">
        <f>Tabela13123456789101163[[#This Row],[Distribuição Base]]*K$7</f>
        <v>-123.8887570555079</v>
      </c>
      <c r="L56" s="27">
        <f>Tabela13123456789101163[[#This Row],[Distribuição Base]]*L$7</f>
        <v>-123.8887570555079</v>
      </c>
      <c r="M56" s="27">
        <f>Tabela13123456789101163[[#This Row],[Distribuição Base]]*M$7</f>
        <v>-123.8887570555079</v>
      </c>
      <c r="N56" s="27">
        <f>Tabela13123456789101163[[#This Row],[Distribuição Base]]*N$7</f>
        <v>-123.8887570555079</v>
      </c>
      <c r="O56" s="27">
        <f>Tabela13123456789101163[[#This Row],[Distribuição Base]]*O$7</f>
        <v>-123.8887570555079</v>
      </c>
      <c r="P56" s="27">
        <f>Tabela13123456789101163[[#This Row],[Distribuição Base]]*P$7</f>
        <v>-123.8887570555079</v>
      </c>
      <c r="Q56" s="27">
        <f>Tabela13123456789101163[[#This Row],[Distribuição Base]]*Q$7</f>
        <v>-123.8887570555079</v>
      </c>
      <c r="R56" s="27">
        <f>Tabela13123456789101163[[#This Row],[Distribuição Base]]*R$7</f>
        <v>-123.8887570555079</v>
      </c>
      <c r="S56" s="27">
        <f>SUM(Tabela13123456789101163[[#This Row],[JANEIRO]:[DEZEMBRO]])</f>
        <v>-1486.665084666095</v>
      </c>
    </row>
    <row r="57" spans="1:19" x14ac:dyDescent="0.25">
      <c r="A57" t="s">
        <v>46</v>
      </c>
      <c r="B57">
        <v>140</v>
      </c>
      <c r="C57" s="25">
        <v>21001</v>
      </c>
      <c r="D57" t="s">
        <v>76</v>
      </c>
      <c r="E57" s="26">
        <v>-61.379999999999995</v>
      </c>
      <c r="F57" s="10">
        <f>Tabela13123456789101163[[#This Row],[BASE]]/Tabela13123456789101163[[#Totals],[BASE]]</f>
        <v>2.0260448093246917E-3</v>
      </c>
      <c r="G57" s="27">
        <f>Tabela13123456789101163[[#This Row],[Distribuição Base]]*$G$7</f>
        <v>-53.870019184379956</v>
      </c>
      <c r="H57" s="27">
        <f>Tabela13123456789101163[[#This Row],[Distribuição Base]]*H$7</f>
        <v>-53.870019184379956</v>
      </c>
      <c r="I57" s="27">
        <f>Tabela13123456789101163[[#This Row],[Distribuição Base]]*I$7</f>
        <v>-53.870019184379956</v>
      </c>
      <c r="J57" s="27">
        <f>Tabela13123456789101163[[#This Row],[Distribuição Base]]*J$7</f>
        <v>-53.870019184379956</v>
      </c>
      <c r="K57" s="27">
        <f>Tabela13123456789101163[[#This Row],[Distribuição Base]]*K$7</f>
        <v>-53.870019184379956</v>
      </c>
      <c r="L57" s="27">
        <f>Tabela13123456789101163[[#This Row],[Distribuição Base]]*L$7</f>
        <v>-53.870019184379956</v>
      </c>
      <c r="M57" s="27">
        <f>Tabela13123456789101163[[#This Row],[Distribuição Base]]*M$7</f>
        <v>-53.870019184379956</v>
      </c>
      <c r="N57" s="27">
        <f>Tabela13123456789101163[[#This Row],[Distribuição Base]]*N$7</f>
        <v>-53.870019184379956</v>
      </c>
      <c r="O57" s="27">
        <f>Tabela13123456789101163[[#This Row],[Distribuição Base]]*O$7</f>
        <v>-53.870019184379956</v>
      </c>
      <c r="P57" s="27">
        <f>Tabela13123456789101163[[#This Row],[Distribuição Base]]*P$7</f>
        <v>-53.870019184379956</v>
      </c>
      <c r="Q57" s="27">
        <f>Tabela13123456789101163[[#This Row],[Distribuição Base]]*Q$7</f>
        <v>-53.870019184379956</v>
      </c>
      <c r="R57" s="27">
        <f>Tabela13123456789101163[[#This Row],[Distribuição Base]]*R$7</f>
        <v>-53.870019184379956</v>
      </c>
      <c r="S57" s="27">
        <f>SUM(Tabela13123456789101163[[#This Row],[JANEIRO]:[DEZEMBRO]])</f>
        <v>-646.44023021255953</v>
      </c>
    </row>
    <row r="58" spans="1:19" x14ac:dyDescent="0.25">
      <c r="A58" t="s">
        <v>46</v>
      </c>
      <c r="B58">
        <v>145</v>
      </c>
      <c r="C58" s="25">
        <v>21110</v>
      </c>
      <c r="D58" t="s">
        <v>205</v>
      </c>
      <c r="E58" s="26">
        <v>-159.57999999999998</v>
      </c>
      <c r="F58" s="10">
        <f>Tabela13123456789101163[[#This Row],[BASE]]/Tabela13123456789101163[[#Totals],[BASE]]</f>
        <v>5.2674524384495646E-3</v>
      </c>
      <c r="G58" s="27">
        <f>Tabela13123456789101163[[#This Row],[Distribuição Base]]*$G$7</f>
        <v>-140.05502869735017</v>
      </c>
      <c r="H58" s="27">
        <f>Tabela13123456789101163[[#This Row],[Distribuição Base]]*H$7</f>
        <v>-140.05502869735017</v>
      </c>
      <c r="I58" s="27">
        <f>Tabela13123456789101163[[#This Row],[Distribuição Base]]*I$7</f>
        <v>-140.05502869735017</v>
      </c>
      <c r="J58" s="27">
        <f>Tabela13123456789101163[[#This Row],[Distribuição Base]]*J$7</f>
        <v>-140.05502869735017</v>
      </c>
      <c r="K58" s="27">
        <f>Tabela13123456789101163[[#This Row],[Distribuição Base]]*K$7</f>
        <v>-140.05502869735017</v>
      </c>
      <c r="L58" s="27">
        <f>Tabela13123456789101163[[#This Row],[Distribuição Base]]*L$7</f>
        <v>-140.05502869735017</v>
      </c>
      <c r="M58" s="27">
        <f>Tabela13123456789101163[[#This Row],[Distribuição Base]]*M$7</f>
        <v>-140.05502869735017</v>
      </c>
      <c r="N58" s="27">
        <f>Tabela13123456789101163[[#This Row],[Distribuição Base]]*N$7</f>
        <v>-140.05502869735017</v>
      </c>
      <c r="O58" s="27">
        <f>Tabela13123456789101163[[#This Row],[Distribuição Base]]*O$7</f>
        <v>-140.05502869735017</v>
      </c>
      <c r="P58" s="27">
        <f>Tabela13123456789101163[[#This Row],[Distribuição Base]]*P$7</f>
        <v>-140.05502869735017</v>
      </c>
      <c r="Q58" s="27">
        <f>Tabela13123456789101163[[#This Row],[Distribuição Base]]*Q$7</f>
        <v>-140.05502869735017</v>
      </c>
      <c r="R58" s="27">
        <f>Tabela13123456789101163[[#This Row],[Distribuição Base]]*R$7</f>
        <v>-140.05502869735017</v>
      </c>
      <c r="S58" s="27">
        <f>SUM(Tabela13123456789101163[[#This Row],[JANEIRO]:[DEZEMBRO]])</f>
        <v>-1680.6603443682025</v>
      </c>
    </row>
    <row r="59" spans="1:19" x14ac:dyDescent="0.25">
      <c r="A59" t="s">
        <v>46</v>
      </c>
      <c r="B59">
        <v>148</v>
      </c>
      <c r="C59" s="25">
        <v>21113</v>
      </c>
      <c r="D59" t="s">
        <v>206</v>
      </c>
      <c r="E59" s="26">
        <v>-79.790000000000006</v>
      </c>
      <c r="F59" s="10">
        <f>Tabela13123456789101163[[#This Row],[BASE]]/Tabela13123456789101163[[#Totals],[BASE]]</f>
        <v>2.6337262192247827E-3</v>
      </c>
      <c r="G59" s="27">
        <f>Tabela13123456789101163[[#This Row],[Distribuição Base]]*$G$7</f>
        <v>-70.027514348675098</v>
      </c>
      <c r="H59" s="27">
        <f>Tabela13123456789101163[[#This Row],[Distribuição Base]]*H$7</f>
        <v>-70.027514348675098</v>
      </c>
      <c r="I59" s="27">
        <f>Tabela13123456789101163[[#This Row],[Distribuição Base]]*I$7</f>
        <v>-70.027514348675098</v>
      </c>
      <c r="J59" s="27">
        <f>Tabela13123456789101163[[#This Row],[Distribuição Base]]*J$7</f>
        <v>-70.027514348675098</v>
      </c>
      <c r="K59" s="27">
        <f>Tabela13123456789101163[[#This Row],[Distribuição Base]]*K$7</f>
        <v>-70.027514348675098</v>
      </c>
      <c r="L59" s="27">
        <f>Tabela13123456789101163[[#This Row],[Distribuição Base]]*L$7</f>
        <v>-70.027514348675098</v>
      </c>
      <c r="M59" s="27">
        <f>Tabela13123456789101163[[#This Row],[Distribuição Base]]*M$7</f>
        <v>-70.027514348675098</v>
      </c>
      <c r="N59" s="27">
        <f>Tabela13123456789101163[[#This Row],[Distribuição Base]]*N$7</f>
        <v>-70.027514348675098</v>
      </c>
      <c r="O59" s="27">
        <f>Tabela13123456789101163[[#This Row],[Distribuição Base]]*O$7</f>
        <v>-70.027514348675098</v>
      </c>
      <c r="P59" s="27">
        <f>Tabela13123456789101163[[#This Row],[Distribuição Base]]*P$7</f>
        <v>-70.027514348675098</v>
      </c>
      <c r="Q59" s="27">
        <f>Tabela13123456789101163[[#This Row],[Distribuição Base]]*Q$7</f>
        <v>-70.027514348675098</v>
      </c>
      <c r="R59" s="27">
        <f>Tabela13123456789101163[[#This Row],[Distribuição Base]]*R$7</f>
        <v>-70.027514348675098</v>
      </c>
      <c r="S59" s="27">
        <f>SUM(Tabela13123456789101163[[#This Row],[JANEIRO]:[DEZEMBRO]])</f>
        <v>-840.33017218410134</v>
      </c>
    </row>
    <row r="60" spans="1:19" x14ac:dyDescent="0.25">
      <c r="A60" t="s">
        <v>46</v>
      </c>
      <c r="B60">
        <v>150</v>
      </c>
      <c r="C60" s="25">
        <v>21115</v>
      </c>
      <c r="D60" t="s">
        <v>207</v>
      </c>
      <c r="E60" s="26">
        <v>-319.14999999999998</v>
      </c>
      <c r="F60" s="10">
        <f>Tabela13123456789101163[[#This Row],[BASE]]/Tabela13123456789101163[[#Totals],[BASE]]</f>
        <v>1.0534574794655839E-2</v>
      </c>
      <c r="G60" s="27">
        <f>Tabela13123456789101163[[#This Row],[Distribuição Base]]*$G$7</f>
        <v>-280.10128091715319</v>
      </c>
      <c r="H60" s="27">
        <f>Tabela13123456789101163[[#This Row],[Distribuição Base]]*H$7</f>
        <v>-280.10128091715319</v>
      </c>
      <c r="I60" s="27">
        <f>Tabela13123456789101163[[#This Row],[Distribuição Base]]*I$7</f>
        <v>-280.10128091715319</v>
      </c>
      <c r="J60" s="27">
        <f>Tabela13123456789101163[[#This Row],[Distribuição Base]]*J$7</f>
        <v>-280.10128091715319</v>
      </c>
      <c r="K60" s="27">
        <f>Tabela13123456789101163[[#This Row],[Distribuição Base]]*K$7</f>
        <v>-280.10128091715319</v>
      </c>
      <c r="L60" s="27">
        <f>Tabela13123456789101163[[#This Row],[Distribuição Base]]*L$7</f>
        <v>-280.10128091715319</v>
      </c>
      <c r="M60" s="27">
        <f>Tabela13123456789101163[[#This Row],[Distribuição Base]]*M$7</f>
        <v>-280.10128091715319</v>
      </c>
      <c r="N60" s="27">
        <f>Tabela13123456789101163[[#This Row],[Distribuição Base]]*N$7</f>
        <v>-280.10128091715319</v>
      </c>
      <c r="O60" s="27">
        <f>Tabela13123456789101163[[#This Row],[Distribuição Base]]*O$7</f>
        <v>-280.10128091715319</v>
      </c>
      <c r="P60" s="27">
        <f>Tabela13123456789101163[[#This Row],[Distribuição Base]]*P$7</f>
        <v>-280.10128091715319</v>
      </c>
      <c r="Q60" s="27">
        <f>Tabela13123456789101163[[#This Row],[Distribuição Base]]*Q$7</f>
        <v>-280.10128091715319</v>
      </c>
      <c r="R60" s="27">
        <f>Tabela13123456789101163[[#This Row],[Distribuição Base]]*R$7</f>
        <v>-280.10128091715319</v>
      </c>
      <c r="S60" s="27">
        <f>SUM(Tabela13123456789101163[[#This Row],[JANEIRO]:[DEZEMBRO]])</f>
        <v>-3361.2153710058392</v>
      </c>
    </row>
    <row r="61" spans="1:19" x14ac:dyDescent="0.25">
      <c r="A61" t="s">
        <v>46</v>
      </c>
      <c r="B61">
        <v>152</v>
      </c>
      <c r="C61" s="25">
        <v>21122</v>
      </c>
      <c r="D61" t="s">
        <v>77</v>
      </c>
      <c r="E61" s="26">
        <v>-21.48</v>
      </c>
      <c r="F61" s="10">
        <f>Tabela13123456789101163[[#This Row],[BASE]]/Tabela13123456789101163[[#Totals],[BASE]]</f>
        <v>7.0901665859065459E-4</v>
      </c>
      <c r="G61" s="27">
        <f>Tabela13123456789101163[[#This Row],[Distribuição Base]]*$G$7</f>
        <v>-18.851873771268842</v>
      </c>
      <c r="H61" s="27">
        <f>Tabela13123456789101163[[#This Row],[Distribuição Base]]*H$7</f>
        <v>-18.851873771268842</v>
      </c>
      <c r="I61" s="27">
        <f>Tabela13123456789101163[[#This Row],[Distribuição Base]]*I$7</f>
        <v>-18.851873771268842</v>
      </c>
      <c r="J61" s="27">
        <f>Tabela13123456789101163[[#This Row],[Distribuição Base]]*J$7</f>
        <v>-18.851873771268842</v>
      </c>
      <c r="K61" s="27">
        <f>Tabela13123456789101163[[#This Row],[Distribuição Base]]*K$7</f>
        <v>-18.851873771268842</v>
      </c>
      <c r="L61" s="27">
        <f>Tabela13123456789101163[[#This Row],[Distribuição Base]]*L$7</f>
        <v>-18.851873771268842</v>
      </c>
      <c r="M61" s="27">
        <f>Tabela13123456789101163[[#This Row],[Distribuição Base]]*M$7</f>
        <v>-18.851873771268842</v>
      </c>
      <c r="N61" s="27">
        <f>Tabela13123456789101163[[#This Row],[Distribuição Base]]*N$7</f>
        <v>-18.851873771268842</v>
      </c>
      <c r="O61" s="27">
        <f>Tabela13123456789101163[[#This Row],[Distribuição Base]]*O$7</f>
        <v>-18.851873771268842</v>
      </c>
      <c r="P61" s="27">
        <f>Tabela13123456789101163[[#This Row],[Distribuição Base]]*P$7</f>
        <v>-18.851873771268842</v>
      </c>
      <c r="Q61" s="27">
        <f>Tabela13123456789101163[[#This Row],[Distribuição Base]]*Q$7</f>
        <v>-18.851873771268842</v>
      </c>
      <c r="R61" s="27">
        <f>Tabela13123456789101163[[#This Row],[Distribuição Base]]*R$7</f>
        <v>-18.851873771268842</v>
      </c>
      <c r="S61" s="27">
        <f>SUM(Tabela13123456789101163[[#This Row],[JANEIRO]:[DEZEMBRO]])</f>
        <v>-226.22248525522616</v>
      </c>
    </row>
    <row r="62" spans="1:19" x14ac:dyDescent="0.25">
      <c r="A62" t="s">
        <v>46</v>
      </c>
      <c r="B62">
        <v>153</v>
      </c>
      <c r="C62" s="25">
        <v>21124</v>
      </c>
      <c r="D62" t="s">
        <v>78</v>
      </c>
      <c r="E62" s="26">
        <v>-61.379999999999995</v>
      </c>
      <c r="F62" s="10">
        <f>Tabela13123456789101163[[#This Row],[BASE]]/Tabela13123456789101163[[#Totals],[BASE]]</f>
        <v>2.0260448093246917E-3</v>
      </c>
      <c r="G62" s="27">
        <f>Tabela13123456789101163[[#This Row],[Distribuição Base]]*$G$7</f>
        <v>-53.870019184379956</v>
      </c>
      <c r="H62" s="27">
        <f>Tabela13123456789101163[[#This Row],[Distribuição Base]]*H$7</f>
        <v>-53.870019184379956</v>
      </c>
      <c r="I62" s="27">
        <f>Tabela13123456789101163[[#This Row],[Distribuição Base]]*I$7</f>
        <v>-53.870019184379956</v>
      </c>
      <c r="J62" s="27">
        <f>Tabela13123456789101163[[#This Row],[Distribuição Base]]*J$7</f>
        <v>-53.870019184379956</v>
      </c>
      <c r="K62" s="27">
        <f>Tabela13123456789101163[[#This Row],[Distribuição Base]]*K$7</f>
        <v>-53.870019184379956</v>
      </c>
      <c r="L62" s="27">
        <f>Tabela13123456789101163[[#This Row],[Distribuição Base]]*L$7</f>
        <v>-53.870019184379956</v>
      </c>
      <c r="M62" s="27">
        <f>Tabela13123456789101163[[#This Row],[Distribuição Base]]*M$7</f>
        <v>-53.870019184379956</v>
      </c>
      <c r="N62" s="27">
        <f>Tabela13123456789101163[[#This Row],[Distribuição Base]]*N$7</f>
        <v>-53.870019184379956</v>
      </c>
      <c r="O62" s="27">
        <f>Tabela13123456789101163[[#This Row],[Distribuição Base]]*O$7</f>
        <v>-53.870019184379956</v>
      </c>
      <c r="P62" s="27">
        <f>Tabela13123456789101163[[#This Row],[Distribuição Base]]*P$7</f>
        <v>-53.870019184379956</v>
      </c>
      <c r="Q62" s="27">
        <f>Tabela13123456789101163[[#This Row],[Distribuição Base]]*Q$7</f>
        <v>-53.870019184379956</v>
      </c>
      <c r="R62" s="27">
        <f>Tabela13123456789101163[[#This Row],[Distribuição Base]]*R$7</f>
        <v>-53.870019184379956</v>
      </c>
      <c r="S62" s="27">
        <f>SUM(Tabela13123456789101163[[#This Row],[JANEIRO]:[DEZEMBRO]])</f>
        <v>-646.44023021255953</v>
      </c>
    </row>
    <row r="63" spans="1:19" x14ac:dyDescent="0.25">
      <c r="A63" t="s">
        <v>46</v>
      </c>
      <c r="B63">
        <v>155</v>
      </c>
      <c r="C63" s="25">
        <v>21130</v>
      </c>
      <c r="D63" t="s">
        <v>79</v>
      </c>
      <c r="E63" s="26">
        <v>-21.48</v>
      </c>
      <c r="F63" s="10">
        <f>Tabela13123456789101163[[#This Row],[BASE]]/Tabela13123456789101163[[#Totals],[BASE]]</f>
        <v>7.0901665859065459E-4</v>
      </c>
      <c r="G63" s="27">
        <f>Tabela13123456789101163[[#This Row],[Distribuição Base]]*$G$7</f>
        <v>-18.851873771268842</v>
      </c>
      <c r="H63" s="27">
        <f>Tabela13123456789101163[[#This Row],[Distribuição Base]]*H$7</f>
        <v>-18.851873771268842</v>
      </c>
      <c r="I63" s="27">
        <f>Tabela13123456789101163[[#This Row],[Distribuição Base]]*I$7</f>
        <v>-18.851873771268842</v>
      </c>
      <c r="J63" s="27">
        <f>Tabela13123456789101163[[#This Row],[Distribuição Base]]*J$7</f>
        <v>-18.851873771268842</v>
      </c>
      <c r="K63" s="27">
        <f>Tabela13123456789101163[[#This Row],[Distribuição Base]]*K$7</f>
        <v>-18.851873771268842</v>
      </c>
      <c r="L63" s="27">
        <f>Tabela13123456789101163[[#This Row],[Distribuição Base]]*L$7</f>
        <v>-18.851873771268842</v>
      </c>
      <c r="M63" s="27">
        <f>Tabela13123456789101163[[#This Row],[Distribuição Base]]*M$7</f>
        <v>-18.851873771268842</v>
      </c>
      <c r="N63" s="27">
        <f>Tabela13123456789101163[[#This Row],[Distribuição Base]]*N$7</f>
        <v>-18.851873771268842</v>
      </c>
      <c r="O63" s="27">
        <f>Tabela13123456789101163[[#This Row],[Distribuição Base]]*O$7</f>
        <v>-18.851873771268842</v>
      </c>
      <c r="P63" s="27">
        <f>Tabela13123456789101163[[#This Row],[Distribuição Base]]*P$7</f>
        <v>-18.851873771268842</v>
      </c>
      <c r="Q63" s="27">
        <f>Tabela13123456789101163[[#This Row],[Distribuição Base]]*Q$7</f>
        <v>-18.851873771268842</v>
      </c>
      <c r="R63" s="27">
        <f>Tabela13123456789101163[[#This Row],[Distribuição Base]]*R$7</f>
        <v>-18.851873771268842</v>
      </c>
      <c r="S63" s="27">
        <f>SUM(Tabela13123456789101163[[#This Row],[JANEIRO]:[DEZEMBRO]])</f>
        <v>-226.22248525522616</v>
      </c>
    </row>
    <row r="64" spans="1:19" x14ac:dyDescent="0.25">
      <c r="A64" t="s">
        <v>46</v>
      </c>
      <c r="B64">
        <v>156</v>
      </c>
      <c r="C64" s="25">
        <v>21210</v>
      </c>
      <c r="D64" t="s">
        <v>80</v>
      </c>
      <c r="E64" s="26">
        <v>-340.64000000000004</v>
      </c>
      <c r="F64" s="10">
        <f>Tabela13123456789101163[[#This Row],[BASE]]/Tabela13123456789101163[[#Totals],[BASE]]</f>
        <v>1.1243921535489787E-2</v>
      </c>
      <c r="G64" s="27">
        <f>Tabela13123456789101163[[#This Row],[Distribuição Base]]*$G$7</f>
        <v>-298.96193116596925</v>
      </c>
      <c r="H64" s="27">
        <f>Tabela13123456789101163[[#This Row],[Distribuição Base]]*H$7</f>
        <v>-298.96193116596925</v>
      </c>
      <c r="I64" s="27">
        <f>Tabela13123456789101163[[#This Row],[Distribuição Base]]*I$7</f>
        <v>-298.96193116596925</v>
      </c>
      <c r="J64" s="27">
        <f>Tabela13123456789101163[[#This Row],[Distribuição Base]]*J$7</f>
        <v>-298.96193116596925</v>
      </c>
      <c r="K64" s="27">
        <f>Tabela13123456789101163[[#This Row],[Distribuição Base]]*K$7</f>
        <v>-298.96193116596925</v>
      </c>
      <c r="L64" s="27">
        <f>Tabela13123456789101163[[#This Row],[Distribuição Base]]*L$7</f>
        <v>-298.96193116596925</v>
      </c>
      <c r="M64" s="27">
        <f>Tabela13123456789101163[[#This Row],[Distribuição Base]]*M$7</f>
        <v>-298.96193116596925</v>
      </c>
      <c r="N64" s="27">
        <f>Tabela13123456789101163[[#This Row],[Distribuição Base]]*N$7</f>
        <v>-298.96193116596925</v>
      </c>
      <c r="O64" s="27">
        <f>Tabela13123456789101163[[#This Row],[Distribuição Base]]*O$7</f>
        <v>-298.96193116596925</v>
      </c>
      <c r="P64" s="27">
        <f>Tabela13123456789101163[[#This Row],[Distribuição Base]]*P$7</f>
        <v>-298.96193116596925</v>
      </c>
      <c r="Q64" s="27">
        <f>Tabela13123456789101163[[#This Row],[Distribuição Base]]*Q$7</f>
        <v>-298.96193116596925</v>
      </c>
      <c r="R64" s="27">
        <f>Tabela13123456789101163[[#This Row],[Distribuição Base]]*R$7</f>
        <v>-298.96193116596925</v>
      </c>
      <c r="S64" s="27">
        <f>SUM(Tabela13123456789101163[[#This Row],[JANEIRO]:[DEZEMBRO]])</f>
        <v>-3587.5431739916316</v>
      </c>
    </row>
    <row r="65" spans="1:19" x14ac:dyDescent="0.25">
      <c r="A65" t="s">
        <v>46</v>
      </c>
      <c r="B65">
        <v>158</v>
      </c>
      <c r="C65" s="25">
        <v>21220</v>
      </c>
      <c r="D65" t="s">
        <v>81</v>
      </c>
      <c r="E65" s="26">
        <v>-61.379999999999995</v>
      </c>
      <c r="F65" s="10">
        <f>Tabela13123456789101163[[#This Row],[BASE]]/Tabela13123456789101163[[#Totals],[BASE]]</f>
        <v>2.0260448093246917E-3</v>
      </c>
      <c r="G65" s="27">
        <f>Tabela13123456789101163[[#This Row],[Distribuição Base]]*$G$7</f>
        <v>-53.870019184379956</v>
      </c>
      <c r="H65" s="27">
        <f>Tabela13123456789101163[[#This Row],[Distribuição Base]]*H$7</f>
        <v>-53.870019184379956</v>
      </c>
      <c r="I65" s="27">
        <f>Tabela13123456789101163[[#This Row],[Distribuição Base]]*I$7</f>
        <v>-53.870019184379956</v>
      </c>
      <c r="J65" s="27">
        <f>Tabela13123456789101163[[#This Row],[Distribuição Base]]*J$7</f>
        <v>-53.870019184379956</v>
      </c>
      <c r="K65" s="27">
        <f>Tabela13123456789101163[[#This Row],[Distribuição Base]]*K$7</f>
        <v>-53.870019184379956</v>
      </c>
      <c r="L65" s="27">
        <f>Tabela13123456789101163[[#This Row],[Distribuição Base]]*L$7</f>
        <v>-53.870019184379956</v>
      </c>
      <c r="M65" s="27">
        <f>Tabela13123456789101163[[#This Row],[Distribuição Base]]*M$7</f>
        <v>-53.870019184379956</v>
      </c>
      <c r="N65" s="27">
        <f>Tabela13123456789101163[[#This Row],[Distribuição Base]]*N$7</f>
        <v>-53.870019184379956</v>
      </c>
      <c r="O65" s="27">
        <f>Tabela13123456789101163[[#This Row],[Distribuição Base]]*O$7</f>
        <v>-53.870019184379956</v>
      </c>
      <c r="P65" s="27">
        <f>Tabela13123456789101163[[#This Row],[Distribuição Base]]*P$7</f>
        <v>-53.870019184379956</v>
      </c>
      <c r="Q65" s="27">
        <f>Tabela13123456789101163[[#This Row],[Distribuição Base]]*Q$7</f>
        <v>-53.870019184379956</v>
      </c>
      <c r="R65" s="27">
        <f>Tabela13123456789101163[[#This Row],[Distribuição Base]]*R$7</f>
        <v>-53.870019184379956</v>
      </c>
      <c r="S65" s="27">
        <f>SUM(Tabela13123456789101163[[#This Row],[JANEIRO]:[DEZEMBRO]])</f>
        <v>-646.44023021255953</v>
      </c>
    </row>
    <row r="66" spans="1:19" x14ac:dyDescent="0.25">
      <c r="A66" t="s">
        <v>46</v>
      </c>
      <c r="B66">
        <v>159</v>
      </c>
      <c r="C66" s="25">
        <v>21230</v>
      </c>
      <c r="D66" t="s">
        <v>82</v>
      </c>
      <c r="E66" s="26">
        <v>-21.48</v>
      </c>
      <c r="F66" s="10">
        <f>Tabela13123456789101163[[#This Row],[BASE]]/Tabela13123456789101163[[#Totals],[BASE]]</f>
        <v>7.0901665859065459E-4</v>
      </c>
      <c r="G66" s="27">
        <f>Tabela13123456789101163[[#This Row],[Distribuição Base]]*$G$7</f>
        <v>-18.851873771268842</v>
      </c>
      <c r="H66" s="27">
        <f>Tabela13123456789101163[[#This Row],[Distribuição Base]]*H$7</f>
        <v>-18.851873771268842</v>
      </c>
      <c r="I66" s="27">
        <f>Tabela13123456789101163[[#This Row],[Distribuição Base]]*I$7</f>
        <v>-18.851873771268842</v>
      </c>
      <c r="J66" s="27">
        <f>Tabela13123456789101163[[#This Row],[Distribuição Base]]*J$7</f>
        <v>-18.851873771268842</v>
      </c>
      <c r="K66" s="27">
        <f>Tabela13123456789101163[[#This Row],[Distribuição Base]]*K$7</f>
        <v>-18.851873771268842</v>
      </c>
      <c r="L66" s="27">
        <f>Tabela13123456789101163[[#This Row],[Distribuição Base]]*L$7</f>
        <v>-18.851873771268842</v>
      </c>
      <c r="M66" s="27">
        <f>Tabela13123456789101163[[#This Row],[Distribuição Base]]*M$7</f>
        <v>-18.851873771268842</v>
      </c>
      <c r="N66" s="27">
        <f>Tabela13123456789101163[[#This Row],[Distribuição Base]]*N$7</f>
        <v>-18.851873771268842</v>
      </c>
      <c r="O66" s="27">
        <f>Tabela13123456789101163[[#This Row],[Distribuição Base]]*O$7</f>
        <v>-18.851873771268842</v>
      </c>
      <c r="P66" s="27">
        <f>Tabela13123456789101163[[#This Row],[Distribuição Base]]*P$7</f>
        <v>-18.851873771268842</v>
      </c>
      <c r="Q66" s="27">
        <f>Tabela13123456789101163[[#This Row],[Distribuição Base]]*Q$7</f>
        <v>-18.851873771268842</v>
      </c>
      <c r="R66" s="27">
        <f>Tabela13123456789101163[[#This Row],[Distribuição Base]]*R$7</f>
        <v>-18.851873771268842</v>
      </c>
      <c r="S66" s="27">
        <f>SUM(Tabela13123456789101163[[#This Row],[JANEIRO]:[DEZEMBRO]])</f>
        <v>-226.22248525522616</v>
      </c>
    </row>
    <row r="67" spans="1:19" x14ac:dyDescent="0.25">
      <c r="A67" t="s">
        <v>46</v>
      </c>
      <c r="B67">
        <v>160</v>
      </c>
      <c r="C67" s="25">
        <v>21240</v>
      </c>
      <c r="D67" t="s">
        <v>83</v>
      </c>
      <c r="E67" s="26">
        <v>-199.48000000000002</v>
      </c>
      <c r="F67" s="10">
        <f>Tabela13123456789101163[[#This Row],[BASE]]/Tabela13123456789101163[[#Totals],[BASE]]</f>
        <v>6.5844805891836031E-3</v>
      </c>
      <c r="G67" s="27">
        <f>Tabela13123456789101163[[#This Row],[Distribuição Base]]*$G$7</f>
        <v>-175.07317411046131</v>
      </c>
      <c r="H67" s="27">
        <f>Tabela13123456789101163[[#This Row],[Distribuição Base]]*H$7</f>
        <v>-175.07317411046131</v>
      </c>
      <c r="I67" s="27">
        <f>Tabela13123456789101163[[#This Row],[Distribuição Base]]*I$7</f>
        <v>-175.07317411046131</v>
      </c>
      <c r="J67" s="27">
        <f>Tabela13123456789101163[[#This Row],[Distribuição Base]]*J$7</f>
        <v>-175.07317411046131</v>
      </c>
      <c r="K67" s="27">
        <f>Tabela13123456789101163[[#This Row],[Distribuição Base]]*K$7</f>
        <v>-175.07317411046131</v>
      </c>
      <c r="L67" s="27">
        <f>Tabela13123456789101163[[#This Row],[Distribuição Base]]*L$7</f>
        <v>-175.07317411046131</v>
      </c>
      <c r="M67" s="27">
        <f>Tabela13123456789101163[[#This Row],[Distribuição Base]]*M$7</f>
        <v>-175.07317411046131</v>
      </c>
      <c r="N67" s="27">
        <f>Tabela13123456789101163[[#This Row],[Distribuição Base]]*N$7</f>
        <v>-175.07317411046131</v>
      </c>
      <c r="O67" s="27">
        <f>Tabela13123456789101163[[#This Row],[Distribuição Base]]*O$7</f>
        <v>-175.07317411046131</v>
      </c>
      <c r="P67" s="27">
        <f>Tabela13123456789101163[[#This Row],[Distribuição Base]]*P$7</f>
        <v>-175.07317411046131</v>
      </c>
      <c r="Q67" s="27">
        <f>Tabela13123456789101163[[#This Row],[Distribuição Base]]*Q$7</f>
        <v>-175.07317411046131</v>
      </c>
      <c r="R67" s="27">
        <f>Tabela13123456789101163[[#This Row],[Distribuição Base]]*R$7</f>
        <v>-175.07317411046131</v>
      </c>
      <c r="S67" s="27">
        <f>SUM(Tabela13123456789101163[[#This Row],[JANEIRO]:[DEZEMBRO]])</f>
        <v>-2100.8780893255362</v>
      </c>
    </row>
    <row r="68" spans="1:19" x14ac:dyDescent="0.25">
      <c r="A68" t="s">
        <v>46</v>
      </c>
      <c r="B68">
        <v>167</v>
      </c>
      <c r="C68" s="25">
        <v>21250</v>
      </c>
      <c r="D68" t="s">
        <v>84</v>
      </c>
      <c r="E68" s="26">
        <v>-159.57999999999998</v>
      </c>
      <c r="F68" s="10">
        <f>Tabela13123456789101163[[#This Row],[BASE]]/Tabela13123456789101163[[#Totals],[BASE]]</f>
        <v>5.2674524384495646E-3</v>
      </c>
      <c r="G68" s="27">
        <f>Tabela13123456789101163[[#This Row],[Distribuição Base]]*$G$7</f>
        <v>-140.05502869735017</v>
      </c>
      <c r="H68" s="27">
        <f>Tabela13123456789101163[[#This Row],[Distribuição Base]]*H$7</f>
        <v>-140.05502869735017</v>
      </c>
      <c r="I68" s="27">
        <f>Tabela13123456789101163[[#This Row],[Distribuição Base]]*I$7</f>
        <v>-140.05502869735017</v>
      </c>
      <c r="J68" s="27">
        <f>Tabela13123456789101163[[#This Row],[Distribuição Base]]*J$7</f>
        <v>-140.05502869735017</v>
      </c>
      <c r="K68" s="27">
        <f>Tabela13123456789101163[[#This Row],[Distribuição Base]]*K$7</f>
        <v>-140.05502869735017</v>
      </c>
      <c r="L68" s="27">
        <f>Tabela13123456789101163[[#This Row],[Distribuição Base]]*L$7</f>
        <v>-140.05502869735017</v>
      </c>
      <c r="M68" s="27">
        <f>Tabela13123456789101163[[#This Row],[Distribuição Base]]*M$7</f>
        <v>-140.05502869735017</v>
      </c>
      <c r="N68" s="27">
        <f>Tabela13123456789101163[[#This Row],[Distribuição Base]]*N$7</f>
        <v>-140.05502869735017</v>
      </c>
      <c r="O68" s="27">
        <f>Tabela13123456789101163[[#This Row],[Distribuição Base]]*O$7</f>
        <v>-140.05502869735017</v>
      </c>
      <c r="P68" s="27">
        <f>Tabela13123456789101163[[#This Row],[Distribuição Base]]*P$7</f>
        <v>-140.05502869735017</v>
      </c>
      <c r="Q68" s="27">
        <f>Tabela13123456789101163[[#This Row],[Distribuição Base]]*Q$7</f>
        <v>-140.05502869735017</v>
      </c>
      <c r="R68" s="27">
        <f>Tabela13123456789101163[[#This Row],[Distribuição Base]]*R$7</f>
        <v>-140.05502869735017</v>
      </c>
      <c r="S68" s="27">
        <f>SUM(Tabela13123456789101163[[#This Row],[JANEIRO]:[DEZEMBRO]])</f>
        <v>-1680.6603443682025</v>
      </c>
    </row>
    <row r="69" spans="1:19" x14ac:dyDescent="0.25">
      <c r="A69" t="s">
        <v>46</v>
      </c>
      <c r="B69">
        <v>169</v>
      </c>
      <c r="C69" s="25">
        <v>21280</v>
      </c>
      <c r="D69" t="s">
        <v>85</v>
      </c>
      <c r="E69" s="26">
        <v>-79.790000000000006</v>
      </c>
      <c r="F69" s="10">
        <f>Tabela13123456789101163[[#This Row],[BASE]]/Tabela13123456789101163[[#Totals],[BASE]]</f>
        <v>2.6337262192247827E-3</v>
      </c>
      <c r="G69" s="27">
        <f>Tabela13123456789101163[[#This Row],[Distribuição Base]]*$G$7</f>
        <v>-70.027514348675098</v>
      </c>
      <c r="H69" s="27">
        <f>Tabela13123456789101163[[#This Row],[Distribuição Base]]*H$7</f>
        <v>-70.027514348675098</v>
      </c>
      <c r="I69" s="27">
        <f>Tabela13123456789101163[[#This Row],[Distribuição Base]]*I$7</f>
        <v>-70.027514348675098</v>
      </c>
      <c r="J69" s="27">
        <f>Tabela13123456789101163[[#This Row],[Distribuição Base]]*J$7</f>
        <v>-70.027514348675098</v>
      </c>
      <c r="K69" s="27">
        <f>Tabela13123456789101163[[#This Row],[Distribuição Base]]*K$7</f>
        <v>-70.027514348675098</v>
      </c>
      <c r="L69" s="27">
        <f>Tabela13123456789101163[[#This Row],[Distribuição Base]]*L$7</f>
        <v>-70.027514348675098</v>
      </c>
      <c r="M69" s="27">
        <f>Tabela13123456789101163[[#This Row],[Distribuição Base]]*M$7</f>
        <v>-70.027514348675098</v>
      </c>
      <c r="N69" s="27">
        <f>Tabela13123456789101163[[#This Row],[Distribuição Base]]*N$7</f>
        <v>-70.027514348675098</v>
      </c>
      <c r="O69" s="27">
        <f>Tabela13123456789101163[[#This Row],[Distribuição Base]]*O$7</f>
        <v>-70.027514348675098</v>
      </c>
      <c r="P69" s="27">
        <f>Tabela13123456789101163[[#This Row],[Distribuição Base]]*P$7</f>
        <v>-70.027514348675098</v>
      </c>
      <c r="Q69" s="27">
        <f>Tabela13123456789101163[[#This Row],[Distribuição Base]]*Q$7</f>
        <v>-70.027514348675098</v>
      </c>
      <c r="R69" s="27">
        <f>Tabela13123456789101163[[#This Row],[Distribuição Base]]*R$7</f>
        <v>-70.027514348675098</v>
      </c>
      <c r="S69" s="27">
        <f>SUM(Tabela13123456789101163[[#This Row],[JANEIRO]:[DEZEMBRO]])</f>
        <v>-840.33017218410134</v>
      </c>
    </row>
    <row r="70" spans="1:19" x14ac:dyDescent="0.25">
      <c r="A70" t="s">
        <v>46</v>
      </c>
      <c r="B70">
        <v>172</v>
      </c>
      <c r="C70" s="25">
        <v>21402</v>
      </c>
      <c r="D70" t="s">
        <v>86</v>
      </c>
      <c r="E70" s="26">
        <v>-1494.51</v>
      </c>
      <c r="F70" s="10">
        <f>Tabela13123456789101163[[#This Row],[BASE]]/Tabela13123456789101163[[#Totals],[BASE]]</f>
        <v>4.9331121342193633E-2</v>
      </c>
      <c r="G70" s="27">
        <f>Tabela13123456789101163[[#This Row],[Distribuição Base]]*$G$7</f>
        <v>-1311.6533458984636</v>
      </c>
      <c r="H70" s="27">
        <f>Tabela13123456789101163[[#This Row],[Distribuição Base]]*H$7</f>
        <v>-1311.6533458984636</v>
      </c>
      <c r="I70" s="27">
        <f>Tabela13123456789101163[[#This Row],[Distribuição Base]]*I$7</f>
        <v>-1311.6533458984636</v>
      </c>
      <c r="J70" s="27">
        <f>Tabela13123456789101163[[#This Row],[Distribuição Base]]*J$7</f>
        <v>-1311.6533458984636</v>
      </c>
      <c r="K70" s="27">
        <f>Tabela13123456789101163[[#This Row],[Distribuição Base]]*K$7</f>
        <v>-1311.6533458984636</v>
      </c>
      <c r="L70" s="27">
        <f>Tabela13123456789101163[[#This Row],[Distribuição Base]]*L$7</f>
        <v>-1311.6533458984636</v>
      </c>
      <c r="M70" s="27">
        <f>Tabela13123456789101163[[#This Row],[Distribuição Base]]*M$7</f>
        <v>-1311.6533458984636</v>
      </c>
      <c r="N70" s="27">
        <f>Tabela13123456789101163[[#This Row],[Distribuição Base]]*N$7</f>
        <v>-1311.6533458984636</v>
      </c>
      <c r="O70" s="27">
        <f>Tabela13123456789101163[[#This Row],[Distribuição Base]]*O$7</f>
        <v>-1311.6533458984636</v>
      </c>
      <c r="P70" s="27">
        <f>Tabela13123456789101163[[#This Row],[Distribuição Base]]*P$7</f>
        <v>-1311.6533458984636</v>
      </c>
      <c r="Q70" s="27">
        <f>Tabela13123456789101163[[#This Row],[Distribuição Base]]*Q$7</f>
        <v>-1311.6533458984636</v>
      </c>
      <c r="R70" s="27">
        <f>Tabela13123456789101163[[#This Row],[Distribuição Base]]*R$7</f>
        <v>-1311.6533458984636</v>
      </c>
      <c r="S70" s="27">
        <f>SUM(Tabela13123456789101163[[#This Row],[JANEIRO]:[DEZEMBRO]])</f>
        <v>-15739.84015078156</v>
      </c>
    </row>
    <row r="71" spans="1:19" x14ac:dyDescent="0.25">
      <c r="A71" t="s">
        <v>46</v>
      </c>
      <c r="B71">
        <v>178</v>
      </c>
      <c r="C71" s="25">
        <v>21421</v>
      </c>
      <c r="D71" t="s">
        <v>87</v>
      </c>
      <c r="E71" s="26">
        <v>-61.379999999999995</v>
      </c>
      <c r="F71" s="10">
        <f>Tabela13123456789101163[[#This Row],[BASE]]/Tabela13123456789101163[[#Totals],[BASE]]</f>
        <v>2.0260448093246917E-3</v>
      </c>
      <c r="G71" s="27">
        <f>Tabela13123456789101163[[#This Row],[Distribuição Base]]*$G$7</f>
        <v>-53.870019184379956</v>
      </c>
      <c r="H71" s="27">
        <f>Tabela13123456789101163[[#This Row],[Distribuição Base]]*H$7</f>
        <v>-53.870019184379956</v>
      </c>
      <c r="I71" s="27">
        <f>Tabela13123456789101163[[#This Row],[Distribuição Base]]*I$7</f>
        <v>-53.870019184379956</v>
      </c>
      <c r="J71" s="27">
        <f>Tabela13123456789101163[[#This Row],[Distribuição Base]]*J$7</f>
        <v>-53.870019184379956</v>
      </c>
      <c r="K71" s="27">
        <f>Tabela13123456789101163[[#This Row],[Distribuição Base]]*K$7</f>
        <v>-53.870019184379956</v>
      </c>
      <c r="L71" s="27">
        <f>Tabela13123456789101163[[#This Row],[Distribuição Base]]*L$7</f>
        <v>-53.870019184379956</v>
      </c>
      <c r="M71" s="27">
        <f>Tabela13123456789101163[[#This Row],[Distribuição Base]]*M$7</f>
        <v>-53.870019184379956</v>
      </c>
      <c r="N71" s="27">
        <f>Tabela13123456789101163[[#This Row],[Distribuição Base]]*N$7</f>
        <v>-53.870019184379956</v>
      </c>
      <c r="O71" s="27">
        <f>Tabela13123456789101163[[#This Row],[Distribuição Base]]*O$7</f>
        <v>-53.870019184379956</v>
      </c>
      <c r="P71" s="27">
        <f>Tabela13123456789101163[[#This Row],[Distribuição Base]]*P$7</f>
        <v>-53.870019184379956</v>
      </c>
      <c r="Q71" s="27">
        <f>Tabela13123456789101163[[#This Row],[Distribuição Base]]*Q$7</f>
        <v>-53.870019184379956</v>
      </c>
      <c r="R71" s="27">
        <f>Tabela13123456789101163[[#This Row],[Distribuição Base]]*R$7</f>
        <v>-53.870019184379956</v>
      </c>
      <c r="S71" s="27">
        <f>SUM(Tabela13123456789101163[[#This Row],[JANEIRO]:[DEZEMBRO]])</f>
        <v>-646.44023021255953</v>
      </c>
    </row>
    <row r="72" spans="1:19" x14ac:dyDescent="0.25">
      <c r="A72" t="s">
        <v>46</v>
      </c>
      <c r="B72">
        <v>179</v>
      </c>
      <c r="C72" s="25">
        <v>21422</v>
      </c>
      <c r="D72" t="s">
        <v>88</v>
      </c>
      <c r="E72" s="26">
        <v>-39.89</v>
      </c>
      <c r="F72" s="10">
        <f>Tabela13123456789101163[[#This Row],[BASE]]/Tabela13123456789101163[[#Totals],[BASE]]</f>
        <v>1.3166980684907455E-3</v>
      </c>
      <c r="G72" s="27">
        <f>Tabela13123456789101163[[#This Row],[Distribuição Base]]*$G$7</f>
        <v>-35.00936893556397</v>
      </c>
      <c r="H72" s="27">
        <f>Tabela13123456789101163[[#This Row],[Distribuição Base]]*H$7</f>
        <v>-35.00936893556397</v>
      </c>
      <c r="I72" s="27">
        <f>Tabela13123456789101163[[#This Row],[Distribuição Base]]*I$7</f>
        <v>-35.00936893556397</v>
      </c>
      <c r="J72" s="27">
        <f>Tabela13123456789101163[[#This Row],[Distribuição Base]]*J$7</f>
        <v>-35.00936893556397</v>
      </c>
      <c r="K72" s="27">
        <f>Tabela13123456789101163[[#This Row],[Distribuição Base]]*K$7</f>
        <v>-35.00936893556397</v>
      </c>
      <c r="L72" s="27">
        <f>Tabela13123456789101163[[#This Row],[Distribuição Base]]*L$7</f>
        <v>-35.00936893556397</v>
      </c>
      <c r="M72" s="27">
        <f>Tabela13123456789101163[[#This Row],[Distribuição Base]]*M$7</f>
        <v>-35.00936893556397</v>
      </c>
      <c r="N72" s="27">
        <f>Tabela13123456789101163[[#This Row],[Distribuição Base]]*N$7</f>
        <v>-35.00936893556397</v>
      </c>
      <c r="O72" s="27">
        <f>Tabela13123456789101163[[#This Row],[Distribuição Base]]*O$7</f>
        <v>-35.00936893556397</v>
      </c>
      <c r="P72" s="27">
        <f>Tabela13123456789101163[[#This Row],[Distribuição Base]]*P$7</f>
        <v>-35.00936893556397</v>
      </c>
      <c r="Q72" s="27">
        <f>Tabela13123456789101163[[#This Row],[Distribuição Base]]*Q$7</f>
        <v>-35.00936893556397</v>
      </c>
      <c r="R72" s="27">
        <f>Tabela13123456789101163[[#This Row],[Distribuição Base]]*R$7</f>
        <v>-35.00936893556397</v>
      </c>
      <c r="S72" s="27">
        <f>SUM(Tabela13123456789101163[[#This Row],[JANEIRO]:[DEZEMBRO]])</f>
        <v>-420.11242722676775</v>
      </c>
    </row>
    <row r="73" spans="1:19" x14ac:dyDescent="0.25">
      <c r="A73" t="s">
        <v>46</v>
      </c>
      <c r="B73">
        <v>180</v>
      </c>
      <c r="C73" s="25">
        <v>21431</v>
      </c>
      <c r="D73" t="s">
        <v>89</v>
      </c>
      <c r="E73" s="26">
        <v>-39.799999999999997</v>
      </c>
      <c r="F73" s="10">
        <f>Tabela13123456789101163[[#This Row],[BASE]]/Tabela13123456789101163[[#Totals],[BASE]]</f>
        <v>1.3137273283011198E-3</v>
      </c>
      <c r="G73" s="27">
        <f>Tabela13123456789101163[[#This Row],[Distribuição Base]]*$G$7</f>
        <v>-34.930380637639658</v>
      </c>
      <c r="H73" s="27">
        <f>Tabela13123456789101163[[#This Row],[Distribuição Base]]*H$7</f>
        <v>-34.930380637639658</v>
      </c>
      <c r="I73" s="27">
        <f>Tabela13123456789101163[[#This Row],[Distribuição Base]]*I$7</f>
        <v>-34.930380637639658</v>
      </c>
      <c r="J73" s="27">
        <f>Tabela13123456789101163[[#This Row],[Distribuição Base]]*J$7</f>
        <v>-34.930380637639658</v>
      </c>
      <c r="K73" s="27">
        <f>Tabela13123456789101163[[#This Row],[Distribuição Base]]*K$7</f>
        <v>-34.930380637639658</v>
      </c>
      <c r="L73" s="27">
        <f>Tabela13123456789101163[[#This Row],[Distribuição Base]]*L$7</f>
        <v>-34.930380637639658</v>
      </c>
      <c r="M73" s="27">
        <f>Tabela13123456789101163[[#This Row],[Distribuição Base]]*M$7</f>
        <v>-34.930380637639658</v>
      </c>
      <c r="N73" s="27">
        <f>Tabela13123456789101163[[#This Row],[Distribuição Base]]*N$7</f>
        <v>-34.930380637639658</v>
      </c>
      <c r="O73" s="27">
        <f>Tabela13123456789101163[[#This Row],[Distribuição Base]]*O$7</f>
        <v>-34.930380637639658</v>
      </c>
      <c r="P73" s="27">
        <f>Tabela13123456789101163[[#This Row],[Distribuição Base]]*P$7</f>
        <v>-34.930380637639658</v>
      </c>
      <c r="Q73" s="27">
        <f>Tabela13123456789101163[[#This Row],[Distribuição Base]]*Q$7</f>
        <v>-34.930380637639658</v>
      </c>
      <c r="R73" s="27">
        <f>Tabela13123456789101163[[#This Row],[Distribuição Base]]*R$7</f>
        <v>-34.930380637639658</v>
      </c>
      <c r="S73" s="27">
        <f>SUM(Tabela13123456789101163[[#This Row],[JANEIRO]:[DEZEMBRO]])</f>
        <v>-419.16456765167578</v>
      </c>
    </row>
    <row r="74" spans="1:19" x14ac:dyDescent="0.25">
      <c r="A74" t="s">
        <v>46</v>
      </c>
      <c r="B74">
        <v>181</v>
      </c>
      <c r="C74" s="25">
        <v>21432</v>
      </c>
      <c r="D74" t="s">
        <v>90</v>
      </c>
      <c r="E74" s="26">
        <v>-21.48</v>
      </c>
      <c r="F74" s="10">
        <f>Tabela13123456789101163[[#This Row],[BASE]]/Tabela13123456789101163[[#Totals],[BASE]]</f>
        <v>7.0901665859065459E-4</v>
      </c>
      <c r="G74" s="27">
        <f>Tabela13123456789101163[[#This Row],[Distribuição Base]]*$G$7</f>
        <v>-18.851873771268842</v>
      </c>
      <c r="H74" s="27">
        <f>Tabela13123456789101163[[#This Row],[Distribuição Base]]*H$7</f>
        <v>-18.851873771268842</v>
      </c>
      <c r="I74" s="27">
        <f>Tabela13123456789101163[[#This Row],[Distribuição Base]]*I$7</f>
        <v>-18.851873771268842</v>
      </c>
      <c r="J74" s="27">
        <f>Tabela13123456789101163[[#This Row],[Distribuição Base]]*J$7</f>
        <v>-18.851873771268842</v>
      </c>
      <c r="K74" s="27">
        <f>Tabela13123456789101163[[#This Row],[Distribuição Base]]*K$7</f>
        <v>-18.851873771268842</v>
      </c>
      <c r="L74" s="27">
        <f>Tabela13123456789101163[[#This Row],[Distribuição Base]]*L$7</f>
        <v>-18.851873771268842</v>
      </c>
      <c r="M74" s="27">
        <f>Tabela13123456789101163[[#This Row],[Distribuição Base]]*M$7</f>
        <v>-18.851873771268842</v>
      </c>
      <c r="N74" s="27">
        <f>Tabela13123456789101163[[#This Row],[Distribuição Base]]*N$7</f>
        <v>-18.851873771268842</v>
      </c>
      <c r="O74" s="27">
        <f>Tabela13123456789101163[[#This Row],[Distribuição Base]]*O$7</f>
        <v>-18.851873771268842</v>
      </c>
      <c r="P74" s="27">
        <f>Tabela13123456789101163[[#This Row],[Distribuição Base]]*P$7</f>
        <v>-18.851873771268842</v>
      </c>
      <c r="Q74" s="27">
        <f>Tabela13123456789101163[[#This Row],[Distribuição Base]]*Q$7</f>
        <v>-18.851873771268842</v>
      </c>
      <c r="R74" s="27">
        <f>Tabela13123456789101163[[#This Row],[Distribuição Base]]*R$7</f>
        <v>-18.851873771268842</v>
      </c>
      <c r="S74" s="27">
        <f>SUM(Tabela13123456789101163[[#This Row],[JANEIRO]:[DEZEMBRO]])</f>
        <v>-226.22248525522616</v>
      </c>
    </row>
    <row r="75" spans="1:19" x14ac:dyDescent="0.25">
      <c r="A75" t="s">
        <v>46</v>
      </c>
      <c r="B75">
        <v>183</v>
      </c>
      <c r="C75" s="25">
        <v>21441</v>
      </c>
      <c r="D75" t="s">
        <v>91</v>
      </c>
      <c r="E75" s="26">
        <v>-39.89</v>
      </c>
      <c r="F75" s="10">
        <f>Tabela13123456789101163[[#This Row],[BASE]]/Tabela13123456789101163[[#Totals],[BASE]]</f>
        <v>1.3166980684907455E-3</v>
      </c>
      <c r="G75" s="27">
        <f>Tabela13123456789101163[[#This Row],[Distribuição Base]]*$G$7</f>
        <v>-35.00936893556397</v>
      </c>
      <c r="H75" s="27">
        <f>Tabela13123456789101163[[#This Row],[Distribuição Base]]*H$7</f>
        <v>-35.00936893556397</v>
      </c>
      <c r="I75" s="27">
        <f>Tabela13123456789101163[[#This Row],[Distribuição Base]]*I$7</f>
        <v>-35.00936893556397</v>
      </c>
      <c r="J75" s="27">
        <f>Tabela13123456789101163[[#This Row],[Distribuição Base]]*J$7</f>
        <v>-35.00936893556397</v>
      </c>
      <c r="K75" s="27">
        <f>Tabela13123456789101163[[#This Row],[Distribuição Base]]*K$7</f>
        <v>-35.00936893556397</v>
      </c>
      <c r="L75" s="27">
        <f>Tabela13123456789101163[[#This Row],[Distribuição Base]]*L$7</f>
        <v>-35.00936893556397</v>
      </c>
      <c r="M75" s="27">
        <f>Tabela13123456789101163[[#This Row],[Distribuição Base]]*M$7</f>
        <v>-35.00936893556397</v>
      </c>
      <c r="N75" s="27">
        <f>Tabela13123456789101163[[#This Row],[Distribuição Base]]*N$7</f>
        <v>-35.00936893556397</v>
      </c>
      <c r="O75" s="27">
        <f>Tabela13123456789101163[[#This Row],[Distribuição Base]]*O$7</f>
        <v>-35.00936893556397</v>
      </c>
      <c r="P75" s="27">
        <f>Tabela13123456789101163[[#This Row],[Distribuição Base]]*P$7</f>
        <v>-35.00936893556397</v>
      </c>
      <c r="Q75" s="27">
        <f>Tabela13123456789101163[[#This Row],[Distribuição Base]]*Q$7</f>
        <v>-35.00936893556397</v>
      </c>
      <c r="R75" s="27">
        <f>Tabela13123456789101163[[#This Row],[Distribuição Base]]*R$7</f>
        <v>-35.00936893556397</v>
      </c>
      <c r="S75" s="27">
        <f>SUM(Tabela13123456789101163[[#This Row],[JANEIRO]:[DEZEMBRO]])</f>
        <v>-420.11242722676775</v>
      </c>
    </row>
    <row r="76" spans="1:19" x14ac:dyDescent="0.25">
      <c r="A76" t="s">
        <v>46</v>
      </c>
      <c r="B76">
        <v>184</v>
      </c>
      <c r="C76" s="25">
        <v>21442</v>
      </c>
      <c r="D76" t="s">
        <v>92</v>
      </c>
      <c r="E76" s="26">
        <v>-21.48</v>
      </c>
      <c r="F76" s="10">
        <f>Tabela13123456789101163[[#This Row],[BASE]]/Tabela13123456789101163[[#Totals],[BASE]]</f>
        <v>7.0901665859065459E-4</v>
      </c>
      <c r="G76" s="27">
        <f>Tabela13123456789101163[[#This Row],[Distribuição Base]]*$G$7</f>
        <v>-18.851873771268842</v>
      </c>
      <c r="H76" s="27">
        <f>Tabela13123456789101163[[#This Row],[Distribuição Base]]*H$7</f>
        <v>-18.851873771268842</v>
      </c>
      <c r="I76" s="27">
        <f>Tabela13123456789101163[[#This Row],[Distribuição Base]]*I$7</f>
        <v>-18.851873771268842</v>
      </c>
      <c r="J76" s="27">
        <f>Tabela13123456789101163[[#This Row],[Distribuição Base]]*J$7</f>
        <v>-18.851873771268842</v>
      </c>
      <c r="K76" s="27">
        <f>Tabela13123456789101163[[#This Row],[Distribuição Base]]*K$7</f>
        <v>-18.851873771268842</v>
      </c>
      <c r="L76" s="27">
        <f>Tabela13123456789101163[[#This Row],[Distribuição Base]]*L$7</f>
        <v>-18.851873771268842</v>
      </c>
      <c r="M76" s="27">
        <f>Tabela13123456789101163[[#This Row],[Distribuição Base]]*M$7</f>
        <v>-18.851873771268842</v>
      </c>
      <c r="N76" s="27">
        <f>Tabela13123456789101163[[#This Row],[Distribuição Base]]*N$7</f>
        <v>-18.851873771268842</v>
      </c>
      <c r="O76" s="27">
        <f>Tabela13123456789101163[[#This Row],[Distribuição Base]]*O$7</f>
        <v>-18.851873771268842</v>
      </c>
      <c r="P76" s="27">
        <f>Tabela13123456789101163[[#This Row],[Distribuição Base]]*P$7</f>
        <v>-18.851873771268842</v>
      </c>
      <c r="Q76" s="27">
        <f>Tabela13123456789101163[[#This Row],[Distribuição Base]]*Q$7</f>
        <v>-18.851873771268842</v>
      </c>
      <c r="R76" s="27">
        <f>Tabela13123456789101163[[#This Row],[Distribuição Base]]*R$7</f>
        <v>-18.851873771268842</v>
      </c>
      <c r="S76" s="27">
        <f>SUM(Tabela13123456789101163[[#This Row],[JANEIRO]:[DEZEMBRO]])</f>
        <v>-226.22248525522616</v>
      </c>
    </row>
    <row r="77" spans="1:19" x14ac:dyDescent="0.25">
      <c r="A77" t="s">
        <v>46</v>
      </c>
      <c r="B77">
        <v>185</v>
      </c>
      <c r="C77" s="25">
        <v>21451</v>
      </c>
      <c r="D77" t="s">
        <v>93</v>
      </c>
      <c r="E77" s="26">
        <v>-359.06</v>
      </c>
      <c r="F77" s="10">
        <f>Tabela13123456789101163[[#This Row],[BASE]]/Tabela13123456789101163[[#Totals],[BASE]]</f>
        <v>1.1851933027633169E-2</v>
      </c>
      <c r="G77" s="27">
        <f>Tabela13123456789101163[[#This Row],[Distribuição Base]]*$G$7</f>
        <v>-315.12820280781148</v>
      </c>
      <c r="H77" s="27">
        <f>Tabela13123456789101163[[#This Row],[Distribuição Base]]*H$7</f>
        <v>-315.12820280781148</v>
      </c>
      <c r="I77" s="27">
        <f>Tabela13123456789101163[[#This Row],[Distribuição Base]]*I$7</f>
        <v>-315.12820280781148</v>
      </c>
      <c r="J77" s="27">
        <f>Tabela13123456789101163[[#This Row],[Distribuição Base]]*J$7</f>
        <v>-315.12820280781148</v>
      </c>
      <c r="K77" s="27">
        <f>Tabela13123456789101163[[#This Row],[Distribuição Base]]*K$7</f>
        <v>-315.12820280781148</v>
      </c>
      <c r="L77" s="27">
        <f>Tabela13123456789101163[[#This Row],[Distribuição Base]]*L$7</f>
        <v>-315.12820280781148</v>
      </c>
      <c r="M77" s="27">
        <f>Tabela13123456789101163[[#This Row],[Distribuição Base]]*M$7</f>
        <v>-315.12820280781148</v>
      </c>
      <c r="N77" s="27">
        <f>Tabela13123456789101163[[#This Row],[Distribuição Base]]*N$7</f>
        <v>-315.12820280781148</v>
      </c>
      <c r="O77" s="27">
        <f>Tabela13123456789101163[[#This Row],[Distribuição Base]]*O$7</f>
        <v>-315.12820280781148</v>
      </c>
      <c r="P77" s="27">
        <f>Tabela13123456789101163[[#This Row],[Distribuição Base]]*P$7</f>
        <v>-315.12820280781148</v>
      </c>
      <c r="Q77" s="27">
        <f>Tabela13123456789101163[[#This Row],[Distribuição Base]]*Q$7</f>
        <v>-315.12820280781148</v>
      </c>
      <c r="R77" s="27">
        <f>Tabela13123456789101163[[#This Row],[Distribuição Base]]*R$7</f>
        <v>-315.12820280781148</v>
      </c>
      <c r="S77" s="27">
        <f>SUM(Tabela13123456789101163[[#This Row],[JANEIRO]:[DEZEMBRO]])</f>
        <v>-3781.5384336937368</v>
      </c>
    </row>
    <row r="78" spans="1:19" x14ac:dyDescent="0.25">
      <c r="A78" t="s">
        <v>46</v>
      </c>
      <c r="B78">
        <v>186</v>
      </c>
      <c r="C78" s="25">
        <v>21452</v>
      </c>
      <c r="D78" t="s">
        <v>209</v>
      </c>
      <c r="E78" s="26">
        <v>-21.48</v>
      </c>
      <c r="F78" s="10">
        <f>Tabela13123456789101163[[#This Row],[BASE]]/Tabela13123456789101163[[#Totals],[BASE]]</f>
        <v>7.0901665859065459E-4</v>
      </c>
      <c r="G78" s="27">
        <f>Tabela13123456789101163[[#This Row],[Distribuição Base]]*$G$7</f>
        <v>-18.851873771268842</v>
      </c>
      <c r="H78" s="27">
        <f>Tabela13123456789101163[[#This Row],[Distribuição Base]]*H$7</f>
        <v>-18.851873771268842</v>
      </c>
      <c r="I78" s="27">
        <f>Tabela13123456789101163[[#This Row],[Distribuição Base]]*I$7</f>
        <v>-18.851873771268842</v>
      </c>
      <c r="J78" s="27">
        <f>Tabela13123456789101163[[#This Row],[Distribuição Base]]*J$7</f>
        <v>-18.851873771268842</v>
      </c>
      <c r="K78" s="27">
        <f>Tabela13123456789101163[[#This Row],[Distribuição Base]]*K$7</f>
        <v>-18.851873771268842</v>
      </c>
      <c r="L78" s="27">
        <f>Tabela13123456789101163[[#This Row],[Distribuição Base]]*L$7</f>
        <v>-18.851873771268842</v>
      </c>
      <c r="M78" s="27">
        <f>Tabela13123456789101163[[#This Row],[Distribuição Base]]*M$7</f>
        <v>-18.851873771268842</v>
      </c>
      <c r="N78" s="27">
        <f>Tabela13123456789101163[[#This Row],[Distribuição Base]]*N$7</f>
        <v>-18.851873771268842</v>
      </c>
      <c r="O78" s="27">
        <f>Tabela13123456789101163[[#This Row],[Distribuição Base]]*O$7</f>
        <v>-18.851873771268842</v>
      </c>
      <c r="P78" s="27">
        <f>Tabela13123456789101163[[#This Row],[Distribuição Base]]*P$7</f>
        <v>-18.851873771268842</v>
      </c>
      <c r="Q78" s="27">
        <f>Tabela13123456789101163[[#This Row],[Distribuição Base]]*Q$7</f>
        <v>-18.851873771268842</v>
      </c>
      <c r="R78" s="27">
        <f>Tabela13123456789101163[[#This Row],[Distribuição Base]]*R$7</f>
        <v>-18.851873771268842</v>
      </c>
      <c r="S78" s="27">
        <f>SUM(Tabela13123456789101163[[#This Row],[JANEIRO]:[DEZEMBRO]])</f>
        <v>-226.22248525522616</v>
      </c>
    </row>
    <row r="79" spans="1:19" x14ac:dyDescent="0.25">
      <c r="A79" t="s">
        <v>46</v>
      </c>
      <c r="B79">
        <v>187</v>
      </c>
      <c r="C79" s="25">
        <v>21453</v>
      </c>
      <c r="D79" t="s">
        <v>210</v>
      </c>
      <c r="E79" s="26">
        <v>-21.48</v>
      </c>
      <c r="F79" s="10">
        <f>Tabela13123456789101163[[#This Row],[BASE]]/Tabela13123456789101163[[#Totals],[BASE]]</f>
        <v>7.0901665859065459E-4</v>
      </c>
      <c r="G79" s="27">
        <f>Tabela13123456789101163[[#This Row],[Distribuição Base]]*$G$7</f>
        <v>-18.851873771268842</v>
      </c>
      <c r="H79" s="27">
        <f>Tabela13123456789101163[[#This Row],[Distribuição Base]]*H$7</f>
        <v>-18.851873771268842</v>
      </c>
      <c r="I79" s="27">
        <f>Tabela13123456789101163[[#This Row],[Distribuição Base]]*I$7</f>
        <v>-18.851873771268842</v>
      </c>
      <c r="J79" s="27">
        <f>Tabela13123456789101163[[#This Row],[Distribuição Base]]*J$7</f>
        <v>-18.851873771268842</v>
      </c>
      <c r="K79" s="27">
        <f>Tabela13123456789101163[[#This Row],[Distribuição Base]]*K$7</f>
        <v>-18.851873771268842</v>
      </c>
      <c r="L79" s="27">
        <f>Tabela13123456789101163[[#This Row],[Distribuição Base]]*L$7</f>
        <v>-18.851873771268842</v>
      </c>
      <c r="M79" s="27">
        <f>Tabela13123456789101163[[#This Row],[Distribuição Base]]*M$7</f>
        <v>-18.851873771268842</v>
      </c>
      <c r="N79" s="27">
        <f>Tabela13123456789101163[[#This Row],[Distribuição Base]]*N$7</f>
        <v>-18.851873771268842</v>
      </c>
      <c r="O79" s="27">
        <f>Tabela13123456789101163[[#This Row],[Distribuição Base]]*O$7</f>
        <v>-18.851873771268842</v>
      </c>
      <c r="P79" s="27">
        <f>Tabela13123456789101163[[#This Row],[Distribuição Base]]*P$7</f>
        <v>-18.851873771268842</v>
      </c>
      <c r="Q79" s="27">
        <f>Tabela13123456789101163[[#This Row],[Distribuição Base]]*Q$7</f>
        <v>-18.851873771268842</v>
      </c>
      <c r="R79" s="27">
        <f>Tabela13123456789101163[[#This Row],[Distribuição Base]]*R$7</f>
        <v>-18.851873771268842</v>
      </c>
      <c r="S79" s="27">
        <f>SUM(Tabela13123456789101163[[#This Row],[JANEIRO]:[DEZEMBRO]])</f>
        <v>-226.22248525522616</v>
      </c>
    </row>
    <row r="80" spans="1:19" x14ac:dyDescent="0.25">
      <c r="A80" t="s">
        <v>46</v>
      </c>
      <c r="B80">
        <v>188</v>
      </c>
      <c r="C80" s="25">
        <v>21454</v>
      </c>
      <c r="D80" t="s">
        <v>211</v>
      </c>
      <c r="E80" s="26">
        <v>-39.89</v>
      </c>
      <c r="F80" s="10">
        <f>Tabela13123456789101163[[#This Row],[BASE]]/Tabela13123456789101163[[#Totals],[BASE]]</f>
        <v>1.3166980684907455E-3</v>
      </c>
      <c r="G80" s="27">
        <f>Tabela13123456789101163[[#This Row],[Distribuição Base]]*$G$7</f>
        <v>-35.00936893556397</v>
      </c>
      <c r="H80" s="27">
        <f>Tabela13123456789101163[[#This Row],[Distribuição Base]]*H$7</f>
        <v>-35.00936893556397</v>
      </c>
      <c r="I80" s="27">
        <f>Tabela13123456789101163[[#This Row],[Distribuição Base]]*I$7</f>
        <v>-35.00936893556397</v>
      </c>
      <c r="J80" s="27">
        <f>Tabela13123456789101163[[#This Row],[Distribuição Base]]*J$7</f>
        <v>-35.00936893556397</v>
      </c>
      <c r="K80" s="27">
        <f>Tabela13123456789101163[[#This Row],[Distribuição Base]]*K$7</f>
        <v>-35.00936893556397</v>
      </c>
      <c r="L80" s="27">
        <f>Tabela13123456789101163[[#This Row],[Distribuição Base]]*L$7</f>
        <v>-35.00936893556397</v>
      </c>
      <c r="M80" s="27">
        <f>Tabela13123456789101163[[#This Row],[Distribuição Base]]*M$7</f>
        <v>-35.00936893556397</v>
      </c>
      <c r="N80" s="27">
        <f>Tabela13123456789101163[[#This Row],[Distribuição Base]]*N$7</f>
        <v>-35.00936893556397</v>
      </c>
      <c r="O80" s="27">
        <f>Tabela13123456789101163[[#This Row],[Distribuição Base]]*O$7</f>
        <v>-35.00936893556397</v>
      </c>
      <c r="P80" s="27">
        <f>Tabela13123456789101163[[#This Row],[Distribuição Base]]*P$7</f>
        <v>-35.00936893556397</v>
      </c>
      <c r="Q80" s="27">
        <f>Tabela13123456789101163[[#This Row],[Distribuição Base]]*Q$7</f>
        <v>-35.00936893556397</v>
      </c>
      <c r="R80" s="27">
        <f>Tabela13123456789101163[[#This Row],[Distribuição Base]]*R$7</f>
        <v>-35.00936893556397</v>
      </c>
      <c r="S80" s="27">
        <f>SUM(Tabela13123456789101163[[#This Row],[JANEIRO]:[DEZEMBRO]])</f>
        <v>-420.11242722676775</v>
      </c>
    </row>
    <row r="81" spans="1:19" x14ac:dyDescent="0.25">
      <c r="A81" t="s">
        <v>46</v>
      </c>
      <c r="B81">
        <v>189</v>
      </c>
      <c r="C81" s="25">
        <v>21455</v>
      </c>
      <c r="D81" t="s">
        <v>94</v>
      </c>
      <c r="E81" s="26">
        <v>-21.48</v>
      </c>
      <c r="F81" s="10">
        <f>Tabela13123456789101163[[#This Row],[BASE]]/Tabela13123456789101163[[#Totals],[BASE]]</f>
        <v>7.0901665859065459E-4</v>
      </c>
      <c r="G81" s="27">
        <f>Tabela13123456789101163[[#This Row],[Distribuição Base]]*$G$7</f>
        <v>-18.851873771268842</v>
      </c>
      <c r="H81" s="27">
        <f>Tabela13123456789101163[[#This Row],[Distribuição Base]]*H$7</f>
        <v>-18.851873771268842</v>
      </c>
      <c r="I81" s="27">
        <f>Tabela13123456789101163[[#This Row],[Distribuição Base]]*I$7</f>
        <v>-18.851873771268842</v>
      </c>
      <c r="J81" s="27">
        <f>Tabela13123456789101163[[#This Row],[Distribuição Base]]*J$7</f>
        <v>-18.851873771268842</v>
      </c>
      <c r="K81" s="27">
        <f>Tabela13123456789101163[[#This Row],[Distribuição Base]]*K$7</f>
        <v>-18.851873771268842</v>
      </c>
      <c r="L81" s="27">
        <f>Tabela13123456789101163[[#This Row],[Distribuição Base]]*L$7</f>
        <v>-18.851873771268842</v>
      </c>
      <c r="M81" s="27">
        <f>Tabela13123456789101163[[#This Row],[Distribuição Base]]*M$7</f>
        <v>-18.851873771268842</v>
      </c>
      <c r="N81" s="27">
        <f>Tabela13123456789101163[[#This Row],[Distribuição Base]]*N$7</f>
        <v>-18.851873771268842</v>
      </c>
      <c r="O81" s="27">
        <f>Tabela13123456789101163[[#This Row],[Distribuição Base]]*O$7</f>
        <v>-18.851873771268842</v>
      </c>
      <c r="P81" s="27">
        <f>Tabela13123456789101163[[#This Row],[Distribuição Base]]*P$7</f>
        <v>-18.851873771268842</v>
      </c>
      <c r="Q81" s="27">
        <f>Tabela13123456789101163[[#This Row],[Distribuição Base]]*Q$7</f>
        <v>-18.851873771268842</v>
      </c>
      <c r="R81" s="27">
        <f>Tabela13123456789101163[[#This Row],[Distribuição Base]]*R$7</f>
        <v>-18.851873771268842</v>
      </c>
      <c r="S81" s="27">
        <f>SUM(Tabela13123456789101163[[#This Row],[JANEIRO]:[DEZEMBRO]])</f>
        <v>-226.22248525522616</v>
      </c>
    </row>
    <row r="82" spans="1:19" x14ac:dyDescent="0.25">
      <c r="A82" t="s">
        <v>46</v>
      </c>
      <c r="B82">
        <v>192</v>
      </c>
      <c r="C82" s="25">
        <v>21463</v>
      </c>
      <c r="D82" t="s">
        <v>95</v>
      </c>
      <c r="E82" s="26">
        <v>-141.16</v>
      </c>
      <c r="F82" s="10">
        <f>Tabela13123456789101163[[#This Row],[BASE]]/Tabela13123456789101163[[#Totals],[BASE]]</f>
        <v>4.6594409463061827E-3</v>
      </c>
      <c r="G82" s="27">
        <f>Tabela13123456789101163[[#This Row],[Distribuição Base]]*$G$7</f>
        <v>-123.8887570555079</v>
      </c>
      <c r="H82" s="27">
        <f>Tabela13123456789101163[[#This Row],[Distribuição Base]]*H$7</f>
        <v>-123.8887570555079</v>
      </c>
      <c r="I82" s="27">
        <f>Tabela13123456789101163[[#This Row],[Distribuição Base]]*I$7</f>
        <v>-123.8887570555079</v>
      </c>
      <c r="J82" s="27">
        <f>Tabela13123456789101163[[#This Row],[Distribuição Base]]*J$7</f>
        <v>-123.8887570555079</v>
      </c>
      <c r="K82" s="27">
        <f>Tabela13123456789101163[[#This Row],[Distribuição Base]]*K$7</f>
        <v>-123.8887570555079</v>
      </c>
      <c r="L82" s="27">
        <f>Tabela13123456789101163[[#This Row],[Distribuição Base]]*L$7</f>
        <v>-123.8887570555079</v>
      </c>
      <c r="M82" s="27">
        <f>Tabela13123456789101163[[#This Row],[Distribuição Base]]*M$7</f>
        <v>-123.8887570555079</v>
      </c>
      <c r="N82" s="27">
        <f>Tabela13123456789101163[[#This Row],[Distribuição Base]]*N$7</f>
        <v>-123.8887570555079</v>
      </c>
      <c r="O82" s="27">
        <f>Tabela13123456789101163[[#This Row],[Distribuição Base]]*O$7</f>
        <v>-123.8887570555079</v>
      </c>
      <c r="P82" s="27">
        <f>Tabela13123456789101163[[#This Row],[Distribuição Base]]*P$7</f>
        <v>-123.8887570555079</v>
      </c>
      <c r="Q82" s="27">
        <f>Tabela13123456789101163[[#This Row],[Distribuição Base]]*Q$7</f>
        <v>-123.8887570555079</v>
      </c>
      <c r="R82" s="27">
        <f>Tabela13123456789101163[[#This Row],[Distribuição Base]]*R$7</f>
        <v>-123.8887570555079</v>
      </c>
      <c r="S82" s="27">
        <f>SUM(Tabela13123456789101163[[#This Row],[JANEIRO]:[DEZEMBRO]])</f>
        <v>-1486.665084666095</v>
      </c>
    </row>
    <row r="83" spans="1:19" x14ac:dyDescent="0.25">
      <c r="A83" t="s">
        <v>46</v>
      </c>
      <c r="B83">
        <v>195</v>
      </c>
      <c r="C83" s="25">
        <v>21466</v>
      </c>
      <c r="D83" t="s">
        <v>212</v>
      </c>
      <c r="E83" s="26">
        <v>-21.48</v>
      </c>
      <c r="F83" s="10">
        <f>Tabela13123456789101163[[#This Row],[BASE]]/Tabela13123456789101163[[#Totals],[BASE]]</f>
        <v>7.0901665859065459E-4</v>
      </c>
      <c r="G83" s="27">
        <f>Tabela13123456789101163[[#This Row],[Distribuição Base]]*$G$7</f>
        <v>-18.851873771268842</v>
      </c>
      <c r="H83" s="27">
        <f>Tabela13123456789101163[[#This Row],[Distribuição Base]]*H$7</f>
        <v>-18.851873771268842</v>
      </c>
      <c r="I83" s="27">
        <f>Tabela13123456789101163[[#This Row],[Distribuição Base]]*I$7</f>
        <v>-18.851873771268842</v>
      </c>
      <c r="J83" s="27">
        <f>Tabela13123456789101163[[#This Row],[Distribuição Base]]*J$7</f>
        <v>-18.851873771268842</v>
      </c>
      <c r="K83" s="27">
        <f>Tabela13123456789101163[[#This Row],[Distribuição Base]]*K$7</f>
        <v>-18.851873771268842</v>
      </c>
      <c r="L83" s="27">
        <f>Tabela13123456789101163[[#This Row],[Distribuição Base]]*L$7</f>
        <v>-18.851873771268842</v>
      </c>
      <c r="M83" s="27">
        <f>Tabela13123456789101163[[#This Row],[Distribuição Base]]*M$7</f>
        <v>-18.851873771268842</v>
      </c>
      <c r="N83" s="27">
        <f>Tabela13123456789101163[[#This Row],[Distribuição Base]]*N$7</f>
        <v>-18.851873771268842</v>
      </c>
      <c r="O83" s="27">
        <f>Tabela13123456789101163[[#This Row],[Distribuição Base]]*O$7</f>
        <v>-18.851873771268842</v>
      </c>
      <c r="P83" s="27">
        <f>Tabela13123456789101163[[#This Row],[Distribuição Base]]*P$7</f>
        <v>-18.851873771268842</v>
      </c>
      <c r="Q83" s="27">
        <f>Tabela13123456789101163[[#This Row],[Distribuição Base]]*Q$7</f>
        <v>-18.851873771268842</v>
      </c>
      <c r="R83" s="27">
        <f>Tabela13123456789101163[[#This Row],[Distribuição Base]]*R$7</f>
        <v>-18.851873771268842</v>
      </c>
      <c r="S83" s="27">
        <f>SUM(Tabela13123456789101163[[#This Row],[JANEIRO]:[DEZEMBRO]])</f>
        <v>-226.22248525522616</v>
      </c>
    </row>
    <row r="84" spans="1:19" x14ac:dyDescent="0.25">
      <c r="A84" t="s">
        <v>46</v>
      </c>
      <c r="B84">
        <v>196</v>
      </c>
      <c r="C84" s="25">
        <v>21467</v>
      </c>
      <c r="D84" t="s">
        <v>213</v>
      </c>
      <c r="E84" s="26">
        <v>-340.64000000000004</v>
      </c>
      <c r="F84" s="10">
        <f>Tabela13123456789101163[[#This Row],[BASE]]/Tabela13123456789101163[[#Totals],[BASE]]</f>
        <v>1.1243921535489787E-2</v>
      </c>
      <c r="G84" s="27">
        <f>Tabela13123456789101163[[#This Row],[Distribuição Base]]*$G$7</f>
        <v>-298.96193116596925</v>
      </c>
      <c r="H84" s="27">
        <f>Tabela13123456789101163[[#This Row],[Distribuição Base]]*H$7</f>
        <v>-298.96193116596925</v>
      </c>
      <c r="I84" s="27">
        <f>Tabela13123456789101163[[#This Row],[Distribuição Base]]*I$7</f>
        <v>-298.96193116596925</v>
      </c>
      <c r="J84" s="27">
        <f>Tabela13123456789101163[[#This Row],[Distribuição Base]]*J$7</f>
        <v>-298.96193116596925</v>
      </c>
      <c r="K84" s="27">
        <f>Tabela13123456789101163[[#This Row],[Distribuição Base]]*K$7</f>
        <v>-298.96193116596925</v>
      </c>
      <c r="L84" s="27">
        <f>Tabela13123456789101163[[#This Row],[Distribuição Base]]*L$7</f>
        <v>-298.96193116596925</v>
      </c>
      <c r="M84" s="27">
        <f>Tabela13123456789101163[[#This Row],[Distribuição Base]]*M$7</f>
        <v>-298.96193116596925</v>
      </c>
      <c r="N84" s="27">
        <f>Tabela13123456789101163[[#This Row],[Distribuição Base]]*N$7</f>
        <v>-298.96193116596925</v>
      </c>
      <c r="O84" s="27">
        <f>Tabela13123456789101163[[#This Row],[Distribuição Base]]*O$7</f>
        <v>-298.96193116596925</v>
      </c>
      <c r="P84" s="27">
        <f>Tabela13123456789101163[[#This Row],[Distribuição Base]]*P$7</f>
        <v>-298.96193116596925</v>
      </c>
      <c r="Q84" s="27">
        <f>Tabela13123456789101163[[#This Row],[Distribuição Base]]*Q$7</f>
        <v>-298.96193116596925</v>
      </c>
      <c r="R84" s="27">
        <f>Tabela13123456789101163[[#This Row],[Distribuição Base]]*R$7</f>
        <v>-298.96193116596925</v>
      </c>
      <c r="S84" s="27">
        <f>SUM(Tabela13123456789101163[[#This Row],[JANEIRO]:[DEZEMBRO]])</f>
        <v>-3587.5431739916316</v>
      </c>
    </row>
    <row r="85" spans="1:19" x14ac:dyDescent="0.25">
      <c r="A85" t="s">
        <v>46</v>
      </c>
      <c r="B85">
        <v>197</v>
      </c>
      <c r="C85" s="25">
        <v>21468</v>
      </c>
      <c r="D85" t="s">
        <v>214</v>
      </c>
      <c r="E85" s="26">
        <v>-598.42999999999995</v>
      </c>
      <c r="F85" s="10">
        <f>Tabela13123456789101163[[#This Row],[BASE]]/Tabela13123456789101163[[#Totals],[BASE]]</f>
        <v>1.9753111685307516E-2</v>
      </c>
      <c r="G85" s="27">
        <f>Tabela13123456789101163[[#This Row],[Distribuição Base]]*$G$7</f>
        <v>-525.21074585383678</v>
      </c>
      <c r="H85" s="27">
        <f>Tabela13123456789101163[[#This Row],[Distribuição Base]]*H$7</f>
        <v>-525.21074585383678</v>
      </c>
      <c r="I85" s="27">
        <f>Tabela13123456789101163[[#This Row],[Distribuição Base]]*I$7</f>
        <v>-525.21074585383678</v>
      </c>
      <c r="J85" s="27">
        <f>Tabela13123456789101163[[#This Row],[Distribuição Base]]*J$7</f>
        <v>-525.21074585383678</v>
      </c>
      <c r="K85" s="27">
        <f>Tabela13123456789101163[[#This Row],[Distribuição Base]]*K$7</f>
        <v>-525.21074585383678</v>
      </c>
      <c r="L85" s="27">
        <f>Tabela13123456789101163[[#This Row],[Distribuição Base]]*L$7</f>
        <v>-525.21074585383678</v>
      </c>
      <c r="M85" s="27">
        <f>Tabela13123456789101163[[#This Row],[Distribuição Base]]*M$7</f>
        <v>-525.21074585383678</v>
      </c>
      <c r="N85" s="27">
        <f>Tabela13123456789101163[[#This Row],[Distribuição Base]]*N$7</f>
        <v>-525.21074585383678</v>
      </c>
      <c r="O85" s="27">
        <f>Tabela13123456789101163[[#This Row],[Distribuição Base]]*O$7</f>
        <v>-525.21074585383678</v>
      </c>
      <c r="P85" s="27">
        <f>Tabela13123456789101163[[#This Row],[Distribuição Base]]*P$7</f>
        <v>-525.21074585383678</v>
      </c>
      <c r="Q85" s="27">
        <f>Tabela13123456789101163[[#This Row],[Distribuição Base]]*Q$7</f>
        <v>-525.21074585383678</v>
      </c>
      <c r="R85" s="27">
        <f>Tabela13123456789101163[[#This Row],[Distribuição Base]]*R$7</f>
        <v>-525.21074585383678</v>
      </c>
      <c r="S85" s="27">
        <f>SUM(Tabela13123456789101163[[#This Row],[JANEIRO]:[DEZEMBRO]])</f>
        <v>-6302.5289502460409</v>
      </c>
    </row>
    <row r="86" spans="1:19" x14ac:dyDescent="0.25">
      <c r="A86" t="s">
        <v>46</v>
      </c>
      <c r="B86">
        <v>198</v>
      </c>
      <c r="C86" s="25">
        <v>21469</v>
      </c>
      <c r="D86" t="s">
        <v>96</v>
      </c>
      <c r="E86" s="26">
        <v>-39.89</v>
      </c>
      <c r="F86" s="10">
        <f>Tabela13123456789101163[[#This Row],[BASE]]/Tabela13123456789101163[[#Totals],[BASE]]</f>
        <v>1.3166980684907455E-3</v>
      </c>
      <c r="G86" s="27">
        <f>Tabela13123456789101163[[#This Row],[Distribuição Base]]*$G$7</f>
        <v>-35.00936893556397</v>
      </c>
      <c r="H86" s="27">
        <f>Tabela13123456789101163[[#This Row],[Distribuição Base]]*H$7</f>
        <v>-35.00936893556397</v>
      </c>
      <c r="I86" s="27">
        <f>Tabela13123456789101163[[#This Row],[Distribuição Base]]*I$7</f>
        <v>-35.00936893556397</v>
      </c>
      <c r="J86" s="27">
        <f>Tabela13123456789101163[[#This Row],[Distribuição Base]]*J$7</f>
        <v>-35.00936893556397</v>
      </c>
      <c r="K86" s="27">
        <f>Tabela13123456789101163[[#This Row],[Distribuição Base]]*K$7</f>
        <v>-35.00936893556397</v>
      </c>
      <c r="L86" s="27">
        <f>Tabela13123456789101163[[#This Row],[Distribuição Base]]*L$7</f>
        <v>-35.00936893556397</v>
      </c>
      <c r="M86" s="27">
        <f>Tabela13123456789101163[[#This Row],[Distribuição Base]]*M$7</f>
        <v>-35.00936893556397</v>
      </c>
      <c r="N86" s="27">
        <f>Tabela13123456789101163[[#This Row],[Distribuição Base]]*N$7</f>
        <v>-35.00936893556397</v>
      </c>
      <c r="O86" s="27">
        <f>Tabela13123456789101163[[#This Row],[Distribuição Base]]*O$7</f>
        <v>-35.00936893556397</v>
      </c>
      <c r="P86" s="27">
        <f>Tabela13123456789101163[[#This Row],[Distribuição Base]]*P$7</f>
        <v>-35.00936893556397</v>
      </c>
      <c r="Q86" s="27">
        <f>Tabela13123456789101163[[#This Row],[Distribuição Base]]*Q$7</f>
        <v>-35.00936893556397</v>
      </c>
      <c r="R86" s="27">
        <f>Tabela13123456789101163[[#This Row],[Distribuição Base]]*R$7</f>
        <v>-35.00936893556397</v>
      </c>
      <c r="S86" s="27">
        <f>SUM(Tabela13123456789101163[[#This Row],[JANEIRO]:[DEZEMBRO]])</f>
        <v>-420.11242722676775</v>
      </c>
    </row>
    <row r="87" spans="1:19" x14ac:dyDescent="0.25">
      <c r="A87" t="s">
        <v>46</v>
      </c>
      <c r="B87">
        <v>201</v>
      </c>
      <c r="C87" s="25">
        <v>22000</v>
      </c>
      <c r="D87" t="s">
        <v>97</v>
      </c>
      <c r="E87" s="26">
        <v>-199.48000000000002</v>
      </c>
      <c r="F87" s="10">
        <f>Tabela13123456789101163[[#This Row],[BASE]]/Tabela13123456789101163[[#Totals],[BASE]]</f>
        <v>6.5844805891836031E-3</v>
      </c>
      <c r="G87" s="27">
        <f>Tabela13123456789101163[[#This Row],[Distribuição Base]]*$G$7</f>
        <v>-175.07317411046131</v>
      </c>
      <c r="H87" s="27">
        <f>Tabela13123456789101163[[#This Row],[Distribuição Base]]*H$7</f>
        <v>-175.07317411046131</v>
      </c>
      <c r="I87" s="27">
        <f>Tabela13123456789101163[[#This Row],[Distribuição Base]]*I$7</f>
        <v>-175.07317411046131</v>
      </c>
      <c r="J87" s="27">
        <f>Tabela13123456789101163[[#This Row],[Distribuição Base]]*J$7</f>
        <v>-175.07317411046131</v>
      </c>
      <c r="K87" s="27">
        <f>Tabela13123456789101163[[#This Row],[Distribuição Base]]*K$7</f>
        <v>-175.07317411046131</v>
      </c>
      <c r="L87" s="27">
        <f>Tabela13123456789101163[[#This Row],[Distribuição Base]]*L$7</f>
        <v>-175.07317411046131</v>
      </c>
      <c r="M87" s="27">
        <f>Tabela13123456789101163[[#This Row],[Distribuição Base]]*M$7</f>
        <v>-175.07317411046131</v>
      </c>
      <c r="N87" s="27">
        <f>Tabela13123456789101163[[#This Row],[Distribuição Base]]*N$7</f>
        <v>-175.07317411046131</v>
      </c>
      <c r="O87" s="27">
        <f>Tabela13123456789101163[[#This Row],[Distribuição Base]]*O$7</f>
        <v>-175.07317411046131</v>
      </c>
      <c r="P87" s="27">
        <f>Tabela13123456789101163[[#This Row],[Distribuição Base]]*P$7</f>
        <v>-175.07317411046131</v>
      </c>
      <c r="Q87" s="27">
        <f>Tabela13123456789101163[[#This Row],[Distribuição Base]]*Q$7</f>
        <v>-175.07317411046131</v>
      </c>
      <c r="R87" s="27">
        <f>Tabela13123456789101163[[#This Row],[Distribuição Base]]*R$7</f>
        <v>-175.07317411046131</v>
      </c>
      <c r="S87" s="27">
        <f>SUM(Tabela13123456789101163[[#This Row],[JANEIRO]:[DEZEMBRO]])</f>
        <v>-2100.8780893255362</v>
      </c>
    </row>
    <row r="88" spans="1:19" x14ac:dyDescent="0.25">
      <c r="A88" t="s">
        <v>46</v>
      </c>
      <c r="B88">
        <v>202</v>
      </c>
      <c r="C88" s="25">
        <v>22001</v>
      </c>
      <c r="D88" t="s">
        <v>98</v>
      </c>
      <c r="E88" s="26">
        <v>-79.790000000000006</v>
      </c>
      <c r="F88" s="10">
        <f>Tabela13123456789101163[[#This Row],[BASE]]/Tabela13123456789101163[[#Totals],[BASE]]</f>
        <v>2.6337262192247827E-3</v>
      </c>
      <c r="G88" s="27">
        <f>Tabela13123456789101163[[#This Row],[Distribuição Base]]*$G$7</f>
        <v>-70.027514348675098</v>
      </c>
      <c r="H88" s="27">
        <f>Tabela13123456789101163[[#This Row],[Distribuição Base]]*H$7</f>
        <v>-70.027514348675098</v>
      </c>
      <c r="I88" s="27">
        <f>Tabela13123456789101163[[#This Row],[Distribuição Base]]*I$7</f>
        <v>-70.027514348675098</v>
      </c>
      <c r="J88" s="27">
        <f>Tabela13123456789101163[[#This Row],[Distribuição Base]]*J$7</f>
        <v>-70.027514348675098</v>
      </c>
      <c r="K88" s="27">
        <f>Tabela13123456789101163[[#This Row],[Distribuição Base]]*K$7</f>
        <v>-70.027514348675098</v>
      </c>
      <c r="L88" s="27">
        <f>Tabela13123456789101163[[#This Row],[Distribuição Base]]*L$7</f>
        <v>-70.027514348675098</v>
      </c>
      <c r="M88" s="27">
        <f>Tabela13123456789101163[[#This Row],[Distribuição Base]]*M$7</f>
        <v>-70.027514348675098</v>
      </c>
      <c r="N88" s="27">
        <f>Tabela13123456789101163[[#This Row],[Distribuição Base]]*N$7</f>
        <v>-70.027514348675098</v>
      </c>
      <c r="O88" s="27">
        <f>Tabela13123456789101163[[#This Row],[Distribuição Base]]*O$7</f>
        <v>-70.027514348675098</v>
      </c>
      <c r="P88" s="27">
        <f>Tabela13123456789101163[[#This Row],[Distribuição Base]]*P$7</f>
        <v>-70.027514348675098</v>
      </c>
      <c r="Q88" s="27">
        <f>Tabela13123456789101163[[#This Row],[Distribuição Base]]*Q$7</f>
        <v>-70.027514348675098</v>
      </c>
      <c r="R88" s="27">
        <f>Tabela13123456789101163[[#This Row],[Distribuição Base]]*R$7</f>
        <v>-70.027514348675098</v>
      </c>
      <c r="S88" s="27">
        <f>SUM(Tabela13123456789101163[[#This Row],[JANEIRO]:[DEZEMBRO]])</f>
        <v>-840.33017218410134</v>
      </c>
    </row>
    <row r="89" spans="1:19" x14ac:dyDescent="0.25">
      <c r="A89" t="s">
        <v>46</v>
      </c>
      <c r="B89">
        <v>204</v>
      </c>
      <c r="C89" s="25">
        <v>22004</v>
      </c>
      <c r="D89" t="s">
        <v>99</v>
      </c>
      <c r="E89" s="26">
        <v>-39.89</v>
      </c>
      <c r="F89" s="10">
        <f>Tabela13123456789101163[[#This Row],[BASE]]/Tabela13123456789101163[[#Totals],[BASE]]</f>
        <v>1.3166980684907455E-3</v>
      </c>
      <c r="G89" s="27">
        <f>Tabela13123456789101163[[#This Row],[Distribuição Base]]*$G$7</f>
        <v>-35.00936893556397</v>
      </c>
      <c r="H89" s="27">
        <f>Tabela13123456789101163[[#This Row],[Distribuição Base]]*H$7</f>
        <v>-35.00936893556397</v>
      </c>
      <c r="I89" s="27">
        <f>Tabela13123456789101163[[#This Row],[Distribuição Base]]*I$7</f>
        <v>-35.00936893556397</v>
      </c>
      <c r="J89" s="27">
        <f>Tabela13123456789101163[[#This Row],[Distribuição Base]]*J$7</f>
        <v>-35.00936893556397</v>
      </c>
      <c r="K89" s="27">
        <f>Tabela13123456789101163[[#This Row],[Distribuição Base]]*K$7</f>
        <v>-35.00936893556397</v>
      </c>
      <c r="L89" s="27">
        <f>Tabela13123456789101163[[#This Row],[Distribuição Base]]*L$7</f>
        <v>-35.00936893556397</v>
      </c>
      <c r="M89" s="27">
        <f>Tabela13123456789101163[[#This Row],[Distribuição Base]]*M$7</f>
        <v>-35.00936893556397</v>
      </c>
      <c r="N89" s="27">
        <f>Tabela13123456789101163[[#This Row],[Distribuição Base]]*N$7</f>
        <v>-35.00936893556397</v>
      </c>
      <c r="O89" s="27">
        <f>Tabela13123456789101163[[#This Row],[Distribuição Base]]*O$7</f>
        <v>-35.00936893556397</v>
      </c>
      <c r="P89" s="27">
        <f>Tabela13123456789101163[[#This Row],[Distribuição Base]]*P$7</f>
        <v>-35.00936893556397</v>
      </c>
      <c r="Q89" s="27">
        <f>Tabela13123456789101163[[#This Row],[Distribuição Base]]*Q$7</f>
        <v>-35.00936893556397</v>
      </c>
      <c r="R89" s="27">
        <f>Tabela13123456789101163[[#This Row],[Distribuição Base]]*R$7</f>
        <v>-35.00936893556397</v>
      </c>
      <c r="S89" s="27">
        <f>SUM(Tabela13123456789101163[[#This Row],[JANEIRO]:[DEZEMBRO]])</f>
        <v>-420.11242722676775</v>
      </c>
    </row>
    <row r="90" spans="1:19" x14ac:dyDescent="0.25">
      <c r="A90" t="s">
        <v>46</v>
      </c>
      <c r="B90">
        <v>863</v>
      </c>
      <c r="C90" s="25">
        <v>22006</v>
      </c>
      <c r="D90" t="s">
        <v>100</v>
      </c>
      <c r="E90" s="26">
        <v>-119.69</v>
      </c>
      <c r="F90" s="10">
        <f>Tabela13123456789101163[[#This Row],[BASE]]/Tabela13123456789101163[[#Totals],[BASE]]</f>
        <v>3.9507543699588196E-3</v>
      </c>
      <c r="G90" s="27">
        <f>Tabela13123456789101163[[#This Row],[Distribuição Base]]*$G$7</f>
        <v>-105.0456597617862</v>
      </c>
      <c r="H90" s="27">
        <f>Tabela13123456789101163[[#This Row],[Distribuição Base]]*H$7</f>
        <v>-105.0456597617862</v>
      </c>
      <c r="I90" s="27">
        <f>Tabela13123456789101163[[#This Row],[Distribuição Base]]*I$7</f>
        <v>-105.0456597617862</v>
      </c>
      <c r="J90" s="27">
        <f>Tabela13123456789101163[[#This Row],[Distribuição Base]]*J$7</f>
        <v>-105.0456597617862</v>
      </c>
      <c r="K90" s="27">
        <f>Tabela13123456789101163[[#This Row],[Distribuição Base]]*K$7</f>
        <v>-105.0456597617862</v>
      </c>
      <c r="L90" s="27">
        <f>Tabela13123456789101163[[#This Row],[Distribuição Base]]*L$7</f>
        <v>-105.0456597617862</v>
      </c>
      <c r="M90" s="27">
        <f>Tabela13123456789101163[[#This Row],[Distribuição Base]]*M$7</f>
        <v>-105.0456597617862</v>
      </c>
      <c r="N90" s="27">
        <f>Tabela13123456789101163[[#This Row],[Distribuição Base]]*N$7</f>
        <v>-105.0456597617862</v>
      </c>
      <c r="O90" s="27">
        <f>Tabela13123456789101163[[#This Row],[Distribuição Base]]*O$7</f>
        <v>-105.0456597617862</v>
      </c>
      <c r="P90" s="27">
        <f>Tabela13123456789101163[[#This Row],[Distribuição Base]]*P$7</f>
        <v>-105.0456597617862</v>
      </c>
      <c r="Q90" s="27">
        <f>Tabela13123456789101163[[#This Row],[Distribuição Base]]*Q$7</f>
        <v>-105.0456597617862</v>
      </c>
      <c r="R90" s="27">
        <f>Tabela13123456789101163[[#This Row],[Distribuição Base]]*R$7</f>
        <v>-105.0456597617862</v>
      </c>
      <c r="S90" s="27">
        <f>SUM(Tabela13123456789101163[[#This Row],[JANEIRO]:[DEZEMBRO]])</f>
        <v>-1260.5479171414345</v>
      </c>
    </row>
    <row r="91" spans="1:19" x14ac:dyDescent="0.25">
      <c r="A91" t="s">
        <v>46</v>
      </c>
      <c r="B91">
        <v>208</v>
      </c>
      <c r="C91" s="25">
        <v>22011</v>
      </c>
      <c r="D91" t="s">
        <v>101</v>
      </c>
      <c r="E91" s="26">
        <v>-39.89</v>
      </c>
      <c r="F91" s="10">
        <f>Tabela13123456789101163[[#This Row],[BASE]]/Tabela13123456789101163[[#Totals],[BASE]]</f>
        <v>1.3166980684907455E-3</v>
      </c>
      <c r="G91" s="27">
        <f>Tabela13123456789101163[[#This Row],[Distribuição Base]]*$G$7</f>
        <v>-35.00936893556397</v>
      </c>
      <c r="H91" s="27">
        <f>Tabela13123456789101163[[#This Row],[Distribuição Base]]*H$7</f>
        <v>-35.00936893556397</v>
      </c>
      <c r="I91" s="27">
        <f>Tabela13123456789101163[[#This Row],[Distribuição Base]]*I$7</f>
        <v>-35.00936893556397</v>
      </c>
      <c r="J91" s="27">
        <f>Tabela13123456789101163[[#This Row],[Distribuição Base]]*J$7</f>
        <v>-35.00936893556397</v>
      </c>
      <c r="K91" s="27">
        <f>Tabela13123456789101163[[#This Row],[Distribuição Base]]*K$7</f>
        <v>-35.00936893556397</v>
      </c>
      <c r="L91" s="27">
        <f>Tabela13123456789101163[[#This Row],[Distribuição Base]]*L$7</f>
        <v>-35.00936893556397</v>
      </c>
      <c r="M91" s="27">
        <f>Tabela13123456789101163[[#This Row],[Distribuição Base]]*M$7</f>
        <v>-35.00936893556397</v>
      </c>
      <c r="N91" s="27">
        <f>Tabela13123456789101163[[#This Row],[Distribuição Base]]*N$7</f>
        <v>-35.00936893556397</v>
      </c>
      <c r="O91" s="27">
        <f>Tabela13123456789101163[[#This Row],[Distribuição Base]]*O$7</f>
        <v>-35.00936893556397</v>
      </c>
      <c r="P91" s="27">
        <f>Tabela13123456789101163[[#This Row],[Distribuição Base]]*P$7</f>
        <v>-35.00936893556397</v>
      </c>
      <c r="Q91" s="27">
        <f>Tabela13123456789101163[[#This Row],[Distribuição Base]]*Q$7</f>
        <v>-35.00936893556397</v>
      </c>
      <c r="R91" s="27">
        <f>Tabela13123456789101163[[#This Row],[Distribuição Base]]*R$7</f>
        <v>-35.00936893556397</v>
      </c>
      <c r="S91" s="27">
        <f>SUM(Tabela13123456789101163[[#This Row],[JANEIRO]:[DEZEMBRO]])</f>
        <v>-420.11242722676775</v>
      </c>
    </row>
    <row r="92" spans="1:19" x14ac:dyDescent="0.25">
      <c r="A92" t="s">
        <v>46</v>
      </c>
      <c r="B92">
        <v>211</v>
      </c>
      <c r="C92" s="25">
        <v>22014</v>
      </c>
      <c r="D92" t="s">
        <v>102</v>
      </c>
      <c r="E92" s="26">
        <v>-1218.3200000000002</v>
      </c>
      <c r="F92" s="10">
        <f>Tabela13123456789101163[[#This Row],[BASE]]/Tabela13123456789101163[[#Totals],[BASE]]</f>
        <v>4.0214579864719109E-2</v>
      </c>
      <c r="G92" s="27">
        <f>Tabela13123456789101163[[#This Row],[Distribuição Base]]*$G$7</f>
        <v>-1069.2558125238481</v>
      </c>
      <c r="H92" s="27">
        <f>Tabela13123456789101163[[#This Row],[Distribuição Base]]*H$7</f>
        <v>-1069.2558125238481</v>
      </c>
      <c r="I92" s="27">
        <f>Tabela13123456789101163[[#This Row],[Distribuição Base]]*I$7</f>
        <v>-1069.2558125238481</v>
      </c>
      <c r="J92" s="27">
        <f>Tabela13123456789101163[[#This Row],[Distribuição Base]]*J$7</f>
        <v>-1069.2558125238481</v>
      </c>
      <c r="K92" s="27">
        <f>Tabela13123456789101163[[#This Row],[Distribuição Base]]*K$7</f>
        <v>-1069.2558125238481</v>
      </c>
      <c r="L92" s="27">
        <f>Tabela13123456789101163[[#This Row],[Distribuição Base]]*L$7</f>
        <v>-1069.2558125238481</v>
      </c>
      <c r="M92" s="27">
        <f>Tabela13123456789101163[[#This Row],[Distribuição Base]]*M$7</f>
        <v>-1069.2558125238481</v>
      </c>
      <c r="N92" s="27">
        <f>Tabela13123456789101163[[#This Row],[Distribuição Base]]*N$7</f>
        <v>-1069.2558125238481</v>
      </c>
      <c r="O92" s="27">
        <f>Tabela13123456789101163[[#This Row],[Distribuição Base]]*O$7</f>
        <v>-1069.2558125238481</v>
      </c>
      <c r="P92" s="27">
        <f>Tabela13123456789101163[[#This Row],[Distribuição Base]]*P$7</f>
        <v>-1069.2558125238481</v>
      </c>
      <c r="Q92" s="27">
        <f>Tabela13123456789101163[[#This Row],[Distribuição Base]]*Q$7</f>
        <v>-1069.2558125238481</v>
      </c>
      <c r="R92" s="27">
        <f>Tabela13123456789101163[[#This Row],[Distribuição Base]]*R$7</f>
        <v>-1069.2558125238481</v>
      </c>
      <c r="S92" s="27">
        <f>SUM(Tabela13123456789101163[[#This Row],[JANEIRO]:[DEZEMBRO]])</f>
        <v>-12831.069750286179</v>
      </c>
    </row>
    <row r="93" spans="1:19" x14ac:dyDescent="0.25">
      <c r="A93" t="s">
        <v>46</v>
      </c>
      <c r="B93">
        <v>213</v>
      </c>
      <c r="C93" s="25">
        <v>22016</v>
      </c>
      <c r="D93" t="s">
        <v>103</v>
      </c>
      <c r="E93" s="26">
        <v>-21.48</v>
      </c>
      <c r="F93" s="10">
        <f>Tabela13123456789101163[[#This Row],[BASE]]/Tabela13123456789101163[[#Totals],[BASE]]</f>
        <v>7.0901665859065459E-4</v>
      </c>
      <c r="G93" s="27">
        <f>Tabela13123456789101163[[#This Row],[Distribuição Base]]*$G$7</f>
        <v>-18.851873771268842</v>
      </c>
      <c r="H93" s="27">
        <f>Tabela13123456789101163[[#This Row],[Distribuição Base]]*H$7</f>
        <v>-18.851873771268842</v>
      </c>
      <c r="I93" s="27">
        <f>Tabela13123456789101163[[#This Row],[Distribuição Base]]*I$7</f>
        <v>-18.851873771268842</v>
      </c>
      <c r="J93" s="27">
        <f>Tabela13123456789101163[[#This Row],[Distribuição Base]]*J$7</f>
        <v>-18.851873771268842</v>
      </c>
      <c r="K93" s="27">
        <f>Tabela13123456789101163[[#This Row],[Distribuição Base]]*K$7</f>
        <v>-18.851873771268842</v>
      </c>
      <c r="L93" s="27">
        <f>Tabela13123456789101163[[#This Row],[Distribuição Base]]*L$7</f>
        <v>-18.851873771268842</v>
      </c>
      <c r="M93" s="27">
        <f>Tabela13123456789101163[[#This Row],[Distribuição Base]]*M$7</f>
        <v>-18.851873771268842</v>
      </c>
      <c r="N93" s="27">
        <f>Tabela13123456789101163[[#This Row],[Distribuição Base]]*N$7</f>
        <v>-18.851873771268842</v>
      </c>
      <c r="O93" s="27">
        <f>Tabela13123456789101163[[#This Row],[Distribuição Base]]*O$7</f>
        <v>-18.851873771268842</v>
      </c>
      <c r="P93" s="27">
        <f>Tabela13123456789101163[[#This Row],[Distribuição Base]]*P$7</f>
        <v>-18.851873771268842</v>
      </c>
      <c r="Q93" s="27">
        <f>Tabela13123456789101163[[#This Row],[Distribuição Base]]*Q$7</f>
        <v>-18.851873771268842</v>
      </c>
      <c r="R93" s="27">
        <f>Tabela13123456789101163[[#This Row],[Distribuição Base]]*R$7</f>
        <v>-18.851873771268842</v>
      </c>
      <c r="S93" s="27">
        <f>SUM(Tabela13123456789101163[[#This Row],[JANEIRO]:[DEZEMBRO]])</f>
        <v>-226.22248525522616</v>
      </c>
    </row>
    <row r="94" spans="1:19" x14ac:dyDescent="0.25">
      <c r="A94" t="s">
        <v>46</v>
      </c>
      <c r="B94">
        <v>218</v>
      </c>
      <c r="C94" s="25">
        <v>22030</v>
      </c>
      <c r="D94" t="s">
        <v>104</v>
      </c>
      <c r="E94" s="26">
        <v>-21.48</v>
      </c>
      <c r="F94" s="10">
        <f>Tabela13123456789101163[[#This Row],[BASE]]/Tabela13123456789101163[[#Totals],[BASE]]</f>
        <v>7.0901665859065459E-4</v>
      </c>
      <c r="G94" s="27">
        <f>Tabela13123456789101163[[#This Row],[Distribuição Base]]*$G$7</f>
        <v>-18.851873771268842</v>
      </c>
      <c r="H94" s="27">
        <f>Tabela13123456789101163[[#This Row],[Distribuição Base]]*H$7</f>
        <v>-18.851873771268842</v>
      </c>
      <c r="I94" s="27">
        <f>Tabela13123456789101163[[#This Row],[Distribuição Base]]*I$7</f>
        <v>-18.851873771268842</v>
      </c>
      <c r="J94" s="27">
        <f>Tabela13123456789101163[[#This Row],[Distribuição Base]]*J$7</f>
        <v>-18.851873771268842</v>
      </c>
      <c r="K94" s="27">
        <f>Tabela13123456789101163[[#This Row],[Distribuição Base]]*K$7</f>
        <v>-18.851873771268842</v>
      </c>
      <c r="L94" s="27">
        <f>Tabela13123456789101163[[#This Row],[Distribuição Base]]*L$7</f>
        <v>-18.851873771268842</v>
      </c>
      <c r="M94" s="27">
        <f>Tabela13123456789101163[[#This Row],[Distribuição Base]]*M$7</f>
        <v>-18.851873771268842</v>
      </c>
      <c r="N94" s="27">
        <f>Tabela13123456789101163[[#This Row],[Distribuição Base]]*N$7</f>
        <v>-18.851873771268842</v>
      </c>
      <c r="O94" s="27">
        <f>Tabela13123456789101163[[#This Row],[Distribuição Base]]*O$7</f>
        <v>-18.851873771268842</v>
      </c>
      <c r="P94" s="27">
        <f>Tabela13123456789101163[[#This Row],[Distribuição Base]]*P$7</f>
        <v>-18.851873771268842</v>
      </c>
      <c r="Q94" s="27">
        <f>Tabela13123456789101163[[#This Row],[Distribuição Base]]*Q$7</f>
        <v>-18.851873771268842</v>
      </c>
      <c r="R94" s="27">
        <f>Tabela13123456789101163[[#This Row],[Distribuição Base]]*R$7</f>
        <v>-18.851873771268842</v>
      </c>
      <c r="S94" s="27">
        <f>SUM(Tabela13123456789101163[[#This Row],[JANEIRO]:[DEZEMBRO]])</f>
        <v>-226.22248525522616</v>
      </c>
    </row>
    <row r="95" spans="1:19" x14ac:dyDescent="0.25">
      <c r="A95" t="s">
        <v>46</v>
      </c>
      <c r="B95">
        <v>219</v>
      </c>
      <c r="C95" s="25">
        <v>22040</v>
      </c>
      <c r="D95" t="s">
        <v>105</v>
      </c>
      <c r="E95" s="26">
        <v>-39.89</v>
      </c>
      <c r="F95" s="10">
        <f>Tabela13123456789101163[[#This Row],[BASE]]/Tabela13123456789101163[[#Totals],[BASE]]</f>
        <v>1.3166980684907455E-3</v>
      </c>
      <c r="G95" s="27">
        <f>Tabela13123456789101163[[#This Row],[Distribuição Base]]*$G$7</f>
        <v>-35.00936893556397</v>
      </c>
      <c r="H95" s="27">
        <f>Tabela13123456789101163[[#This Row],[Distribuição Base]]*H$7</f>
        <v>-35.00936893556397</v>
      </c>
      <c r="I95" s="27">
        <f>Tabela13123456789101163[[#This Row],[Distribuição Base]]*I$7</f>
        <v>-35.00936893556397</v>
      </c>
      <c r="J95" s="27">
        <f>Tabela13123456789101163[[#This Row],[Distribuição Base]]*J$7</f>
        <v>-35.00936893556397</v>
      </c>
      <c r="K95" s="27">
        <f>Tabela13123456789101163[[#This Row],[Distribuição Base]]*K$7</f>
        <v>-35.00936893556397</v>
      </c>
      <c r="L95" s="27">
        <f>Tabela13123456789101163[[#This Row],[Distribuição Base]]*L$7</f>
        <v>-35.00936893556397</v>
      </c>
      <c r="M95" s="27">
        <f>Tabela13123456789101163[[#This Row],[Distribuição Base]]*M$7</f>
        <v>-35.00936893556397</v>
      </c>
      <c r="N95" s="27">
        <f>Tabela13123456789101163[[#This Row],[Distribuição Base]]*N$7</f>
        <v>-35.00936893556397</v>
      </c>
      <c r="O95" s="27">
        <f>Tabela13123456789101163[[#This Row],[Distribuição Base]]*O$7</f>
        <v>-35.00936893556397</v>
      </c>
      <c r="P95" s="27">
        <f>Tabela13123456789101163[[#This Row],[Distribuição Base]]*P$7</f>
        <v>-35.00936893556397</v>
      </c>
      <c r="Q95" s="27">
        <f>Tabela13123456789101163[[#This Row],[Distribuição Base]]*Q$7</f>
        <v>-35.00936893556397</v>
      </c>
      <c r="R95" s="27">
        <f>Tabela13123456789101163[[#This Row],[Distribuição Base]]*R$7</f>
        <v>-35.00936893556397</v>
      </c>
      <c r="S95" s="27">
        <f>SUM(Tabela13123456789101163[[#This Row],[JANEIRO]:[DEZEMBRO]])</f>
        <v>-420.11242722676775</v>
      </c>
    </row>
    <row r="96" spans="1:19" x14ac:dyDescent="0.25">
      <c r="A96" t="s">
        <v>46</v>
      </c>
      <c r="B96">
        <v>220</v>
      </c>
      <c r="C96" s="25">
        <v>22100</v>
      </c>
      <c r="D96" t="s">
        <v>106</v>
      </c>
      <c r="E96" s="26">
        <v>-101.27000000000001</v>
      </c>
      <c r="F96" s="10">
        <f>Tabela13123456789101163[[#This Row],[BASE]]/Tabela13123456789101163[[#Totals],[BASE]]</f>
        <v>3.3427428778154376E-3</v>
      </c>
      <c r="G96" s="27">
        <f>Tabela13123456789101163[[#This Row],[Distribuição Base]]*$G$7</f>
        <v>-88.87938811994394</v>
      </c>
      <c r="H96" s="27">
        <f>Tabela13123456789101163[[#This Row],[Distribuição Base]]*H$7</f>
        <v>-88.87938811994394</v>
      </c>
      <c r="I96" s="27">
        <f>Tabela13123456789101163[[#This Row],[Distribuição Base]]*I$7</f>
        <v>-88.87938811994394</v>
      </c>
      <c r="J96" s="27">
        <f>Tabela13123456789101163[[#This Row],[Distribuição Base]]*J$7</f>
        <v>-88.87938811994394</v>
      </c>
      <c r="K96" s="27">
        <f>Tabela13123456789101163[[#This Row],[Distribuição Base]]*K$7</f>
        <v>-88.87938811994394</v>
      </c>
      <c r="L96" s="27">
        <f>Tabela13123456789101163[[#This Row],[Distribuição Base]]*L$7</f>
        <v>-88.87938811994394</v>
      </c>
      <c r="M96" s="27">
        <f>Tabela13123456789101163[[#This Row],[Distribuição Base]]*M$7</f>
        <v>-88.87938811994394</v>
      </c>
      <c r="N96" s="27">
        <f>Tabela13123456789101163[[#This Row],[Distribuição Base]]*N$7</f>
        <v>-88.87938811994394</v>
      </c>
      <c r="O96" s="27">
        <f>Tabela13123456789101163[[#This Row],[Distribuição Base]]*O$7</f>
        <v>-88.87938811994394</v>
      </c>
      <c r="P96" s="27">
        <f>Tabela13123456789101163[[#This Row],[Distribuição Base]]*P$7</f>
        <v>-88.87938811994394</v>
      </c>
      <c r="Q96" s="27">
        <f>Tabela13123456789101163[[#This Row],[Distribuição Base]]*Q$7</f>
        <v>-88.87938811994394</v>
      </c>
      <c r="R96" s="27">
        <f>Tabela13123456789101163[[#This Row],[Distribuição Base]]*R$7</f>
        <v>-88.87938811994394</v>
      </c>
      <c r="S96" s="27">
        <f>SUM(Tabela13123456789101163[[#This Row],[JANEIRO]:[DEZEMBRO]])</f>
        <v>-1066.5526574393275</v>
      </c>
    </row>
    <row r="97" spans="1:19" x14ac:dyDescent="0.25">
      <c r="A97" t="s">
        <v>46</v>
      </c>
      <c r="B97">
        <v>221</v>
      </c>
      <c r="C97" s="25">
        <v>22102</v>
      </c>
      <c r="D97" t="s">
        <v>107</v>
      </c>
      <c r="E97" s="26">
        <v>-61.379999999999995</v>
      </c>
      <c r="F97" s="10">
        <f>Tabela13123456789101163[[#This Row],[BASE]]/Tabela13123456789101163[[#Totals],[BASE]]</f>
        <v>2.0260448093246917E-3</v>
      </c>
      <c r="G97" s="27">
        <f>Tabela13123456789101163[[#This Row],[Distribuição Base]]*$G$7</f>
        <v>-53.870019184379956</v>
      </c>
      <c r="H97" s="27">
        <f>Tabela13123456789101163[[#This Row],[Distribuição Base]]*H$7</f>
        <v>-53.870019184379956</v>
      </c>
      <c r="I97" s="27">
        <f>Tabela13123456789101163[[#This Row],[Distribuição Base]]*I$7</f>
        <v>-53.870019184379956</v>
      </c>
      <c r="J97" s="27">
        <f>Tabela13123456789101163[[#This Row],[Distribuição Base]]*J$7</f>
        <v>-53.870019184379956</v>
      </c>
      <c r="K97" s="27">
        <f>Tabela13123456789101163[[#This Row],[Distribuição Base]]*K$7</f>
        <v>-53.870019184379956</v>
      </c>
      <c r="L97" s="27">
        <f>Tabela13123456789101163[[#This Row],[Distribuição Base]]*L$7</f>
        <v>-53.870019184379956</v>
      </c>
      <c r="M97" s="27">
        <f>Tabela13123456789101163[[#This Row],[Distribuição Base]]*M$7</f>
        <v>-53.870019184379956</v>
      </c>
      <c r="N97" s="27">
        <f>Tabela13123456789101163[[#This Row],[Distribuição Base]]*N$7</f>
        <v>-53.870019184379956</v>
      </c>
      <c r="O97" s="27">
        <f>Tabela13123456789101163[[#This Row],[Distribuição Base]]*O$7</f>
        <v>-53.870019184379956</v>
      </c>
      <c r="P97" s="27">
        <f>Tabela13123456789101163[[#This Row],[Distribuição Base]]*P$7</f>
        <v>-53.870019184379956</v>
      </c>
      <c r="Q97" s="27">
        <f>Tabela13123456789101163[[#This Row],[Distribuição Base]]*Q$7</f>
        <v>-53.870019184379956</v>
      </c>
      <c r="R97" s="27">
        <f>Tabela13123456789101163[[#This Row],[Distribuição Base]]*R$7</f>
        <v>-53.870019184379956</v>
      </c>
      <c r="S97" s="27">
        <f>SUM(Tabela13123456789101163[[#This Row],[JANEIRO]:[DEZEMBRO]])</f>
        <v>-646.44023021255953</v>
      </c>
    </row>
    <row r="98" spans="1:19" x14ac:dyDescent="0.25">
      <c r="A98" t="s">
        <v>46</v>
      </c>
      <c r="B98">
        <v>223</v>
      </c>
      <c r="C98" s="25">
        <v>22104</v>
      </c>
      <c r="D98" t="s">
        <v>108</v>
      </c>
      <c r="E98" s="26">
        <v>-119.69</v>
      </c>
      <c r="F98" s="10">
        <f>Tabela13123456789101163[[#This Row],[BASE]]/Tabela13123456789101163[[#Totals],[BASE]]</f>
        <v>3.9507543699588196E-3</v>
      </c>
      <c r="G98" s="27">
        <f>Tabela13123456789101163[[#This Row],[Distribuição Base]]*$G$7</f>
        <v>-105.0456597617862</v>
      </c>
      <c r="H98" s="27">
        <f>Tabela13123456789101163[[#This Row],[Distribuição Base]]*H$7</f>
        <v>-105.0456597617862</v>
      </c>
      <c r="I98" s="27">
        <f>Tabela13123456789101163[[#This Row],[Distribuição Base]]*I$7</f>
        <v>-105.0456597617862</v>
      </c>
      <c r="J98" s="27">
        <f>Tabela13123456789101163[[#This Row],[Distribuição Base]]*J$7</f>
        <v>-105.0456597617862</v>
      </c>
      <c r="K98" s="27">
        <f>Tabela13123456789101163[[#This Row],[Distribuição Base]]*K$7</f>
        <v>-105.0456597617862</v>
      </c>
      <c r="L98" s="27">
        <f>Tabela13123456789101163[[#This Row],[Distribuição Base]]*L$7</f>
        <v>-105.0456597617862</v>
      </c>
      <c r="M98" s="27">
        <f>Tabela13123456789101163[[#This Row],[Distribuição Base]]*M$7</f>
        <v>-105.0456597617862</v>
      </c>
      <c r="N98" s="27">
        <f>Tabela13123456789101163[[#This Row],[Distribuição Base]]*N$7</f>
        <v>-105.0456597617862</v>
      </c>
      <c r="O98" s="27">
        <f>Tabela13123456789101163[[#This Row],[Distribuição Base]]*O$7</f>
        <v>-105.0456597617862</v>
      </c>
      <c r="P98" s="27">
        <f>Tabela13123456789101163[[#This Row],[Distribuição Base]]*P$7</f>
        <v>-105.0456597617862</v>
      </c>
      <c r="Q98" s="27">
        <f>Tabela13123456789101163[[#This Row],[Distribuição Base]]*Q$7</f>
        <v>-105.0456597617862</v>
      </c>
      <c r="R98" s="27">
        <f>Tabela13123456789101163[[#This Row],[Distribuição Base]]*R$7</f>
        <v>-105.0456597617862</v>
      </c>
      <c r="S98" s="27">
        <f>SUM(Tabela13123456789101163[[#This Row],[JANEIRO]:[DEZEMBRO]])</f>
        <v>-1260.5479171414345</v>
      </c>
    </row>
    <row r="99" spans="1:19" x14ac:dyDescent="0.25">
      <c r="A99" t="s">
        <v>46</v>
      </c>
      <c r="B99">
        <v>224</v>
      </c>
      <c r="C99" s="25">
        <v>22105</v>
      </c>
      <c r="D99" t="s">
        <v>215</v>
      </c>
      <c r="E99" s="26">
        <v>-4802.7199999999993</v>
      </c>
      <c r="F99" s="10">
        <f>Tabela13123456789101163[[#This Row],[BASE]]/Tabela13123456789101163[[#Totals],[BASE]]</f>
        <v>0.15852925915020988</v>
      </c>
      <c r="G99" s="27">
        <f>Tabela13123456789101163[[#This Row],[Distribuição Base]]*$G$7</f>
        <v>-4215.0964245227315</v>
      </c>
      <c r="H99" s="27">
        <f>Tabela13123456789101163[[#This Row],[Distribuição Base]]*H$7</f>
        <v>-4215.0964245227315</v>
      </c>
      <c r="I99" s="27">
        <f>Tabela13123456789101163[[#This Row],[Distribuição Base]]*I$7</f>
        <v>-4215.0964245227315</v>
      </c>
      <c r="J99" s="27">
        <f>Tabela13123456789101163[[#This Row],[Distribuição Base]]*J$7</f>
        <v>-4215.0964245227315</v>
      </c>
      <c r="K99" s="27">
        <f>Tabela13123456789101163[[#This Row],[Distribuição Base]]*K$7</f>
        <v>-4215.0964245227315</v>
      </c>
      <c r="L99" s="27">
        <f>Tabela13123456789101163[[#This Row],[Distribuição Base]]*L$7</f>
        <v>-4215.0964245227315</v>
      </c>
      <c r="M99" s="27">
        <f>Tabela13123456789101163[[#This Row],[Distribuição Base]]*M$7</f>
        <v>-4215.0964245227315</v>
      </c>
      <c r="N99" s="27">
        <f>Tabela13123456789101163[[#This Row],[Distribuição Base]]*N$7</f>
        <v>-4215.0964245227315</v>
      </c>
      <c r="O99" s="27">
        <f>Tabela13123456789101163[[#This Row],[Distribuição Base]]*O$7</f>
        <v>-4215.0964245227315</v>
      </c>
      <c r="P99" s="27">
        <f>Tabela13123456789101163[[#This Row],[Distribuição Base]]*P$7</f>
        <v>-4215.0964245227315</v>
      </c>
      <c r="Q99" s="27">
        <f>Tabela13123456789101163[[#This Row],[Distribuição Base]]*Q$7</f>
        <v>-4215.0964245227315</v>
      </c>
      <c r="R99" s="27">
        <f>Tabela13123456789101163[[#This Row],[Distribuição Base]]*R$7</f>
        <v>-4215.0964245227315</v>
      </c>
      <c r="S99" s="27">
        <f>SUM(Tabela13123456789101163[[#This Row],[JANEIRO]:[DEZEMBRO]])</f>
        <v>-50581.157094272763</v>
      </c>
    </row>
    <row r="100" spans="1:19" x14ac:dyDescent="0.25">
      <c r="A100" t="s">
        <v>46</v>
      </c>
      <c r="B100">
        <v>225</v>
      </c>
      <c r="C100" s="25">
        <v>22107</v>
      </c>
      <c r="D100" t="s">
        <v>109</v>
      </c>
      <c r="E100" s="26">
        <v>-39.89</v>
      </c>
      <c r="F100" s="10">
        <f>Tabela13123456789101163[[#This Row],[BASE]]/Tabela13123456789101163[[#Totals],[BASE]]</f>
        <v>1.3166980684907455E-3</v>
      </c>
      <c r="G100" s="27">
        <f>Tabela13123456789101163[[#This Row],[Distribuição Base]]*$G$7</f>
        <v>-35.00936893556397</v>
      </c>
      <c r="H100" s="27">
        <f>Tabela13123456789101163[[#This Row],[Distribuição Base]]*H$7</f>
        <v>-35.00936893556397</v>
      </c>
      <c r="I100" s="27">
        <f>Tabela13123456789101163[[#This Row],[Distribuição Base]]*I$7</f>
        <v>-35.00936893556397</v>
      </c>
      <c r="J100" s="27">
        <f>Tabela13123456789101163[[#This Row],[Distribuição Base]]*J$7</f>
        <v>-35.00936893556397</v>
      </c>
      <c r="K100" s="27">
        <f>Tabela13123456789101163[[#This Row],[Distribuição Base]]*K$7</f>
        <v>-35.00936893556397</v>
      </c>
      <c r="L100" s="27">
        <f>Tabela13123456789101163[[#This Row],[Distribuição Base]]*L$7</f>
        <v>-35.00936893556397</v>
      </c>
      <c r="M100" s="27">
        <f>Tabela13123456789101163[[#This Row],[Distribuição Base]]*M$7</f>
        <v>-35.00936893556397</v>
      </c>
      <c r="N100" s="27">
        <f>Tabela13123456789101163[[#This Row],[Distribuição Base]]*N$7</f>
        <v>-35.00936893556397</v>
      </c>
      <c r="O100" s="27">
        <f>Tabela13123456789101163[[#This Row],[Distribuição Base]]*O$7</f>
        <v>-35.00936893556397</v>
      </c>
      <c r="P100" s="27">
        <f>Tabela13123456789101163[[#This Row],[Distribuição Base]]*P$7</f>
        <v>-35.00936893556397</v>
      </c>
      <c r="Q100" s="27">
        <f>Tabela13123456789101163[[#This Row],[Distribuição Base]]*Q$7</f>
        <v>-35.00936893556397</v>
      </c>
      <c r="R100" s="27">
        <f>Tabela13123456789101163[[#This Row],[Distribuição Base]]*R$7</f>
        <v>-35.00936893556397</v>
      </c>
      <c r="S100" s="27">
        <f>SUM(Tabela13123456789101163[[#This Row],[JANEIRO]:[DEZEMBRO]])</f>
        <v>-420.11242722676775</v>
      </c>
    </row>
    <row r="101" spans="1:19" x14ac:dyDescent="0.25">
      <c r="A101" t="s">
        <v>46</v>
      </c>
      <c r="B101">
        <v>226</v>
      </c>
      <c r="C101" s="25">
        <v>22110</v>
      </c>
      <c r="D101" t="s">
        <v>216</v>
      </c>
      <c r="E101" s="26">
        <v>-141.16</v>
      </c>
      <c r="F101" s="10">
        <f>Tabela13123456789101163[[#This Row],[BASE]]/Tabela13123456789101163[[#Totals],[BASE]]</f>
        <v>4.6594409463061827E-3</v>
      </c>
      <c r="G101" s="27">
        <f>Tabela13123456789101163[[#This Row],[Distribuição Base]]*$G$7</f>
        <v>-123.8887570555079</v>
      </c>
      <c r="H101" s="27">
        <f>Tabela13123456789101163[[#This Row],[Distribuição Base]]*H$7</f>
        <v>-123.8887570555079</v>
      </c>
      <c r="I101" s="27">
        <f>Tabela13123456789101163[[#This Row],[Distribuição Base]]*I$7</f>
        <v>-123.8887570555079</v>
      </c>
      <c r="J101" s="27">
        <f>Tabela13123456789101163[[#This Row],[Distribuição Base]]*J$7</f>
        <v>-123.8887570555079</v>
      </c>
      <c r="K101" s="27">
        <f>Tabela13123456789101163[[#This Row],[Distribuição Base]]*K$7</f>
        <v>-123.8887570555079</v>
      </c>
      <c r="L101" s="27">
        <f>Tabela13123456789101163[[#This Row],[Distribuição Base]]*L$7</f>
        <v>-123.8887570555079</v>
      </c>
      <c r="M101" s="27">
        <f>Tabela13123456789101163[[#This Row],[Distribuição Base]]*M$7</f>
        <v>-123.8887570555079</v>
      </c>
      <c r="N101" s="27">
        <f>Tabela13123456789101163[[#This Row],[Distribuição Base]]*N$7</f>
        <v>-123.8887570555079</v>
      </c>
      <c r="O101" s="27">
        <f>Tabela13123456789101163[[#This Row],[Distribuição Base]]*O$7</f>
        <v>-123.8887570555079</v>
      </c>
      <c r="P101" s="27">
        <f>Tabela13123456789101163[[#This Row],[Distribuição Base]]*P$7</f>
        <v>-123.8887570555079</v>
      </c>
      <c r="Q101" s="27">
        <f>Tabela13123456789101163[[#This Row],[Distribuição Base]]*Q$7</f>
        <v>-123.8887570555079</v>
      </c>
      <c r="R101" s="27">
        <f>Tabela13123456789101163[[#This Row],[Distribuição Base]]*R$7</f>
        <v>-123.8887570555079</v>
      </c>
      <c r="S101" s="27">
        <f>SUM(Tabela13123456789101163[[#This Row],[JANEIRO]:[DEZEMBRO]])</f>
        <v>-1486.665084666095</v>
      </c>
    </row>
    <row r="102" spans="1:19" x14ac:dyDescent="0.25">
      <c r="A102" t="s">
        <v>46</v>
      </c>
      <c r="B102">
        <v>228</v>
      </c>
      <c r="C102" s="25">
        <v>22117</v>
      </c>
      <c r="D102" t="s">
        <v>110</v>
      </c>
      <c r="E102" s="26">
        <v>-264.43</v>
      </c>
      <c r="F102" s="10">
        <f>Tabela13123456789101163[[#This Row],[BASE]]/Tabela13123456789101163[[#Totals],[BASE]]</f>
        <v>8.728364759363446E-3</v>
      </c>
      <c r="G102" s="27">
        <f>Tabela13123456789101163[[#This Row],[Distribuição Base]]*$G$7</f>
        <v>-232.07639577917229</v>
      </c>
      <c r="H102" s="27">
        <f>Tabela13123456789101163[[#This Row],[Distribuição Base]]*H$7</f>
        <v>-232.07639577917229</v>
      </c>
      <c r="I102" s="27">
        <f>Tabela13123456789101163[[#This Row],[Distribuição Base]]*I$7</f>
        <v>-232.07639577917229</v>
      </c>
      <c r="J102" s="27">
        <f>Tabela13123456789101163[[#This Row],[Distribuição Base]]*J$7</f>
        <v>-232.07639577917229</v>
      </c>
      <c r="K102" s="27">
        <f>Tabela13123456789101163[[#This Row],[Distribuição Base]]*K$7</f>
        <v>-232.07639577917229</v>
      </c>
      <c r="L102" s="27">
        <f>Tabela13123456789101163[[#This Row],[Distribuição Base]]*L$7</f>
        <v>-232.07639577917229</v>
      </c>
      <c r="M102" s="27">
        <f>Tabela13123456789101163[[#This Row],[Distribuição Base]]*M$7</f>
        <v>-232.07639577917229</v>
      </c>
      <c r="N102" s="27">
        <f>Tabela13123456789101163[[#This Row],[Distribuição Base]]*N$7</f>
        <v>-232.07639577917229</v>
      </c>
      <c r="O102" s="27">
        <f>Tabela13123456789101163[[#This Row],[Distribuição Base]]*O$7</f>
        <v>-232.07639577917229</v>
      </c>
      <c r="P102" s="27">
        <f>Tabela13123456789101163[[#This Row],[Distribuição Base]]*P$7</f>
        <v>-232.07639577917229</v>
      </c>
      <c r="Q102" s="27">
        <f>Tabela13123456789101163[[#This Row],[Distribuição Base]]*Q$7</f>
        <v>-232.07639577917229</v>
      </c>
      <c r="R102" s="27">
        <f>Tabela13123456789101163[[#This Row],[Distribuição Base]]*R$7</f>
        <v>-232.07639577917229</v>
      </c>
      <c r="S102" s="27">
        <f>SUM(Tabela13123456789101163[[#This Row],[JANEIRO]:[DEZEMBRO]])</f>
        <v>-2784.9167493500677</v>
      </c>
    </row>
    <row r="103" spans="1:19" x14ac:dyDescent="0.25">
      <c r="A103" t="s">
        <v>46</v>
      </c>
      <c r="B103">
        <v>229</v>
      </c>
      <c r="C103" s="25">
        <v>22119</v>
      </c>
      <c r="D103" t="s">
        <v>111</v>
      </c>
      <c r="E103" s="26">
        <v>-159.57999999999998</v>
      </c>
      <c r="F103" s="10">
        <f>Tabela13123456789101163[[#This Row],[BASE]]/Tabela13123456789101163[[#Totals],[BASE]]</f>
        <v>5.2674524384495646E-3</v>
      </c>
      <c r="G103" s="27">
        <f>Tabela13123456789101163[[#This Row],[Distribuição Base]]*$G$7</f>
        <v>-140.05502869735017</v>
      </c>
      <c r="H103" s="27">
        <f>Tabela13123456789101163[[#This Row],[Distribuição Base]]*H$7</f>
        <v>-140.05502869735017</v>
      </c>
      <c r="I103" s="27">
        <f>Tabela13123456789101163[[#This Row],[Distribuição Base]]*I$7</f>
        <v>-140.05502869735017</v>
      </c>
      <c r="J103" s="27">
        <f>Tabela13123456789101163[[#This Row],[Distribuição Base]]*J$7</f>
        <v>-140.05502869735017</v>
      </c>
      <c r="K103" s="27">
        <f>Tabela13123456789101163[[#This Row],[Distribuição Base]]*K$7</f>
        <v>-140.05502869735017</v>
      </c>
      <c r="L103" s="27">
        <f>Tabela13123456789101163[[#This Row],[Distribuição Base]]*L$7</f>
        <v>-140.05502869735017</v>
      </c>
      <c r="M103" s="27">
        <f>Tabela13123456789101163[[#This Row],[Distribuição Base]]*M$7</f>
        <v>-140.05502869735017</v>
      </c>
      <c r="N103" s="27">
        <f>Tabela13123456789101163[[#This Row],[Distribuição Base]]*N$7</f>
        <v>-140.05502869735017</v>
      </c>
      <c r="O103" s="27">
        <f>Tabela13123456789101163[[#This Row],[Distribuição Base]]*O$7</f>
        <v>-140.05502869735017</v>
      </c>
      <c r="P103" s="27">
        <f>Tabela13123456789101163[[#This Row],[Distribuição Base]]*P$7</f>
        <v>-140.05502869735017</v>
      </c>
      <c r="Q103" s="27">
        <f>Tabela13123456789101163[[#This Row],[Distribuição Base]]*Q$7</f>
        <v>-140.05502869735017</v>
      </c>
      <c r="R103" s="27">
        <f>Tabela13123456789101163[[#This Row],[Distribuição Base]]*R$7</f>
        <v>-140.05502869735017</v>
      </c>
      <c r="S103" s="27">
        <f>SUM(Tabela13123456789101163[[#This Row],[JANEIRO]:[DEZEMBRO]])</f>
        <v>-1680.6603443682025</v>
      </c>
    </row>
    <row r="104" spans="1:19" x14ac:dyDescent="0.25">
      <c r="A104" t="s">
        <v>46</v>
      </c>
      <c r="B104">
        <v>230</v>
      </c>
      <c r="C104" s="25">
        <v>22120</v>
      </c>
      <c r="D104" t="s">
        <v>112</v>
      </c>
      <c r="E104" s="26">
        <v>-79.790000000000006</v>
      </c>
      <c r="F104" s="10">
        <f>Tabela13123456789101163[[#This Row],[BASE]]/Tabela13123456789101163[[#Totals],[BASE]]</f>
        <v>2.6337262192247827E-3</v>
      </c>
      <c r="G104" s="27">
        <f>Tabela13123456789101163[[#This Row],[Distribuição Base]]*$G$7</f>
        <v>-70.027514348675098</v>
      </c>
      <c r="H104" s="27">
        <f>Tabela13123456789101163[[#This Row],[Distribuição Base]]*H$7</f>
        <v>-70.027514348675098</v>
      </c>
      <c r="I104" s="27">
        <f>Tabela13123456789101163[[#This Row],[Distribuição Base]]*I$7</f>
        <v>-70.027514348675098</v>
      </c>
      <c r="J104" s="27">
        <f>Tabela13123456789101163[[#This Row],[Distribuição Base]]*J$7</f>
        <v>-70.027514348675098</v>
      </c>
      <c r="K104" s="27">
        <f>Tabela13123456789101163[[#This Row],[Distribuição Base]]*K$7</f>
        <v>-70.027514348675098</v>
      </c>
      <c r="L104" s="27">
        <f>Tabela13123456789101163[[#This Row],[Distribuição Base]]*L$7</f>
        <v>-70.027514348675098</v>
      </c>
      <c r="M104" s="27">
        <f>Tabela13123456789101163[[#This Row],[Distribuição Base]]*M$7</f>
        <v>-70.027514348675098</v>
      </c>
      <c r="N104" s="27">
        <f>Tabela13123456789101163[[#This Row],[Distribuição Base]]*N$7</f>
        <v>-70.027514348675098</v>
      </c>
      <c r="O104" s="27">
        <f>Tabela13123456789101163[[#This Row],[Distribuição Base]]*O$7</f>
        <v>-70.027514348675098</v>
      </c>
      <c r="P104" s="27">
        <f>Tabela13123456789101163[[#This Row],[Distribuição Base]]*P$7</f>
        <v>-70.027514348675098</v>
      </c>
      <c r="Q104" s="27">
        <f>Tabela13123456789101163[[#This Row],[Distribuição Base]]*Q$7</f>
        <v>-70.027514348675098</v>
      </c>
      <c r="R104" s="27">
        <f>Tabela13123456789101163[[#This Row],[Distribuição Base]]*R$7</f>
        <v>-70.027514348675098</v>
      </c>
      <c r="S104" s="27">
        <f>SUM(Tabela13123456789101163[[#This Row],[JANEIRO]:[DEZEMBRO]])</f>
        <v>-840.33017218410134</v>
      </c>
    </row>
    <row r="105" spans="1:19" x14ac:dyDescent="0.25">
      <c r="A105" t="s">
        <v>46</v>
      </c>
      <c r="B105">
        <v>231</v>
      </c>
      <c r="C105" s="25">
        <v>22130</v>
      </c>
      <c r="D105" t="s">
        <v>217</v>
      </c>
      <c r="E105" s="26">
        <v>-101.27000000000001</v>
      </c>
      <c r="F105" s="10">
        <f>Tabela13123456789101163[[#This Row],[BASE]]/Tabela13123456789101163[[#Totals],[BASE]]</f>
        <v>3.3427428778154376E-3</v>
      </c>
      <c r="G105" s="27">
        <f>Tabela13123456789101163[[#This Row],[Distribuição Base]]*$G$7</f>
        <v>-88.87938811994394</v>
      </c>
      <c r="H105" s="27">
        <f>Tabela13123456789101163[[#This Row],[Distribuição Base]]*H$7</f>
        <v>-88.87938811994394</v>
      </c>
      <c r="I105" s="27">
        <f>Tabela13123456789101163[[#This Row],[Distribuição Base]]*I$7</f>
        <v>-88.87938811994394</v>
      </c>
      <c r="J105" s="27">
        <f>Tabela13123456789101163[[#This Row],[Distribuição Base]]*J$7</f>
        <v>-88.87938811994394</v>
      </c>
      <c r="K105" s="27">
        <f>Tabela13123456789101163[[#This Row],[Distribuição Base]]*K$7</f>
        <v>-88.87938811994394</v>
      </c>
      <c r="L105" s="27">
        <f>Tabela13123456789101163[[#This Row],[Distribuição Base]]*L$7</f>
        <v>-88.87938811994394</v>
      </c>
      <c r="M105" s="27">
        <f>Tabela13123456789101163[[#This Row],[Distribuição Base]]*M$7</f>
        <v>-88.87938811994394</v>
      </c>
      <c r="N105" s="27">
        <f>Tabela13123456789101163[[#This Row],[Distribuição Base]]*N$7</f>
        <v>-88.87938811994394</v>
      </c>
      <c r="O105" s="27">
        <f>Tabela13123456789101163[[#This Row],[Distribuição Base]]*O$7</f>
        <v>-88.87938811994394</v>
      </c>
      <c r="P105" s="27">
        <f>Tabela13123456789101163[[#This Row],[Distribuição Base]]*P$7</f>
        <v>-88.87938811994394</v>
      </c>
      <c r="Q105" s="27">
        <f>Tabela13123456789101163[[#This Row],[Distribuição Base]]*Q$7</f>
        <v>-88.87938811994394</v>
      </c>
      <c r="R105" s="27">
        <f>Tabela13123456789101163[[#This Row],[Distribuição Base]]*R$7</f>
        <v>-88.87938811994394</v>
      </c>
      <c r="S105" s="27">
        <f>SUM(Tabela13123456789101163[[#This Row],[JANEIRO]:[DEZEMBRO]])</f>
        <v>-1066.5526574393275</v>
      </c>
    </row>
    <row r="106" spans="1:19" x14ac:dyDescent="0.25">
      <c r="A106" t="s">
        <v>46</v>
      </c>
      <c r="B106">
        <v>232</v>
      </c>
      <c r="C106" s="25">
        <v>22140</v>
      </c>
      <c r="D106" t="s">
        <v>113</v>
      </c>
      <c r="E106" s="26">
        <v>-119.69</v>
      </c>
      <c r="F106" s="10">
        <f>Tabela13123456789101163[[#This Row],[BASE]]/Tabela13123456789101163[[#Totals],[BASE]]</f>
        <v>3.9507543699588196E-3</v>
      </c>
      <c r="G106" s="27">
        <f>Tabela13123456789101163[[#This Row],[Distribuição Base]]*$G$7</f>
        <v>-105.0456597617862</v>
      </c>
      <c r="H106" s="27">
        <f>Tabela13123456789101163[[#This Row],[Distribuição Base]]*H$7</f>
        <v>-105.0456597617862</v>
      </c>
      <c r="I106" s="27">
        <f>Tabela13123456789101163[[#This Row],[Distribuição Base]]*I$7</f>
        <v>-105.0456597617862</v>
      </c>
      <c r="J106" s="27">
        <f>Tabela13123456789101163[[#This Row],[Distribuição Base]]*J$7</f>
        <v>-105.0456597617862</v>
      </c>
      <c r="K106" s="27">
        <f>Tabela13123456789101163[[#This Row],[Distribuição Base]]*K$7</f>
        <v>-105.0456597617862</v>
      </c>
      <c r="L106" s="27">
        <f>Tabela13123456789101163[[#This Row],[Distribuição Base]]*L$7</f>
        <v>-105.0456597617862</v>
      </c>
      <c r="M106" s="27">
        <f>Tabela13123456789101163[[#This Row],[Distribuição Base]]*M$7</f>
        <v>-105.0456597617862</v>
      </c>
      <c r="N106" s="27">
        <f>Tabela13123456789101163[[#This Row],[Distribuição Base]]*N$7</f>
        <v>-105.0456597617862</v>
      </c>
      <c r="O106" s="27">
        <f>Tabela13123456789101163[[#This Row],[Distribuição Base]]*O$7</f>
        <v>-105.0456597617862</v>
      </c>
      <c r="P106" s="27">
        <f>Tabela13123456789101163[[#This Row],[Distribuição Base]]*P$7</f>
        <v>-105.0456597617862</v>
      </c>
      <c r="Q106" s="27">
        <f>Tabela13123456789101163[[#This Row],[Distribuição Base]]*Q$7</f>
        <v>-105.0456597617862</v>
      </c>
      <c r="R106" s="27">
        <f>Tabela13123456789101163[[#This Row],[Distribuição Base]]*R$7</f>
        <v>-105.0456597617862</v>
      </c>
      <c r="S106" s="27">
        <f>SUM(Tabela13123456789101163[[#This Row],[JANEIRO]:[DEZEMBRO]])</f>
        <v>-1260.5479171414345</v>
      </c>
    </row>
    <row r="107" spans="1:19" x14ac:dyDescent="0.25">
      <c r="A107" t="s">
        <v>46</v>
      </c>
      <c r="B107">
        <v>233</v>
      </c>
      <c r="C107" s="25">
        <v>22141</v>
      </c>
      <c r="D107" t="s">
        <v>114</v>
      </c>
      <c r="E107" s="26">
        <v>-279.25</v>
      </c>
      <c r="F107" s="10">
        <f>Tabela13123456789101163[[#This Row],[BASE]]/Tabela13123456789101163[[#Totals],[BASE]]</f>
        <v>9.2175466439218014E-3</v>
      </c>
      <c r="G107" s="27">
        <f>Tabela13123456789101163[[#This Row],[Distribuição Base]]*$G$7</f>
        <v>-245.08313550404208</v>
      </c>
      <c r="H107" s="27">
        <f>Tabela13123456789101163[[#This Row],[Distribuição Base]]*H$7</f>
        <v>-245.08313550404208</v>
      </c>
      <c r="I107" s="27">
        <f>Tabela13123456789101163[[#This Row],[Distribuição Base]]*I$7</f>
        <v>-245.08313550404208</v>
      </c>
      <c r="J107" s="27">
        <f>Tabela13123456789101163[[#This Row],[Distribuição Base]]*J$7</f>
        <v>-245.08313550404208</v>
      </c>
      <c r="K107" s="27">
        <f>Tabela13123456789101163[[#This Row],[Distribuição Base]]*K$7</f>
        <v>-245.08313550404208</v>
      </c>
      <c r="L107" s="27">
        <f>Tabela13123456789101163[[#This Row],[Distribuição Base]]*L$7</f>
        <v>-245.08313550404208</v>
      </c>
      <c r="M107" s="27">
        <f>Tabela13123456789101163[[#This Row],[Distribuição Base]]*M$7</f>
        <v>-245.08313550404208</v>
      </c>
      <c r="N107" s="27">
        <f>Tabela13123456789101163[[#This Row],[Distribuição Base]]*N$7</f>
        <v>-245.08313550404208</v>
      </c>
      <c r="O107" s="27">
        <f>Tabela13123456789101163[[#This Row],[Distribuição Base]]*O$7</f>
        <v>-245.08313550404208</v>
      </c>
      <c r="P107" s="27">
        <f>Tabela13123456789101163[[#This Row],[Distribuição Base]]*P$7</f>
        <v>-245.08313550404208</v>
      </c>
      <c r="Q107" s="27">
        <f>Tabela13123456789101163[[#This Row],[Distribuição Base]]*Q$7</f>
        <v>-245.08313550404208</v>
      </c>
      <c r="R107" s="27">
        <f>Tabela13123456789101163[[#This Row],[Distribuição Base]]*R$7</f>
        <v>-245.08313550404208</v>
      </c>
      <c r="S107" s="27">
        <f>SUM(Tabela13123456789101163[[#This Row],[JANEIRO]:[DEZEMBRO]])</f>
        <v>-2940.9976260485055</v>
      </c>
    </row>
    <row r="108" spans="1:19" x14ac:dyDescent="0.25">
      <c r="A108" t="s">
        <v>46</v>
      </c>
      <c r="B108">
        <v>234</v>
      </c>
      <c r="C108" s="25">
        <v>22150</v>
      </c>
      <c r="D108" t="s">
        <v>115</v>
      </c>
      <c r="E108" s="26">
        <v>-340.64000000000004</v>
      </c>
      <c r="F108" s="10">
        <f>Tabela13123456789101163[[#This Row],[BASE]]/Tabela13123456789101163[[#Totals],[BASE]]</f>
        <v>1.1243921535489787E-2</v>
      </c>
      <c r="G108" s="27">
        <f>Tabela13123456789101163[[#This Row],[Distribuição Base]]*$G$7</f>
        <v>-298.96193116596925</v>
      </c>
      <c r="H108" s="27">
        <f>Tabela13123456789101163[[#This Row],[Distribuição Base]]*H$7</f>
        <v>-298.96193116596925</v>
      </c>
      <c r="I108" s="27">
        <f>Tabela13123456789101163[[#This Row],[Distribuição Base]]*I$7</f>
        <v>-298.96193116596925</v>
      </c>
      <c r="J108" s="27">
        <f>Tabela13123456789101163[[#This Row],[Distribuição Base]]*J$7</f>
        <v>-298.96193116596925</v>
      </c>
      <c r="K108" s="27">
        <f>Tabela13123456789101163[[#This Row],[Distribuição Base]]*K$7</f>
        <v>-298.96193116596925</v>
      </c>
      <c r="L108" s="27">
        <f>Tabela13123456789101163[[#This Row],[Distribuição Base]]*L$7</f>
        <v>-298.96193116596925</v>
      </c>
      <c r="M108" s="27">
        <f>Tabela13123456789101163[[#This Row],[Distribuição Base]]*M$7</f>
        <v>-298.96193116596925</v>
      </c>
      <c r="N108" s="27">
        <f>Tabela13123456789101163[[#This Row],[Distribuição Base]]*N$7</f>
        <v>-298.96193116596925</v>
      </c>
      <c r="O108" s="27">
        <f>Tabela13123456789101163[[#This Row],[Distribuição Base]]*O$7</f>
        <v>-298.96193116596925</v>
      </c>
      <c r="P108" s="27">
        <f>Tabela13123456789101163[[#This Row],[Distribuição Base]]*P$7</f>
        <v>-298.96193116596925</v>
      </c>
      <c r="Q108" s="27">
        <f>Tabela13123456789101163[[#This Row],[Distribuição Base]]*Q$7</f>
        <v>-298.96193116596925</v>
      </c>
      <c r="R108" s="27">
        <f>Tabela13123456789101163[[#This Row],[Distribuição Base]]*R$7</f>
        <v>-298.96193116596925</v>
      </c>
      <c r="S108" s="27">
        <f>SUM(Tabela13123456789101163[[#This Row],[JANEIRO]:[DEZEMBRO]])</f>
        <v>-3587.5431739916316</v>
      </c>
    </row>
    <row r="109" spans="1:19" x14ac:dyDescent="0.25">
      <c r="A109" t="s">
        <v>46</v>
      </c>
      <c r="B109">
        <v>235</v>
      </c>
      <c r="C109" s="25">
        <v>22160</v>
      </c>
      <c r="D109" t="s">
        <v>116</v>
      </c>
      <c r="E109" s="26">
        <v>-101.27000000000001</v>
      </c>
      <c r="F109" s="10">
        <f>Tabela13123456789101163[[#This Row],[BASE]]/Tabela13123456789101163[[#Totals],[BASE]]</f>
        <v>3.3427428778154376E-3</v>
      </c>
      <c r="G109" s="27">
        <f>Tabela13123456789101163[[#This Row],[Distribuição Base]]*$G$7</f>
        <v>-88.87938811994394</v>
      </c>
      <c r="H109" s="27">
        <f>Tabela13123456789101163[[#This Row],[Distribuição Base]]*H$7</f>
        <v>-88.87938811994394</v>
      </c>
      <c r="I109" s="27">
        <f>Tabela13123456789101163[[#This Row],[Distribuição Base]]*I$7</f>
        <v>-88.87938811994394</v>
      </c>
      <c r="J109" s="27">
        <f>Tabela13123456789101163[[#This Row],[Distribuição Base]]*J$7</f>
        <v>-88.87938811994394</v>
      </c>
      <c r="K109" s="27">
        <f>Tabela13123456789101163[[#This Row],[Distribuição Base]]*K$7</f>
        <v>-88.87938811994394</v>
      </c>
      <c r="L109" s="27">
        <f>Tabela13123456789101163[[#This Row],[Distribuição Base]]*L$7</f>
        <v>-88.87938811994394</v>
      </c>
      <c r="M109" s="27">
        <f>Tabela13123456789101163[[#This Row],[Distribuição Base]]*M$7</f>
        <v>-88.87938811994394</v>
      </c>
      <c r="N109" s="27">
        <f>Tabela13123456789101163[[#This Row],[Distribuição Base]]*N$7</f>
        <v>-88.87938811994394</v>
      </c>
      <c r="O109" s="27">
        <f>Tabela13123456789101163[[#This Row],[Distribuição Base]]*O$7</f>
        <v>-88.87938811994394</v>
      </c>
      <c r="P109" s="27">
        <f>Tabela13123456789101163[[#This Row],[Distribuição Base]]*P$7</f>
        <v>-88.87938811994394</v>
      </c>
      <c r="Q109" s="27">
        <f>Tabela13123456789101163[[#This Row],[Distribuição Base]]*Q$7</f>
        <v>-88.87938811994394</v>
      </c>
      <c r="R109" s="27">
        <f>Tabela13123456789101163[[#This Row],[Distribuição Base]]*R$7</f>
        <v>-88.87938811994394</v>
      </c>
      <c r="S109" s="27">
        <f>SUM(Tabela13123456789101163[[#This Row],[JANEIRO]:[DEZEMBRO]])</f>
        <v>-1066.5526574393275</v>
      </c>
    </row>
    <row r="110" spans="1:19" x14ac:dyDescent="0.25">
      <c r="A110" t="s">
        <v>46</v>
      </c>
      <c r="B110">
        <v>236</v>
      </c>
      <c r="C110" s="25">
        <v>22170</v>
      </c>
      <c r="D110" t="s">
        <v>117</v>
      </c>
      <c r="E110" s="26">
        <v>-478.74000000000007</v>
      </c>
      <c r="F110" s="10">
        <f>Tabela13123456789101163[[#This Row],[BASE]]/Tabela13123456789101163[[#Totals],[BASE]]</f>
        <v>1.5802357315348698E-2</v>
      </c>
      <c r="G110" s="27">
        <f>Tabela13123456789101163[[#This Row],[Distribuição Base]]*$G$7</f>
        <v>-420.16508609205061</v>
      </c>
      <c r="H110" s="27">
        <f>Tabela13123456789101163[[#This Row],[Distribuição Base]]*H$7</f>
        <v>-420.16508609205061</v>
      </c>
      <c r="I110" s="27">
        <f>Tabela13123456789101163[[#This Row],[Distribuição Base]]*I$7</f>
        <v>-420.16508609205061</v>
      </c>
      <c r="J110" s="27">
        <f>Tabela13123456789101163[[#This Row],[Distribuição Base]]*J$7</f>
        <v>-420.16508609205061</v>
      </c>
      <c r="K110" s="27">
        <f>Tabela13123456789101163[[#This Row],[Distribuição Base]]*K$7</f>
        <v>-420.16508609205061</v>
      </c>
      <c r="L110" s="27">
        <f>Tabela13123456789101163[[#This Row],[Distribuição Base]]*L$7</f>
        <v>-420.16508609205061</v>
      </c>
      <c r="M110" s="27">
        <f>Tabela13123456789101163[[#This Row],[Distribuição Base]]*M$7</f>
        <v>-420.16508609205061</v>
      </c>
      <c r="N110" s="27">
        <f>Tabela13123456789101163[[#This Row],[Distribuição Base]]*N$7</f>
        <v>-420.16508609205061</v>
      </c>
      <c r="O110" s="27">
        <f>Tabela13123456789101163[[#This Row],[Distribuição Base]]*O$7</f>
        <v>-420.16508609205061</v>
      </c>
      <c r="P110" s="27">
        <f>Tabela13123456789101163[[#This Row],[Distribuição Base]]*P$7</f>
        <v>-420.16508609205061</v>
      </c>
      <c r="Q110" s="27">
        <f>Tabela13123456789101163[[#This Row],[Distribuição Base]]*Q$7</f>
        <v>-420.16508609205061</v>
      </c>
      <c r="R110" s="27">
        <f>Tabela13123456789101163[[#This Row],[Distribuição Base]]*R$7</f>
        <v>-420.16508609205061</v>
      </c>
      <c r="S110" s="27">
        <f>SUM(Tabela13123456789101163[[#This Row],[JANEIRO]:[DEZEMBRO]])</f>
        <v>-5041.9810331046092</v>
      </c>
    </row>
    <row r="111" spans="1:19" x14ac:dyDescent="0.25">
      <c r="A111" t="s">
        <v>46</v>
      </c>
      <c r="B111">
        <v>238</v>
      </c>
      <c r="C111" s="25">
        <v>22184</v>
      </c>
      <c r="D111" t="s">
        <v>118</v>
      </c>
      <c r="E111" s="26">
        <v>-380.53</v>
      </c>
      <c r="F111" s="10">
        <f>Tabela13123456789101163[[#This Row],[BASE]]/Tabela13123456789101163[[#Totals],[BASE]]</f>
        <v>1.2560619603980531E-2</v>
      </c>
      <c r="G111" s="27">
        <f>Tabela13123456789101163[[#This Row],[Distribuição Base]]*$G$7</f>
        <v>-333.97130010153319</v>
      </c>
      <c r="H111" s="27">
        <f>Tabela13123456789101163[[#This Row],[Distribuição Base]]*H$7</f>
        <v>-333.97130010153319</v>
      </c>
      <c r="I111" s="27">
        <f>Tabela13123456789101163[[#This Row],[Distribuição Base]]*I$7</f>
        <v>-333.97130010153319</v>
      </c>
      <c r="J111" s="27">
        <f>Tabela13123456789101163[[#This Row],[Distribuição Base]]*J$7</f>
        <v>-333.97130010153319</v>
      </c>
      <c r="K111" s="27">
        <f>Tabela13123456789101163[[#This Row],[Distribuição Base]]*K$7</f>
        <v>-333.97130010153319</v>
      </c>
      <c r="L111" s="27">
        <f>Tabela13123456789101163[[#This Row],[Distribuição Base]]*L$7</f>
        <v>-333.97130010153319</v>
      </c>
      <c r="M111" s="27">
        <f>Tabela13123456789101163[[#This Row],[Distribuição Base]]*M$7</f>
        <v>-333.97130010153319</v>
      </c>
      <c r="N111" s="27">
        <f>Tabela13123456789101163[[#This Row],[Distribuição Base]]*N$7</f>
        <v>-333.97130010153319</v>
      </c>
      <c r="O111" s="27">
        <f>Tabela13123456789101163[[#This Row],[Distribuição Base]]*O$7</f>
        <v>-333.97130010153319</v>
      </c>
      <c r="P111" s="27">
        <f>Tabela13123456789101163[[#This Row],[Distribuição Base]]*P$7</f>
        <v>-333.97130010153319</v>
      </c>
      <c r="Q111" s="27">
        <f>Tabela13123456789101163[[#This Row],[Distribuição Base]]*Q$7</f>
        <v>-333.97130010153319</v>
      </c>
      <c r="R111" s="27">
        <f>Tabela13123456789101163[[#This Row],[Distribuição Base]]*R$7</f>
        <v>-333.97130010153319</v>
      </c>
      <c r="S111" s="27">
        <f>SUM(Tabela13123456789101163[[#This Row],[JANEIRO]:[DEZEMBRO]])</f>
        <v>-4007.6556012183992</v>
      </c>
    </row>
    <row r="112" spans="1:19" x14ac:dyDescent="0.25">
      <c r="A112" t="s">
        <v>46</v>
      </c>
      <c r="B112">
        <v>239</v>
      </c>
      <c r="C112" s="25">
        <v>22185</v>
      </c>
      <c r="D112" t="s">
        <v>119</v>
      </c>
      <c r="E112" s="26">
        <v>-260.85000000000002</v>
      </c>
      <c r="F112" s="10">
        <f>Tabela13123456789101163[[#This Row],[BASE]]/Tabela13123456789101163[[#Totals],[BASE]]</f>
        <v>8.6101953162650031E-3</v>
      </c>
      <c r="G112" s="27">
        <f>Tabela13123456789101163[[#This Row],[Distribuição Base]]*$G$7</f>
        <v>-228.93441681729414</v>
      </c>
      <c r="H112" s="27">
        <f>Tabela13123456789101163[[#This Row],[Distribuição Base]]*H$7</f>
        <v>-228.93441681729414</v>
      </c>
      <c r="I112" s="27">
        <f>Tabela13123456789101163[[#This Row],[Distribuição Base]]*I$7</f>
        <v>-228.93441681729414</v>
      </c>
      <c r="J112" s="27">
        <f>Tabela13123456789101163[[#This Row],[Distribuição Base]]*J$7</f>
        <v>-228.93441681729414</v>
      </c>
      <c r="K112" s="27">
        <f>Tabela13123456789101163[[#This Row],[Distribuição Base]]*K$7</f>
        <v>-228.93441681729414</v>
      </c>
      <c r="L112" s="27">
        <f>Tabela13123456789101163[[#This Row],[Distribuição Base]]*L$7</f>
        <v>-228.93441681729414</v>
      </c>
      <c r="M112" s="27">
        <f>Tabela13123456789101163[[#This Row],[Distribuição Base]]*M$7</f>
        <v>-228.93441681729414</v>
      </c>
      <c r="N112" s="27">
        <f>Tabela13123456789101163[[#This Row],[Distribuição Base]]*N$7</f>
        <v>-228.93441681729414</v>
      </c>
      <c r="O112" s="27">
        <f>Tabela13123456789101163[[#This Row],[Distribuição Base]]*O$7</f>
        <v>-228.93441681729414</v>
      </c>
      <c r="P112" s="27">
        <f>Tabela13123456789101163[[#This Row],[Distribuição Base]]*P$7</f>
        <v>-228.93441681729414</v>
      </c>
      <c r="Q112" s="27">
        <f>Tabela13123456789101163[[#This Row],[Distribuição Base]]*Q$7</f>
        <v>-228.93441681729414</v>
      </c>
      <c r="R112" s="27">
        <f>Tabela13123456789101163[[#This Row],[Distribuição Base]]*R$7</f>
        <v>-228.93441681729414</v>
      </c>
      <c r="S112" s="27">
        <f>SUM(Tabela13123456789101163[[#This Row],[JANEIRO]:[DEZEMBRO]])</f>
        <v>-2747.21300180753</v>
      </c>
    </row>
    <row r="113" spans="1:19" x14ac:dyDescent="0.25">
      <c r="A113" t="s">
        <v>46</v>
      </c>
      <c r="B113">
        <v>241</v>
      </c>
      <c r="C113" s="25">
        <v>22192</v>
      </c>
      <c r="D113" t="s">
        <v>120</v>
      </c>
      <c r="E113" s="26">
        <v>-104.83999999999999</v>
      </c>
      <c r="F113" s="10">
        <f>Tabela13123456789101163[[#This Row],[BASE]]/Tabela13123456789101163[[#Totals],[BASE]]</f>
        <v>3.4605822386705879E-3</v>
      </c>
      <c r="G113" s="27">
        <f>Tabela13123456789101163[[#This Row],[Distribuição Base]]*$G$7</f>
        <v>-92.012590604274919</v>
      </c>
      <c r="H113" s="27">
        <f>Tabela13123456789101163[[#This Row],[Distribuição Base]]*H$7</f>
        <v>-92.012590604274919</v>
      </c>
      <c r="I113" s="27">
        <f>Tabela13123456789101163[[#This Row],[Distribuição Base]]*I$7</f>
        <v>-92.012590604274919</v>
      </c>
      <c r="J113" s="27">
        <f>Tabela13123456789101163[[#This Row],[Distribuição Base]]*J$7</f>
        <v>-92.012590604274919</v>
      </c>
      <c r="K113" s="27">
        <f>Tabela13123456789101163[[#This Row],[Distribuição Base]]*K$7</f>
        <v>-92.012590604274919</v>
      </c>
      <c r="L113" s="27">
        <f>Tabela13123456789101163[[#This Row],[Distribuição Base]]*L$7</f>
        <v>-92.012590604274919</v>
      </c>
      <c r="M113" s="27">
        <f>Tabela13123456789101163[[#This Row],[Distribuição Base]]*M$7</f>
        <v>-92.012590604274919</v>
      </c>
      <c r="N113" s="27">
        <f>Tabela13123456789101163[[#This Row],[Distribuição Base]]*N$7</f>
        <v>-92.012590604274919</v>
      </c>
      <c r="O113" s="27">
        <f>Tabela13123456789101163[[#This Row],[Distribuição Base]]*O$7</f>
        <v>-92.012590604274919</v>
      </c>
      <c r="P113" s="27">
        <f>Tabela13123456789101163[[#This Row],[Distribuição Base]]*P$7</f>
        <v>-92.012590604274919</v>
      </c>
      <c r="Q113" s="27">
        <f>Tabela13123456789101163[[#This Row],[Distribuição Base]]*Q$7</f>
        <v>-92.012590604274919</v>
      </c>
      <c r="R113" s="27">
        <f>Tabela13123456789101163[[#This Row],[Distribuição Base]]*R$7</f>
        <v>-92.012590604274919</v>
      </c>
      <c r="S113" s="27">
        <f>SUM(Tabela13123456789101163[[#This Row],[JANEIRO]:[DEZEMBRO]])</f>
        <v>-1104.151087251299</v>
      </c>
    </row>
    <row r="114" spans="1:19" x14ac:dyDescent="0.25">
      <c r="A114" t="s">
        <v>46</v>
      </c>
      <c r="B114">
        <v>242</v>
      </c>
      <c r="C114" s="25">
        <v>22193</v>
      </c>
      <c r="D114" t="s">
        <v>121</v>
      </c>
      <c r="E114" s="26">
        <v>-322.73</v>
      </c>
      <c r="F114" s="10">
        <f>Tabela13123456789101163[[#This Row],[BASE]]/Tabela13123456789101163[[#Totals],[BASE]]</f>
        <v>1.0652744237754282E-2</v>
      </c>
      <c r="G114" s="27">
        <f>Tabela13123456789101163[[#This Row],[Distribuição Base]]*$G$7</f>
        <v>-283.24325987903137</v>
      </c>
      <c r="H114" s="27">
        <f>Tabela13123456789101163[[#This Row],[Distribuição Base]]*H$7</f>
        <v>-283.24325987903137</v>
      </c>
      <c r="I114" s="27">
        <f>Tabela13123456789101163[[#This Row],[Distribuição Base]]*I$7</f>
        <v>-283.24325987903137</v>
      </c>
      <c r="J114" s="27">
        <f>Tabela13123456789101163[[#This Row],[Distribuição Base]]*J$7</f>
        <v>-283.24325987903137</v>
      </c>
      <c r="K114" s="27">
        <f>Tabela13123456789101163[[#This Row],[Distribuição Base]]*K$7</f>
        <v>-283.24325987903137</v>
      </c>
      <c r="L114" s="27">
        <f>Tabela13123456789101163[[#This Row],[Distribuição Base]]*L$7</f>
        <v>-283.24325987903137</v>
      </c>
      <c r="M114" s="27">
        <f>Tabela13123456789101163[[#This Row],[Distribuição Base]]*M$7</f>
        <v>-283.24325987903137</v>
      </c>
      <c r="N114" s="27">
        <f>Tabela13123456789101163[[#This Row],[Distribuição Base]]*N$7</f>
        <v>-283.24325987903137</v>
      </c>
      <c r="O114" s="27">
        <f>Tabela13123456789101163[[#This Row],[Distribuição Base]]*O$7</f>
        <v>-283.24325987903137</v>
      </c>
      <c r="P114" s="27">
        <f>Tabela13123456789101163[[#This Row],[Distribuição Base]]*P$7</f>
        <v>-283.24325987903137</v>
      </c>
      <c r="Q114" s="27">
        <f>Tabela13123456789101163[[#This Row],[Distribuição Base]]*Q$7</f>
        <v>-283.24325987903137</v>
      </c>
      <c r="R114" s="27">
        <f>Tabela13123456789101163[[#This Row],[Distribuição Base]]*R$7</f>
        <v>-283.24325987903137</v>
      </c>
      <c r="S114" s="27">
        <f>SUM(Tabela13123456789101163[[#This Row],[JANEIRO]:[DEZEMBRO]])</f>
        <v>-3398.9191185483774</v>
      </c>
    </row>
    <row r="115" spans="1:19" x14ac:dyDescent="0.25">
      <c r="A115" t="s">
        <v>46</v>
      </c>
      <c r="B115">
        <v>243</v>
      </c>
      <c r="C115" s="25">
        <v>22194</v>
      </c>
      <c r="D115" t="s">
        <v>122</v>
      </c>
      <c r="E115" s="26">
        <v>-83.360000000000014</v>
      </c>
      <c r="F115" s="10">
        <f>Tabela13123456789101163[[#This Row],[BASE]]/Tabela13123456789101163[[#Totals],[BASE]]</f>
        <v>2.7515655800799338E-3</v>
      </c>
      <c r="G115" s="27">
        <f>Tabela13123456789101163[[#This Row],[Distribuição Base]]*$G$7</f>
        <v>-73.160716833006092</v>
      </c>
      <c r="H115" s="27">
        <f>Tabela13123456789101163[[#This Row],[Distribuição Base]]*H$7</f>
        <v>-73.160716833006092</v>
      </c>
      <c r="I115" s="27">
        <f>Tabela13123456789101163[[#This Row],[Distribuição Base]]*I$7</f>
        <v>-73.160716833006092</v>
      </c>
      <c r="J115" s="27">
        <f>Tabela13123456789101163[[#This Row],[Distribuição Base]]*J$7</f>
        <v>-73.160716833006092</v>
      </c>
      <c r="K115" s="27">
        <f>Tabela13123456789101163[[#This Row],[Distribuição Base]]*K$7</f>
        <v>-73.160716833006092</v>
      </c>
      <c r="L115" s="27">
        <f>Tabela13123456789101163[[#This Row],[Distribuição Base]]*L$7</f>
        <v>-73.160716833006092</v>
      </c>
      <c r="M115" s="27">
        <f>Tabela13123456789101163[[#This Row],[Distribuição Base]]*M$7</f>
        <v>-73.160716833006092</v>
      </c>
      <c r="N115" s="27">
        <f>Tabela13123456789101163[[#This Row],[Distribuição Base]]*N$7</f>
        <v>-73.160716833006092</v>
      </c>
      <c r="O115" s="27">
        <f>Tabela13123456789101163[[#This Row],[Distribuição Base]]*O$7</f>
        <v>-73.160716833006092</v>
      </c>
      <c r="P115" s="27">
        <f>Tabela13123456789101163[[#This Row],[Distribuição Base]]*P$7</f>
        <v>-73.160716833006092</v>
      </c>
      <c r="Q115" s="27">
        <f>Tabela13123456789101163[[#This Row],[Distribuição Base]]*Q$7</f>
        <v>-73.160716833006092</v>
      </c>
      <c r="R115" s="27">
        <f>Tabela13123456789101163[[#This Row],[Distribuição Base]]*R$7</f>
        <v>-73.160716833006092</v>
      </c>
      <c r="S115" s="27">
        <f>SUM(Tabela13123456789101163[[#This Row],[JANEIRO]:[DEZEMBRO]])</f>
        <v>-877.92860199607287</v>
      </c>
    </row>
    <row r="116" spans="1:19" x14ac:dyDescent="0.25">
      <c r="A116" t="s">
        <v>46</v>
      </c>
      <c r="B116">
        <v>244</v>
      </c>
      <c r="C116" s="25">
        <v>22195</v>
      </c>
      <c r="D116" t="s">
        <v>123</v>
      </c>
      <c r="E116" s="26">
        <v>-104.83999999999999</v>
      </c>
      <c r="F116" s="10">
        <f>Tabela13123456789101163[[#This Row],[BASE]]/Tabela13123456789101163[[#Totals],[BASE]]</f>
        <v>3.4605822386705879E-3</v>
      </c>
      <c r="G116" s="27">
        <f>Tabela13123456789101163[[#This Row],[Distribuição Base]]*$G$7</f>
        <v>-92.012590604274919</v>
      </c>
      <c r="H116" s="27">
        <f>Tabela13123456789101163[[#This Row],[Distribuição Base]]*H$7</f>
        <v>-92.012590604274919</v>
      </c>
      <c r="I116" s="27">
        <f>Tabela13123456789101163[[#This Row],[Distribuição Base]]*I$7</f>
        <v>-92.012590604274919</v>
      </c>
      <c r="J116" s="27">
        <f>Tabela13123456789101163[[#This Row],[Distribuição Base]]*J$7</f>
        <v>-92.012590604274919</v>
      </c>
      <c r="K116" s="27">
        <f>Tabela13123456789101163[[#This Row],[Distribuição Base]]*K$7</f>
        <v>-92.012590604274919</v>
      </c>
      <c r="L116" s="27">
        <f>Tabela13123456789101163[[#This Row],[Distribuição Base]]*L$7</f>
        <v>-92.012590604274919</v>
      </c>
      <c r="M116" s="27">
        <f>Tabela13123456789101163[[#This Row],[Distribuição Base]]*M$7</f>
        <v>-92.012590604274919</v>
      </c>
      <c r="N116" s="27">
        <f>Tabela13123456789101163[[#This Row],[Distribuição Base]]*N$7</f>
        <v>-92.012590604274919</v>
      </c>
      <c r="O116" s="27">
        <f>Tabela13123456789101163[[#This Row],[Distribuição Base]]*O$7</f>
        <v>-92.012590604274919</v>
      </c>
      <c r="P116" s="27">
        <f>Tabela13123456789101163[[#This Row],[Distribuição Base]]*P$7</f>
        <v>-92.012590604274919</v>
      </c>
      <c r="Q116" s="27">
        <f>Tabela13123456789101163[[#This Row],[Distribuição Base]]*Q$7</f>
        <v>-92.012590604274919</v>
      </c>
      <c r="R116" s="27">
        <f>Tabela13123456789101163[[#This Row],[Distribuição Base]]*R$7</f>
        <v>-92.012590604274919</v>
      </c>
      <c r="S116" s="27">
        <f>SUM(Tabela13123456789101163[[#This Row],[JANEIRO]:[DEZEMBRO]])</f>
        <v>-1104.151087251299</v>
      </c>
    </row>
    <row r="117" spans="1:19" x14ac:dyDescent="0.25">
      <c r="A117" t="s">
        <v>46</v>
      </c>
      <c r="B117">
        <v>246</v>
      </c>
      <c r="C117" s="25">
        <v>22201</v>
      </c>
      <c r="D117" t="s">
        <v>124</v>
      </c>
      <c r="E117" s="26">
        <v>-239.36</v>
      </c>
      <c r="F117" s="10">
        <f>Tabela13123456789101163[[#This Row],[BASE]]/Tabela13123456789101163[[#Totals],[BASE]]</f>
        <v>7.9008485754310572E-3</v>
      </c>
      <c r="G117" s="27">
        <f>Tabela13123456789101163[[#This Row],[Distribuição Base]]*$G$7</f>
        <v>-210.07376656847816</v>
      </c>
      <c r="H117" s="27">
        <f>Tabela13123456789101163[[#This Row],[Distribuição Base]]*H$7</f>
        <v>-210.07376656847816</v>
      </c>
      <c r="I117" s="27">
        <f>Tabela13123456789101163[[#This Row],[Distribuição Base]]*I$7</f>
        <v>-210.07376656847816</v>
      </c>
      <c r="J117" s="27">
        <f>Tabela13123456789101163[[#This Row],[Distribuição Base]]*J$7</f>
        <v>-210.07376656847816</v>
      </c>
      <c r="K117" s="27">
        <f>Tabela13123456789101163[[#This Row],[Distribuição Base]]*K$7</f>
        <v>-210.07376656847816</v>
      </c>
      <c r="L117" s="27">
        <f>Tabela13123456789101163[[#This Row],[Distribuição Base]]*L$7</f>
        <v>-210.07376656847816</v>
      </c>
      <c r="M117" s="27">
        <f>Tabela13123456789101163[[#This Row],[Distribuição Base]]*M$7</f>
        <v>-210.07376656847816</v>
      </c>
      <c r="N117" s="27">
        <f>Tabela13123456789101163[[#This Row],[Distribuição Base]]*N$7</f>
        <v>-210.07376656847816</v>
      </c>
      <c r="O117" s="27">
        <f>Tabela13123456789101163[[#This Row],[Distribuição Base]]*O$7</f>
        <v>-210.07376656847816</v>
      </c>
      <c r="P117" s="27">
        <f>Tabela13123456789101163[[#This Row],[Distribuição Base]]*P$7</f>
        <v>-210.07376656847816</v>
      </c>
      <c r="Q117" s="27">
        <f>Tabela13123456789101163[[#This Row],[Distribuição Base]]*Q$7</f>
        <v>-210.07376656847816</v>
      </c>
      <c r="R117" s="27">
        <f>Tabela13123456789101163[[#This Row],[Distribuição Base]]*R$7</f>
        <v>-210.07376656847816</v>
      </c>
      <c r="S117" s="27">
        <f>SUM(Tabela13123456789101163[[#This Row],[JANEIRO]:[DEZEMBRO]])</f>
        <v>-2520.8851988217389</v>
      </c>
    </row>
    <row r="118" spans="1:19" x14ac:dyDescent="0.25">
      <c r="A118" t="s">
        <v>46</v>
      </c>
      <c r="B118">
        <v>247</v>
      </c>
      <c r="C118" s="25">
        <v>22202</v>
      </c>
      <c r="D118" t="s">
        <v>125</v>
      </c>
      <c r="E118" s="26">
        <v>-580.01</v>
      </c>
      <c r="F118" s="10">
        <f>Tabela13123456789101163[[#This Row],[BASE]]/Tabela13123456789101163[[#Totals],[BASE]]</f>
        <v>1.9145100193164132E-2</v>
      </c>
      <c r="G118" s="27">
        <f>Tabela13123456789101163[[#This Row],[Distribuição Base]]*$G$7</f>
        <v>-509.04447421199444</v>
      </c>
      <c r="H118" s="27">
        <f>Tabela13123456789101163[[#This Row],[Distribuição Base]]*H$7</f>
        <v>-509.04447421199444</v>
      </c>
      <c r="I118" s="27">
        <f>Tabela13123456789101163[[#This Row],[Distribuição Base]]*I$7</f>
        <v>-509.04447421199444</v>
      </c>
      <c r="J118" s="27">
        <f>Tabela13123456789101163[[#This Row],[Distribuição Base]]*J$7</f>
        <v>-509.04447421199444</v>
      </c>
      <c r="K118" s="27">
        <f>Tabela13123456789101163[[#This Row],[Distribuição Base]]*K$7</f>
        <v>-509.04447421199444</v>
      </c>
      <c r="L118" s="27">
        <f>Tabela13123456789101163[[#This Row],[Distribuição Base]]*L$7</f>
        <v>-509.04447421199444</v>
      </c>
      <c r="M118" s="27">
        <f>Tabela13123456789101163[[#This Row],[Distribuição Base]]*M$7</f>
        <v>-509.04447421199444</v>
      </c>
      <c r="N118" s="27">
        <f>Tabela13123456789101163[[#This Row],[Distribuição Base]]*N$7</f>
        <v>-509.04447421199444</v>
      </c>
      <c r="O118" s="27">
        <f>Tabela13123456789101163[[#This Row],[Distribuição Base]]*O$7</f>
        <v>-509.04447421199444</v>
      </c>
      <c r="P118" s="27">
        <f>Tabela13123456789101163[[#This Row],[Distribuição Base]]*P$7</f>
        <v>-509.04447421199444</v>
      </c>
      <c r="Q118" s="27">
        <f>Tabela13123456789101163[[#This Row],[Distribuição Base]]*Q$7</f>
        <v>-509.04447421199444</v>
      </c>
      <c r="R118" s="27">
        <f>Tabela13123456789101163[[#This Row],[Distribuição Base]]*R$7</f>
        <v>-509.04447421199444</v>
      </c>
      <c r="S118" s="27">
        <f>SUM(Tabela13123456789101163[[#This Row],[JANEIRO]:[DEZEMBRO]])</f>
        <v>-6108.5336905439335</v>
      </c>
    </row>
    <row r="119" spans="1:19" x14ac:dyDescent="0.25">
      <c r="A119" t="s">
        <v>46</v>
      </c>
      <c r="B119">
        <v>249</v>
      </c>
      <c r="C119" s="25">
        <v>22204</v>
      </c>
      <c r="D119" t="s">
        <v>126</v>
      </c>
      <c r="E119" s="26">
        <v>-61.379999999999995</v>
      </c>
      <c r="F119" s="10">
        <f>Tabela13123456789101163[[#This Row],[BASE]]/Tabela13123456789101163[[#Totals],[BASE]]</f>
        <v>2.0260448093246917E-3</v>
      </c>
      <c r="G119" s="27">
        <f>Tabela13123456789101163[[#This Row],[Distribuição Base]]*$G$7</f>
        <v>-53.870019184379956</v>
      </c>
      <c r="H119" s="27">
        <f>Tabela13123456789101163[[#This Row],[Distribuição Base]]*H$7</f>
        <v>-53.870019184379956</v>
      </c>
      <c r="I119" s="27">
        <f>Tabela13123456789101163[[#This Row],[Distribuição Base]]*I$7</f>
        <v>-53.870019184379956</v>
      </c>
      <c r="J119" s="27">
        <f>Tabela13123456789101163[[#This Row],[Distribuição Base]]*J$7</f>
        <v>-53.870019184379956</v>
      </c>
      <c r="K119" s="27">
        <f>Tabela13123456789101163[[#This Row],[Distribuição Base]]*K$7</f>
        <v>-53.870019184379956</v>
      </c>
      <c r="L119" s="27">
        <f>Tabela13123456789101163[[#This Row],[Distribuição Base]]*L$7</f>
        <v>-53.870019184379956</v>
      </c>
      <c r="M119" s="27">
        <f>Tabela13123456789101163[[#This Row],[Distribuição Base]]*M$7</f>
        <v>-53.870019184379956</v>
      </c>
      <c r="N119" s="27">
        <f>Tabela13123456789101163[[#This Row],[Distribuição Base]]*N$7</f>
        <v>-53.870019184379956</v>
      </c>
      <c r="O119" s="27">
        <f>Tabela13123456789101163[[#This Row],[Distribuição Base]]*O$7</f>
        <v>-53.870019184379956</v>
      </c>
      <c r="P119" s="27">
        <f>Tabela13123456789101163[[#This Row],[Distribuição Base]]*P$7</f>
        <v>-53.870019184379956</v>
      </c>
      <c r="Q119" s="27">
        <f>Tabela13123456789101163[[#This Row],[Distribuição Base]]*Q$7</f>
        <v>-53.870019184379956</v>
      </c>
      <c r="R119" s="27">
        <f>Tabela13123456789101163[[#This Row],[Distribuição Base]]*R$7</f>
        <v>-53.870019184379956</v>
      </c>
      <c r="S119" s="27">
        <f>SUM(Tabela13123456789101163[[#This Row],[JANEIRO]:[DEZEMBRO]])</f>
        <v>-646.44023021255953</v>
      </c>
    </row>
    <row r="120" spans="1:19" x14ac:dyDescent="0.25">
      <c r="A120" t="s">
        <v>46</v>
      </c>
      <c r="B120">
        <v>250</v>
      </c>
      <c r="C120" s="25">
        <v>22211</v>
      </c>
      <c r="D120" t="s">
        <v>127</v>
      </c>
      <c r="E120" s="26">
        <v>-398.95000000000005</v>
      </c>
      <c r="F120" s="10">
        <f>Tabela13123456789101163[[#This Row],[BASE]]/Tabela13123456789101163[[#Totals],[BASE]]</f>
        <v>1.3168631096123914E-2</v>
      </c>
      <c r="G120" s="27">
        <f>Tabela13123456789101163[[#This Row],[Distribuição Base]]*$G$7</f>
        <v>-350.13757174337547</v>
      </c>
      <c r="H120" s="27">
        <f>Tabela13123456789101163[[#This Row],[Distribuição Base]]*H$7</f>
        <v>-350.13757174337547</v>
      </c>
      <c r="I120" s="27">
        <f>Tabela13123456789101163[[#This Row],[Distribuição Base]]*I$7</f>
        <v>-350.13757174337547</v>
      </c>
      <c r="J120" s="27">
        <f>Tabela13123456789101163[[#This Row],[Distribuição Base]]*J$7</f>
        <v>-350.13757174337547</v>
      </c>
      <c r="K120" s="27">
        <f>Tabela13123456789101163[[#This Row],[Distribuição Base]]*K$7</f>
        <v>-350.13757174337547</v>
      </c>
      <c r="L120" s="27">
        <f>Tabela13123456789101163[[#This Row],[Distribuição Base]]*L$7</f>
        <v>-350.13757174337547</v>
      </c>
      <c r="M120" s="27">
        <f>Tabela13123456789101163[[#This Row],[Distribuição Base]]*M$7</f>
        <v>-350.13757174337547</v>
      </c>
      <c r="N120" s="27">
        <f>Tabela13123456789101163[[#This Row],[Distribuição Base]]*N$7</f>
        <v>-350.13757174337547</v>
      </c>
      <c r="O120" s="27">
        <f>Tabela13123456789101163[[#This Row],[Distribuição Base]]*O$7</f>
        <v>-350.13757174337547</v>
      </c>
      <c r="P120" s="27">
        <f>Tabela13123456789101163[[#This Row],[Distribuição Base]]*P$7</f>
        <v>-350.13757174337547</v>
      </c>
      <c r="Q120" s="27">
        <f>Tabela13123456789101163[[#This Row],[Distribuição Base]]*Q$7</f>
        <v>-350.13757174337547</v>
      </c>
      <c r="R120" s="27">
        <f>Tabela13123456789101163[[#This Row],[Distribuição Base]]*R$7</f>
        <v>-350.13757174337547</v>
      </c>
      <c r="S120" s="27">
        <f>SUM(Tabela13123456789101163[[#This Row],[JANEIRO]:[DEZEMBRO]])</f>
        <v>-4201.6508609205066</v>
      </c>
    </row>
    <row r="121" spans="1:19" x14ac:dyDescent="0.25">
      <c r="A121" t="s">
        <v>46</v>
      </c>
      <c r="B121">
        <v>251</v>
      </c>
      <c r="C121" s="25">
        <v>22212</v>
      </c>
      <c r="D121" t="s">
        <v>128</v>
      </c>
      <c r="E121" s="26">
        <v>-718.11</v>
      </c>
      <c r="F121" s="10">
        <f>Tabela13123456789101163[[#This Row],[BASE]]/Tabela13123456789101163[[#Totals],[BASE]]</f>
        <v>2.3703535973023045E-2</v>
      </c>
      <c r="G121" s="27">
        <f>Tabela13123456789101163[[#This Row],[Distribuição Base]]*$G$7</f>
        <v>-630.24762913807581</v>
      </c>
      <c r="H121" s="27">
        <f>Tabela13123456789101163[[#This Row],[Distribuição Base]]*H$7</f>
        <v>-630.24762913807581</v>
      </c>
      <c r="I121" s="27">
        <f>Tabela13123456789101163[[#This Row],[Distribuição Base]]*I$7</f>
        <v>-630.24762913807581</v>
      </c>
      <c r="J121" s="27">
        <f>Tabela13123456789101163[[#This Row],[Distribuição Base]]*J$7</f>
        <v>-630.24762913807581</v>
      </c>
      <c r="K121" s="27">
        <f>Tabela13123456789101163[[#This Row],[Distribuição Base]]*K$7</f>
        <v>-630.24762913807581</v>
      </c>
      <c r="L121" s="27">
        <f>Tabela13123456789101163[[#This Row],[Distribuição Base]]*L$7</f>
        <v>-630.24762913807581</v>
      </c>
      <c r="M121" s="27">
        <f>Tabela13123456789101163[[#This Row],[Distribuição Base]]*M$7</f>
        <v>-630.24762913807581</v>
      </c>
      <c r="N121" s="27">
        <f>Tabela13123456789101163[[#This Row],[Distribuição Base]]*N$7</f>
        <v>-630.24762913807581</v>
      </c>
      <c r="O121" s="27">
        <f>Tabela13123456789101163[[#This Row],[Distribuição Base]]*O$7</f>
        <v>-630.24762913807581</v>
      </c>
      <c r="P121" s="27">
        <f>Tabela13123456789101163[[#This Row],[Distribuição Base]]*P$7</f>
        <v>-630.24762913807581</v>
      </c>
      <c r="Q121" s="27">
        <f>Tabela13123456789101163[[#This Row],[Distribuição Base]]*Q$7</f>
        <v>-630.24762913807581</v>
      </c>
      <c r="R121" s="27">
        <f>Tabela13123456789101163[[#This Row],[Distribuição Base]]*R$7</f>
        <v>-630.24762913807581</v>
      </c>
      <c r="S121" s="27">
        <f>SUM(Tabela13123456789101163[[#This Row],[JANEIRO]:[DEZEMBRO]])</f>
        <v>-7562.9715496569079</v>
      </c>
    </row>
    <row r="122" spans="1:19" x14ac:dyDescent="0.25">
      <c r="A122" t="s">
        <v>46</v>
      </c>
      <c r="B122">
        <v>252</v>
      </c>
      <c r="C122" s="25">
        <v>22213</v>
      </c>
      <c r="D122" t="s">
        <v>129</v>
      </c>
      <c r="E122" s="26">
        <v>-718.11</v>
      </c>
      <c r="F122" s="10">
        <f>Tabela13123456789101163[[#This Row],[BASE]]/Tabela13123456789101163[[#Totals],[BASE]]</f>
        <v>2.3703535973023045E-2</v>
      </c>
      <c r="G122" s="27">
        <f>Tabela13123456789101163[[#This Row],[Distribuição Base]]*$G$7</f>
        <v>-630.24762913807581</v>
      </c>
      <c r="H122" s="27">
        <f>Tabela13123456789101163[[#This Row],[Distribuição Base]]*H$7</f>
        <v>-630.24762913807581</v>
      </c>
      <c r="I122" s="27">
        <f>Tabela13123456789101163[[#This Row],[Distribuição Base]]*I$7</f>
        <v>-630.24762913807581</v>
      </c>
      <c r="J122" s="27">
        <f>Tabela13123456789101163[[#This Row],[Distribuição Base]]*J$7</f>
        <v>-630.24762913807581</v>
      </c>
      <c r="K122" s="27">
        <f>Tabela13123456789101163[[#This Row],[Distribuição Base]]*K$7</f>
        <v>-630.24762913807581</v>
      </c>
      <c r="L122" s="27">
        <f>Tabela13123456789101163[[#This Row],[Distribuição Base]]*L$7</f>
        <v>-630.24762913807581</v>
      </c>
      <c r="M122" s="27">
        <f>Tabela13123456789101163[[#This Row],[Distribuição Base]]*M$7</f>
        <v>-630.24762913807581</v>
      </c>
      <c r="N122" s="27">
        <f>Tabela13123456789101163[[#This Row],[Distribuição Base]]*N$7</f>
        <v>-630.24762913807581</v>
      </c>
      <c r="O122" s="27">
        <f>Tabela13123456789101163[[#This Row],[Distribuição Base]]*O$7</f>
        <v>-630.24762913807581</v>
      </c>
      <c r="P122" s="27">
        <f>Tabela13123456789101163[[#This Row],[Distribuição Base]]*P$7</f>
        <v>-630.24762913807581</v>
      </c>
      <c r="Q122" s="27">
        <f>Tabela13123456789101163[[#This Row],[Distribuição Base]]*Q$7</f>
        <v>-630.24762913807581</v>
      </c>
      <c r="R122" s="27">
        <f>Tabela13123456789101163[[#This Row],[Distribuição Base]]*R$7</f>
        <v>-630.24762913807581</v>
      </c>
      <c r="S122" s="27">
        <f>SUM(Tabela13123456789101163[[#This Row],[JANEIRO]:[DEZEMBRO]])</f>
        <v>-7562.9715496569079</v>
      </c>
    </row>
    <row r="123" spans="1:19" x14ac:dyDescent="0.25">
      <c r="A123" t="s">
        <v>46</v>
      </c>
      <c r="B123">
        <v>256</v>
      </c>
      <c r="C123" s="25">
        <v>22219</v>
      </c>
      <c r="D123" t="s">
        <v>130</v>
      </c>
      <c r="E123" s="26">
        <v>-21.48</v>
      </c>
      <c r="F123" s="10">
        <f>Tabela13123456789101163[[#This Row],[BASE]]/Tabela13123456789101163[[#Totals],[BASE]]</f>
        <v>7.0901665859065459E-4</v>
      </c>
      <c r="G123" s="27">
        <f>Tabela13123456789101163[[#This Row],[Distribuição Base]]*$G$7</f>
        <v>-18.851873771268842</v>
      </c>
      <c r="H123" s="27">
        <f>Tabela13123456789101163[[#This Row],[Distribuição Base]]*H$7</f>
        <v>-18.851873771268842</v>
      </c>
      <c r="I123" s="27">
        <f>Tabela13123456789101163[[#This Row],[Distribuição Base]]*I$7</f>
        <v>-18.851873771268842</v>
      </c>
      <c r="J123" s="27">
        <f>Tabela13123456789101163[[#This Row],[Distribuição Base]]*J$7</f>
        <v>-18.851873771268842</v>
      </c>
      <c r="K123" s="27">
        <f>Tabela13123456789101163[[#This Row],[Distribuição Base]]*K$7</f>
        <v>-18.851873771268842</v>
      </c>
      <c r="L123" s="27">
        <f>Tabela13123456789101163[[#This Row],[Distribuição Base]]*L$7</f>
        <v>-18.851873771268842</v>
      </c>
      <c r="M123" s="27">
        <f>Tabela13123456789101163[[#This Row],[Distribuição Base]]*M$7</f>
        <v>-18.851873771268842</v>
      </c>
      <c r="N123" s="27">
        <f>Tabela13123456789101163[[#This Row],[Distribuição Base]]*N$7</f>
        <v>-18.851873771268842</v>
      </c>
      <c r="O123" s="27">
        <f>Tabela13123456789101163[[#This Row],[Distribuição Base]]*O$7</f>
        <v>-18.851873771268842</v>
      </c>
      <c r="P123" s="27">
        <f>Tabela13123456789101163[[#This Row],[Distribuição Base]]*P$7</f>
        <v>-18.851873771268842</v>
      </c>
      <c r="Q123" s="27">
        <f>Tabela13123456789101163[[#This Row],[Distribuição Base]]*Q$7</f>
        <v>-18.851873771268842</v>
      </c>
      <c r="R123" s="27">
        <f>Tabela13123456789101163[[#This Row],[Distribuição Base]]*R$7</f>
        <v>-18.851873771268842</v>
      </c>
      <c r="S123" s="27">
        <f>SUM(Tabela13123456789101163[[#This Row],[JANEIRO]:[DEZEMBRO]])</f>
        <v>-226.22248525522616</v>
      </c>
    </row>
    <row r="124" spans="1:19" x14ac:dyDescent="0.25">
      <c r="A124" t="s">
        <v>46</v>
      </c>
      <c r="B124">
        <v>257</v>
      </c>
      <c r="C124" s="25">
        <v>22220</v>
      </c>
      <c r="D124" t="s">
        <v>131</v>
      </c>
      <c r="E124" s="26">
        <v>-159.57999999999998</v>
      </c>
      <c r="F124" s="10">
        <f>Tabela13123456789101163[[#This Row],[BASE]]/Tabela13123456789101163[[#Totals],[BASE]]</f>
        <v>5.2674524384495646E-3</v>
      </c>
      <c r="G124" s="27">
        <f>Tabela13123456789101163[[#This Row],[Distribuição Base]]*$G$7</f>
        <v>-140.05502869735017</v>
      </c>
      <c r="H124" s="27">
        <f>Tabela13123456789101163[[#This Row],[Distribuição Base]]*H$7</f>
        <v>-140.05502869735017</v>
      </c>
      <c r="I124" s="27">
        <f>Tabela13123456789101163[[#This Row],[Distribuição Base]]*I$7</f>
        <v>-140.05502869735017</v>
      </c>
      <c r="J124" s="27">
        <f>Tabela13123456789101163[[#This Row],[Distribuição Base]]*J$7</f>
        <v>-140.05502869735017</v>
      </c>
      <c r="K124" s="27">
        <f>Tabela13123456789101163[[#This Row],[Distribuição Base]]*K$7</f>
        <v>-140.05502869735017</v>
      </c>
      <c r="L124" s="27">
        <f>Tabela13123456789101163[[#This Row],[Distribuição Base]]*L$7</f>
        <v>-140.05502869735017</v>
      </c>
      <c r="M124" s="27">
        <f>Tabela13123456789101163[[#This Row],[Distribuição Base]]*M$7</f>
        <v>-140.05502869735017</v>
      </c>
      <c r="N124" s="27">
        <f>Tabela13123456789101163[[#This Row],[Distribuição Base]]*N$7</f>
        <v>-140.05502869735017</v>
      </c>
      <c r="O124" s="27">
        <f>Tabela13123456789101163[[#This Row],[Distribuição Base]]*O$7</f>
        <v>-140.05502869735017</v>
      </c>
      <c r="P124" s="27">
        <f>Tabela13123456789101163[[#This Row],[Distribuição Base]]*P$7</f>
        <v>-140.05502869735017</v>
      </c>
      <c r="Q124" s="27">
        <f>Tabela13123456789101163[[#This Row],[Distribuição Base]]*Q$7</f>
        <v>-140.05502869735017</v>
      </c>
      <c r="R124" s="27">
        <f>Tabela13123456789101163[[#This Row],[Distribuição Base]]*R$7</f>
        <v>-140.05502869735017</v>
      </c>
      <c r="S124" s="27">
        <f>SUM(Tabela13123456789101163[[#This Row],[JANEIRO]:[DEZEMBRO]])</f>
        <v>-1680.6603443682025</v>
      </c>
    </row>
    <row r="125" spans="1:19" x14ac:dyDescent="0.25">
      <c r="A125" t="s">
        <v>46</v>
      </c>
      <c r="B125">
        <v>265</v>
      </c>
      <c r="C125" s="25">
        <v>22233</v>
      </c>
      <c r="D125" t="s">
        <v>132</v>
      </c>
      <c r="E125" s="26">
        <v>-141.16</v>
      </c>
      <c r="F125" s="10">
        <f>Tabela13123456789101163[[#This Row],[BASE]]/Tabela13123456789101163[[#Totals],[BASE]]</f>
        <v>4.6594409463061827E-3</v>
      </c>
      <c r="G125" s="27">
        <f>Tabela13123456789101163[[#This Row],[Distribuição Base]]*$G$7</f>
        <v>-123.8887570555079</v>
      </c>
      <c r="H125" s="27">
        <f>Tabela13123456789101163[[#This Row],[Distribuição Base]]*H$7</f>
        <v>-123.8887570555079</v>
      </c>
      <c r="I125" s="27">
        <f>Tabela13123456789101163[[#This Row],[Distribuição Base]]*I$7</f>
        <v>-123.8887570555079</v>
      </c>
      <c r="J125" s="27">
        <f>Tabela13123456789101163[[#This Row],[Distribuição Base]]*J$7</f>
        <v>-123.8887570555079</v>
      </c>
      <c r="K125" s="27">
        <f>Tabela13123456789101163[[#This Row],[Distribuição Base]]*K$7</f>
        <v>-123.8887570555079</v>
      </c>
      <c r="L125" s="27">
        <f>Tabela13123456789101163[[#This Row],[Distribuição Base]]*L$7</f>
        <v>-123.8887570555079</v>
      </c>
      <c r="M125" s="27">
        <f>Tabela13123456789101163[[#This Row],[Distribuição Base]]*M$7</f>
        <v>-123.8887570555079</v>
      </c>
      <c r="N125" s="27">
        <f>Tabela13123456789101163[[#This Row],[Distribuição Base]]*N$7</f>
        <v>-123.8887570555079</v>
      </c>
      <c r="O125" s="27">
        <f>Tabela13123456789101163[[#This Row],[Distribuição Base]]*O$7</f>
        <v>-123.8887570555079</v>
      </c>
      <c r="P125" s="27">
        <f>Tabela13123456789101163[[#This Row],[Distribuição Base]]*P$7</f>
        <v>-123.8887570555079</v>
      </c>
      <c r="Q125" s="27">
        <f>Tabela13123456789101163[[#This Row],[Distribuição Base]]*Q$7</f>
        <v>-123.8887570555079</v>
      </c>
      <c r="R125" s="27">
        <f>Tabela13123456789101163[[#This Row],[Distribuição Base]]*R$7</f>
        <v>-123.8887570555079</v>
      </c>
      <c r="S125" s="27">
        <f>SUM(Tabela13123456789101163[[#This Row],[JANEIRO]:[DEZEMBRO]])</f>
        <v>-1486.665084666095</v>
      </c>
    </row>
    <row r="126" spans="1:19" x14ac:dyDescent="0.25">
      <c r="A126" t="s">
        <v>46</v>
      </c>
      <c r="B126">
        <v>269</v>
      </c>
      <c r="C126" s="25">
        <v>22239</v>
      </c>
      <c r="D126" t="s">
        <v>133</v>
      </c>
      <c r="E126" s="26">
        <v>-119.69</v>
      </c>
      <c r="F126" s="10">
        <f>Tabela13123456789101163[[#This Row],[BASE]]/Tabela13123456789101163[[#Totals],[BASE]]</f>
        <v>3.9507543699588196E-3</v>
      </c>
      <c r="G126" s="27">
        <f>Tabela13123456789101163[[#This Row],[Distribuição Base]]*$G$7</f>
        <v>-105.0456597617862</v>
      </c>
      <c r="H126" s="27">
        <f>Tabela13123456789101163[[#This Row],[Distribuição Base]]*H$7</f>
        <v>-105.0456597617862</v>
      </c>
      <c r="I126" s="27">
        <f>Tabela13123456789101163[[#This Row],[Distribuição Base]]*I$7</f>
        <v>-105.0456597617862</v>
      </c>
      <c r="J126" s="27">
        <f>Tabela13123456789101163[[#This Row],[Distribuição Base]]*J$7</f>
        <v>-105.0456597617862</v>
      </c>
      <c r="K126" s="27">
        <f>Tabela13123456789101163[[#This Row],[Distribuição Base]]*K$7</f>
        <v>-105.0456597617862</v>
      </c>
      <c r="L126" s="27">
        <f>Tabela13123456789101163[[#This Row],[Distribuição Base]]*L$7</f>
        <v>-105.0456597617862</v>
      </c>
      <c r="M126" s="27">
        <f>Tabela13123456789101163[[#This Row],[Distribuição Base]]*M$7</f>
        <v>-105.0456597617862</v>
      </c>
      <c r="N126" s="27">
        <f>Tabela13123456789101163[[#This Row],[Distribuição Base]]*N$7</f>
        <v>-105.0456597617862</v>
      </c>
      <c r="O126" s="27">
        <f>Tabela13123456789101163[[#This Row],[Distribuição Base]]*O$7</f>
        <v>-105.0456597617862</v>
      </c>
      <c r="P126" s="27">
        <f>Tabela13123456789101163[[#This Row],[Distribuição Base]]*P$7</f>
        <v>-105.0456597617862</v>
      </c>
      <c r="Q126" s="27">
        <f>Tabela13123456789101163[[#This Row],[Distribuição Base]]*Q$7</f>
        <v>-105.0456597617862</v>
      </c>
      <c r="R126" s="27">
        <f>Tabela13123456789101163[[#This Row],[Distribuição Base]]*R$7</f>
        <v>-105.0456597617862</v>
      </c>
      <c r="S126" s="27">
        <f>SUM(Tabela13123456789101163[[#This Row],[JANEIRO]:[DEZEMBRO]])</f>
        <v>-1260.5479171414345</v>
      </c>
    </row>
    <row r="127" spans="1:19" x14ac:dyDescent="0.25">
      <c r="A127" t="s">
        <v>46</v>
      </c>
      <c r="B127">
        <v>270</v>
      </c>
      <c r="C127" s="25">
        <v>22240</v>
      </c>
      <c r="D127" t="s">
        <v>134</v>
      </c>
      <c r="E127" s="26">
        <v>-39.89</v>
      </c>
      <c r="F127" s="10">
        <f>Tabela13123456789101163[[#This Row],[BASE]]/Tabela13123456789101163[[#Totals],[BASE]]</f>
        <v>1.3166980684907455E-3</v>
      </c>
      <c r="G127" s="27">
        <f>Tabela13123456789101163[[#This Row],[Distribuição Base]]*$G$7</f>
        <v>-35.00936893556397</v>
      </c>
      <c r="H127" s="27">
        <f>Tabela13123456789101163[[#This Row],[Distribuição Base]]*H$7</f>
        <v>-35.00936893556397</v>
      </c>
      <c r="I127" s="27">
        <f>Tabela13123456789101163[[#This Row],[Distribuição Base]]*I$7</f>
        <v>-35.00936893556397</v>
      </c>
      <c r="J127" s="27">
        <f>Tabela13123456789101163[[#This Row],[Distribuição Base]]*J$7</f>
        <v>-35.00936893556397</v>
      </c>
      <c r="K127" s="27">
        <f>Tabela13123456789101163[[#This Row],[Distribuição Base]]*K$7</f>
        <v>-35.00936893556397</v>
      </c>
      <c r="L127" s="27">
        <f>Tabela13123456789101163[[#This Row],[Distribuição Base]]*L$7</f>
        <v>-35.00936893556397</v>
      </c>
      <c r="M127" s="27">
        <f>Tabela13123456789101163[[#This Row],[Distribuição Base]]*M$7</f>
        <v>-35.00936893556397</v>
      </c>
      <c r="N127" s="27">
        <f>Tabela13123456789101163[[#This Row],[Distribuição Base]]*N$7</f>
        <v>-35.00936893556397</v>
      </c>
      <c r="O127" s="27">
        <f>Tabela13123456789101163[[#This Row],[Distribuição Base]]*O$7</f>
        <v>-35.00936893556397</v>
      </c>
      <c r="P127" s="27">
        <f>Tabela13123456789101163[[#This Row],[Distribuição Base]]*P$7</f>
        <v>-35.00936893556397</v>
      </c>
      <c r="Q127" s="27">
        <f>Tabela13123456789101163[[#This Row],[Distribuição Base]]*Q$7</f>
        <v>-35.00936893556397</v>
      </c>
      <c r="R127" s="27">
        <f>Tabela13123456789101163[[#This Row],[Distribuição Base]]*R$7</f>
        <v>-35.00936893556397</v>
      </c>
      <c r="S127" s="27">
        <f>SUM(Tabela13123456789101163[[#This Row],[JANEIRO]:[DEZEMBRO]])</f>
        <v>-420.11242722676775</v>
      </c>
    </row>
    <row r="128" spans="1:19" x14ac:dyDescent="0.25">
      <c r="A128" s="32" t="s">
        <v>46</v>
      </c>
      <c r="B128" s="32">
        <v>271</v>
      </c>
      <c r="C128" s="37">
        <v>22310</v>
      </c>
      <c r="D128" s="32" t="s">
        <v>135</v>
      </c>
      <c r="E128" s="26">
        <v>-1270.5</v>
      </c>
      <c r="F128" s="10">
        <f>Tabela13123456789101163[[#This Row],[BASE]]/Tabela13123456789101163[[#Totals],[BASE]]</f>
        <v>4.1936949010215399E-2</v>
      </c>
      <c r="G128" s="27">
        <f>Tabela13123456789101163[[#This Row],[Distribuição Base]]*$G$7</f>
        <v>-1115.0514723648541</v>
      </c>
      <c r="H128" s="27">
        <f>Tabela13123456789101163[[#This Row],[Distribuição Base]]*H$7</f>
        <v>-1115.0514723648541</v>
      </c>
      <c r="I128" s="27">
        <f>Tabela13123456789101163[[#This Row],[Distribuição Base]]*I$7</f>
        <v>-1115.0514723648541</v>
      </c>
      <c r="J128" s="27">
        <f>Tabela13123456789101163[[#This Row],[Distribuição Base]]*J$7</f>
        <v>-1115.0514723648541</v>
      </c>
      <c r="K128" s="27">
        <f>Tabela13123456789101163[[#This Row],[Distribuição Base]]*K$7</f>
        <v>-1115.0514723648541</v>
      </c>
      <c r="L128" s="27">
        <f>Tabela13123456789101163[[#This Row],[Distribuição Base]]*L$7</f>
        <v>-1115.0514723648541</v>
      </c>
      <c r="M128" s="27">
        <f>Tabela13123456789101163[[#This Row],[Distribuição Base]]*M$7</f>
        <v>-1115.0514723648541</v>
      </c>
      <c r="N128" s="27">
        <f>Tabela13123456789101163[[#This Row],[Distribuição Base]]*N$7</f>
        <v>-1115.0514723648541</v>
      </c>
      <c r="O128" s="27">
        <f>Tabela13123456789101163[[#This Row],[Distribuição Base]]*O$7</f>
        <v>-1115.0514723648541</v>
      </c>
      <c r="P128" s="27">
        <f>Tabela13123456789101163[[#This Row],[Distribuição Base]]*P$7</f>
        <v>-1115.0514723648541</v>
      </c>
      <c r="Q128" s="27">
        <f>Tabela13123456789101163[[#This Row],[Distribuição Base]]*Q$7</f>
        <v>-1115.0514723648541</v>
      </c>
      <c r="R128" s="27">
        <f>Tabela13123456789101163[[#This Row],[Distribuição Base]]*R$7</f>
        <v>-1115.0514723648541</v>
      </c>
      <c r="S128" s="27">
        <f>SUM(Tabela13123456789101163[[#This Row],[JANEIRO]:[DEZEMBRO]])</f>
        <v>-13380.617668378249</v>
      </c>
    </row>
    <row r="129" spans="1:19" x14ac:dyDescent="0.25">
      <c r="A129" t="s">
        <v>46</v>
      </c>
      <c r="B129">
        <v>272</v>
      </c>
      <c r="C129" s="25">
        <v>22320</v>
      </c>
      <c r="D129" t="s">
        <v>136</v>
      </c>
      <c r="E129" s="26">
        <v>-859.28</v>
      </c>
      <c r="F129" s="10">
        <f>Tabela13123456789101163[[#This Row],[BASE]]/Tabela13123456789101163[[#Totals],[BASE]]</f>
        <v>2.8363307001572517E-2</v>
      </c>
      <c r="G129" s="27">
        <f>Tabela13123456789101163[[#This Row],[Distribuição Base]]*$G$7</f>
        <v>-754.14516267113083</v>
      </c>
      <c r="H129" s="27">
        <f>Tabela13123456789101163[[#This Row],[Distribuição Base]]*H$7</f>
        <v>-754.14516267113083</v>
      </c>
      <c r="I129" s="27">
        <f>Tabela13123456789101163[[#This Row],[Distribuição Base]]*I$7</f>
        <v>-754.14516267113083</v>
      </c>
      <c r="J129" s="27">
        <f>Tabela13123456789101163[[#This Row],[Distribuição Base]]*J$7</f>
        <v>-754.14516267113083</v>
      </c>
      <c r="K129" s="27">
        <f>Tabela13123456789101163[[#This Row],[Distribuição Base]]*K$7</f>
        <v>-754.14516267113083</v>
      </c>
      <c r="L129" s="27">
        <f>Tabela13123456789101163[[#This Row],[Distribuição Base]]*L$7</f>
        <v>-754.14516267113083</v>
      </c>
      <c r="M129" s="27">
        <f>Tabela13123456789101163[[#This Row],[Distribuição Base]]*M$7</f>
        <v>-754.14516267113083</v>
      </c>
      <c r="N129" s="27">
        <f>Tabela13123456789101163[[#This Row],[Distribuição Base]]*N$7</f>
        <v>-754.14516267113083</v>
      </c>
      <c r="O129" s="27">
        <f>Tabela13123456789101163[[#This Row],[Distribuição Base]]*O$7</f>
        <v>-754.14516267113083</v>
      </c>
      <c r="P129" s="27">
        <f>Tabela13123456789101163[[#This Row],[Distribuição Base]]*P$7</f>
        <v>-754.14516267113083</v>
      </c>
      <c r="Q129" s="27">
        <f>Tabela13123456789101163[[#This Row],[Distribuição Base]]*Q$7</f>
        <v>-754.14516267113083</v>
      </c>
      <c r="R129" s="27">
        <f>Tabela13123456789101163[[#This Row],[Distribuição Base]]*R$7</f>
        <v>-754.14516267113083</v>
      </c>
      <c r="S129" s="27">
        <f>SUM(Tabela13123456789101163[[#This Row],[JANEIRO]:[DEZEMBRO]])</f>
        <v>-9049.7419520535695</v>
      </c>
    </row>
    <row r="130" spans="1:19" x14ac:dyDescent="0.25">
      <c r="A130" t="s">
        <v>46</v>
      </c>
      <c r="B130">
        <v>274</v>
      </c>
      <c r="C130" s="25">
        <v>22330</v>
      </c>
      <c r="D130" t="s">
        <v>137</v>
      </c>
      <c r="E130" s="26">
        <v>-119.69</v>
      </c>
      <c r="F130" s="10">
        <f>Tabela13123456789101163[[#This Row],[BASE]]/Tabela13123456789101163[[#Totals],[BASE]]</f>
        <v>3.9507543699588196E-3</v>
      </c>
      <c r="G130" s="27">
        <f>Tabela13123456789101163[[#This Row],[Distribuição Base]]*$G$7</f>
        <v>-105.0456597617862</v>
      </c>
      <c r="H130" s="27">
        <f>Tabela13123456789101163[[#This Row],[Distribuição Base]]*H$7</f>
        <v>-105.0456597617862</v>
      </c>
      <c r="I130" s="27">
        <f>Tabela13123456789101163[[#This Row],[Distribuição Base]]*I$7</f>
        <v>-105.0456597617862</v>
      </c>
      <c r="J130" s="27">
        <f>Tabela13123456789101163[[#This Row],[Distribuição Base]]*J$7</f>
        <v>-105.0456597617862</v>
      </c>
      <c r="K130" s="27">
        <f>Tabela13123456789101163[[#This Row],[Distribuição Base]]*K$7</f>
        <v>-105.0456597617862</v>
      </c>
      <c r="L130" s="27">
        <f>Tabela13123456789101163[[#This Row],[Distribuição Base]]*L$7</f>
        <v>-105.0456597617862</v>
      </c>
      <c r="M130" s="27">
        <f>Tabela13123456789101163[[#This Row],[Distribuição Base]]*M$7</f>
        <v>-105.0456597617862</v>
      </c>
      <c r="N130" s="27">
        <f>Tabela13123456789101163[[#This Row],[Distribuição Base]]*N$7</f>
        <v>-105.0456597617862</v>
      </c>
      <c r="O130" s="27">
        <f>Tabela13123456789101163[[#This Row],[Distribuição Base]]*O$7</f>
        <v>-105.0456597617862</v>
      </c>
      <c r="P130" s="27">
        <f>Tabela13123456789101163[[#This Row],[Distribuição Base]]*P$7</f>
        <v>-105.0456597617862</v>
      </c>
      <c r="Q130" s="27">
        <f>Tabela13123456789101163[[#This Row],[Distribuição Base]]*Q$7</f>
        <v>-105.0456597617862</v>
      </c>
      <c r="R130" s="27">
        <f>Tabela13123456789101163[[#This Row],[Distribuição Base]]*R$7</f>
        <v>-105.0456597617862</v>
      </c>
      <c r="S130" s="27">
        <f>SUM(Tabela13123456789101163[[#This Row],[JANEIRO]:[DEZEMBRO]])</f>
        <v>-1260.5479171414345</v>
      </c>
    </row>
    <row r="131" spans="1:19" x14ac:dyDescent="0.25">
      <c r="A131" t="s">
        <v>46</v>
      </c>
      <c r="B131">
        <v>275</v>
      </c>
      <c r="C131" s="25">
        <v>22331</v>
      </c>
      <c r="D131" t="s">
        <v>138</v>
      </c>
      <c r="E131" s="26">
        <v>-159.57999999999998</v>
      </c>
      <c r="F131" s="10">
        <f>Tabela13123456789101163[[#This Row],[BASE]]/Tabela13123456789101163[[#Totals],[BASE]]</f>
        <v>5.2674524384495646E-3</v>
      </c>
      <c r="G131" s="27">
        <f>Tabela13123456789101163[[#This Row],[Distribuição Base]]*$G$7</f>
        <v>-140.05502869735017</v>
      </c>
      <c r="H131" s="27">
        <f>Tabela13123456789101163[[#This Row],[Distribuição Base]]*H$7</f>
        <v>-140.05502869735017</v>
      </c>
      <c r="I131" s="27">
        <f>Tabela13123456789101163[[#This Row],[Distribuição Base]]*I$7</f>
        <v>-140.05502869735017</v>
      </c>
      <c r="J131" s="27">
        <f>Tabela13123456789101163[[#This Row],[Distribuição Base]]*J$7</f>
        <v>-140.05502869735017</v>
      </c>
      <c r="K131" s="27">
        <f>Tabela13123456789101163[[#This Row],[Distribuição Base]]*K$7</f>
        <v>-140.05502869735017</v>
      </c>
      <c r="L131" s="27">
        <f>Tabela13123456789101163[[#This Row],[Distribuição Base]]*L$7</f>
        <v>-140.05502869735017</v>
      </c>
      <c r="M131" s="27">
        <f>Tabela13123456789101163[[#This Row],[Distribuição Base]]*M$7</f>
        <v>-140.05502869735017</v>
      </c>
      <c r="N131" s="27">
        <f>Tabela13123456789101163[[#This Row],[Distribuição Base]]*N$7</f>
        <v>-140.05502869735017</v>
      </c>
      <c r="O131" s="27">
        <f>Tabela13123456789101163[[#This Row],[Distribuição Base]]*O$7</f>
        <v>-140.05502869735017</v>
      </c>
      <c r="P131" s="27">
        <f>Tabela13123456789101163[[#This Row],[Distribuição Base]]*P$7</f>
        <v>-140.05502869735017</v>
      </c>
      <c r="Q131" s="27">
        <f>Tabela13123456789101163[[#This Row],[Distribuição Base]]*Q$7</f>
        <v>-140.05502869735017</v>
      </c>
      <c r="R131" s="27">
        <f>Tabela13123456789101163[[#This Row],[Distribuição Base]]*R$7</f>
        <v>-140.05502869735017</v>
      </c>
      <c r="S131" s="27">
        <f>SUM(Tabela13123456789101163[[#This Row],[JANEIRO]:[DEZEMBRO]])</f>
        <v>-1680.6603443682025</v>
      </c>
    </row>
    <row r="132" spans="1:19" x14ac:dyDescent="0.25">
      <c r="A132" t="s">
        <v>46</v>
      </c>
      <c r="B132">
        <v>276</v>
      </c>
      <c r="C132" s="25">
        <v>22332</v>
      </c>
      <c r="D132" t="s">
        <v>139</v>
      </c>
      <c r="E132" s="26">
        <v>-39.89</v>
      </c>
      <c r="F132" s="10">
        <f>Tabela13123456789101163[[#This Row],[BASE]]/Tabela13123456789101163[[#Totals],[BASE]]</f>
        <v>1.3166980684907455E-3</v>
      </c>
      <c r="G132" s="27">
        <f>Tabela13123456789101163[[#This Row],[Distribuição Base]]*$G$7</f>
        <v>-35.00936893556397</v>
      </c>
      <c r="H132" s="27">
        <f>Tabela13123456789101163[[#This Row],[Distribuição Base]]*H$7</f>
        <v>-35.00936893556397</v>
      </c>
      <c r="I132" s="27">
        <f>Tabela13123456789101163[[#This Row],[Distribuição Base]]*I$7</f>
        <v>-35.00936893556397</v>
      </c>
      <c r="J132" s="27">
        <f>Tabela13123456789101163[[#This Row],[Distribuição Base]]*J$7</f>
        <v>-35.00936893556397</v>
      </c>
      <c r="K132" s="27">
        <f>Tabela13123456789101163[[#This Row],[Distribuição Base]]*K$7</f>
        <v>-35.00936893556397</v>
      </c>
      <c r="L132" s="27">
        <f>Tabela13123456789101163[[#This Row],[Distribuição Base]]*L$7</f>
        <v>-35.00936893556397</v>
      </c>
      <c r="M132" s="27">
        <f>Tabela13123456789101163[[#This Row],[Distribuição Base]]*M$7</f>
        <v>-35.00936893556397</v>
      </c>
      <c r="N132" s="27">
        <f>Tabela13123456789101163[[#This Row],[Distribuição Base]]*N$7</f>
        <v>-35.00936893556397</v>
      </c>
      <c r="O132" s="27">
        <f>Tabela13123456789101163[[#This Row],[Distribuição Base]]*O$7</f>
        <v>-35.00936893556397</v>
      </c>
      <c r="P132" s="27">
        <f>Tabela13123456789101163[[#This Row],[Distribuição Base]]*P$7</f>
        <v>-35.00936893556397</v>
      </c>
      <c r="Q132" s="27">
        <f>Tabela13123456789101163[[#This Row],[Distribuição Base]]*Q$7</f>
        <v>-35.00936893556397</v>
      </c>
      <c r="R132" s="27">
        <f>Tabela13123456789101163[[#This Row],[Distribuição Base]]*R$7</f>
        <v>-35.00936893556397</v>
      </c>
      <c r="S132" s="27">
        <f>SUM(Tabela13123456789101163[[#This Row],[JANEIRO]:[DEZEMBRO]])</f>
        <v>-420.11242722676775</v>
      </c>
    </row>
    <row r="133" spans="1:19" x14ac:dyDescent="0.25">
      <c r="A133" t="s">
        <v>46</v>
      </c>
      <c r="B133">
        <v>277</v>
      </c>
      <c r="C133" s="25">
        <v>22333</v>
      </c>
      <c r="D133" t="s">
        <v>140</v>
      </c>
      <c r="E133" s="26">
        <v>-419.51</v>
      </c>
      <c r="F133" s="10">
        <f>Tabela13123456789101163[[#This Row],[BASE]]/Tabela13123456789101163[[#Totals],[BASE]]</f>
        <v>1.3847280188331729E-2</v>
      </c>
      <c r="G133" s="27">
        <f>Tabela13123456789101163[[#This Row],[Distribuição Base]]*$G$7</f>
        <v>-368.1820095803069</v>
      </c>
      <c r="H133" s="27">
        <f>Tabela13123456789101163[[#This Row],[Distribuição Base]]*H$7</f>
        <v>-368.1820095803069</v>
      </c>
      <c r="I133" s="27">
        <f>Tabela13123456789101163[[#This Row],[Distribuição Base]]*I$7</f>
        <v>-368.1820095803069</v>
      </c>
      <c r="J133" s="27">
        <f>Tabela13123456789101163[[#This Row],[Distribuição Base]]*J$7</f>
        <v>-368.1820095803069</v>
      </c>
      <c r="K133" s="27">
        <f>Tabela13123456789101163[[#This Row],[Distribuição Base]]*K$7</f>
        <v>-368.1820095803069</v>
      </c>
      <c r="L133" s="27">
        <f>Tabela13123456789101163[[#This Row],[Distribuição Base]]*L$7</f>
        <v>-368.1820095803069</v>
      </c>
      <c r="M133" s="27">
        <f>Tabela13123456789101163[[#This Row],[Distribuição Base]]*M$7</f>
        <v>-368.1820095803069</v>
      </c>
      <c r="N133" s="27">
        <f>Tabela13123456789101163[[#This Row],[Distribuição Base]]*N$7</f>
        <v>-368.1820095803069</v>
      </c>
      <c r="O133" s="27">
        <f>Tabela13123456789101163[[#This Row],[Distribuição Base]]*O$7</f>
        <v>-368.1820095803069</v>
      </c>
      <c r="P133" s="27">
        <f>Tabela13123456789101163[[#This Row],[Distribuição Base]]*P$7</f>
        <v>-368.1820095803069</v>
      </c>
      <c r="Q133" s="27">
        <f>Tabela13123456789101163[[#This Row],[Distribuição Base]]*Q$7</f>
        <v>-368.1820095803069</v>
      </c>
      <c r="R133" s="27">
        <f>Tabela13123456789101163[[#This Row],[Distribuição Base]]*R$7</f>
        <v>-368.1820095803069</v>
      </c>
      <c r="S133" s="27">
        <f>SUM(Tabela13123456789101163[[#This Row],[JANEIRO]:[DEZEMBRO]])</f>
        <v>-4418.184114963683</v>
      </c>
    </row>
    <row r="134" spans="1:19" x14ac:dyDescent="0.25">
      <c r="A134" t="s">
        <v>46</v>
      </c>
      <c r="B134">
        <v>278</v>
      </c>
      <c r="C134" s="25">
        <v>22334</v>
      </c>
      <c r="D134" t="s">
        <v>141</v>
      </c>
      <c r="E134" s="26">
        <v>-61.379999999999995</v>
      </c>
      <c r="F134" s="10">
        <f>Tabela13123456789101163[[#This Row],[BASE]]/Tabela13123456789101163[[#Totals],[BASE]]</f>
        <v>2.0260448093246917E-3</v>
      </c>
      <c r="G134" s="27">
        <f>Tabela13123456789101163[[#This Row],[Distribuição Base]]*$G$7</f>
        <v>-53.870019184379956</v>
      </c>
      <c r="H134" s="27">
        <f>Tabela13123456789101163[[#This Row],[Distribuição Base]]*H$7</f>
        <v>-53.870019184379956</v>
      </c>
      <c r="I134" s="27">
        <f>Tabela13123456789101163[[#This Row],[Distribuição Base]]*I$7</f>
        <v>-53.870019184379956</v>
      </c>
      <c r="J134" s="27">
        <f>Tabela13123456789101163[[#This Row],[Distribuição Base]]*J$7</f>
        <v>-53.870019184379956</v>
      </c>
      <c r="K134" s="27">
        <f>Tabela13123456789101163[[#This Row],[Distribuição Base]]*K$7</f>
        <v>-53.870019184379956</v>
      </c>
      <c r="L134" s="27">
        <f>Tabela13123456789101163[[#This Row],[Distribuição Base]]*L$7</f>
        <v>-53.870019184379956</v>
      </c>
      <c r="M134" s="27">
        <f>Tabela13123456789101163[[#This Row],[Distribuição Base]]*M$7</f>
        <v>-53.870019184379956</v>
      </c>
      <c r="N134" s="27">
        <f>Tabela13123456789101163[[#This Row],[Distribuição Base]]*N$7</f>
        <v>-53.870019184379956</v>
      </c>
      <c r="O134" s="27">
        <f>Tabela13123456789101163[[#This Row],[Distribuição Base]]*O$7</f>
        <v>-53.870019184379956</v>
      </c>
      <c r="P134" s="27">
        <f>Tabela13123456789101163[[#This Row],[Distribuição Base]]*P$7</f>
        <v>-53.870019184379956</v>
      </c>
      <c r="Q134" s="27">
        <f>Tabela13123456789101163[[#This Row],[Distribuição Base]]*Q$7</f>
        <v>-53.870019184379956</v>
      </c>
      <c r="R134" s="27">
        <f>Tabela13123456789101163[[#This Row],[Distribuição Base]]*R$7</f>
        <v>-53.870019184379956</v>
      </c>
      <c r="S134" s="27">
        <f>SUM(Tabela13123456789101163[[#This Row],[JANEIRO]:[DEZEMBRO]])</f>
        <v>-646.44023021255953</v>
      </c>
    </row>
    <row r="135" spans="1:19" x14ac:dyDescent="0.25">
      <c r="A135" t="s">
        <v>46</v>
      </c>
      <c r="B135">
        <v>279</v>
      </c>
      <c r="C135" s="25">
        <v>22340</v>
      </c>
      <c r="D135" t="s">
        <v>142</v>
      </c>
      <c r="E135" s="26">
        <v>-61.379999999999995</v>
      </c>
      <c r="F135" s="10">
        <f>Tabela13123456789101163[[#This Row],[BASE]]/Tabela13123456789101163[[#Totals],[BASE]]</f>
        <v>2.0260448093246917E-3</v>
      </c>
      <c r="G135" s="27">
        <f>Tabela13123456789101163[[#This Row],[Distribuição Base]]*$G$7</f>
        <v>-53.870019184379956</v>
      </c>
      <c r="H135" s="27">
        <f>Tabela13123456789101163[[#This Row],[Distribuição Base]]*H$7</f>
        <v>-53.870019184379956</v>
      </c>
      <c r="I135" s="27">
        <f>Tabela13123456789101163[[#This Row],[Distribuição Base]]*I$7</f>
        <v>-53.870019184379956</v>
      </c>
      <c r="J135" s="27">
        <f>Tabela13123456789101163[[#This Row],[Distribuição Base]]*J$7</f>
        <v>-53.870019184379956</v>
      </c>
      <c r="K135" s="27">
        <f>Tabela13123456789101163[[#This Row],[Distribuição Base]]*K$7</f>
        <v>-53.870019184379956</v>
      </c>
      <c r="L135" s="27">
        <f>Tabela13123456789101163[[#This Row],[Distribuição Base]]*L$7</f>
        <v>-53.870019184379956</v>
      </c>
      <c r="M135" s="27">
        <f>Tabela13123456789101163[[#This Row],[Distribuição Base]]*M$7</f>
        <v>-53.870019184379956</v>
      </c>
      <c r="N135" s="27">
        <f>Tabela13123456789101163[[#This Row],[Distribuição Base]]*N$7</f>
        <v>-53.870019184379956</v>
      </c>
      <c r="O135" s="27">
        <f>Tabela13123456789101163[[#This Row],[Distribuição Base]]*O$7</f>
        <v>-53.870019184379956</v>
      </c>
      <c r="P135" s="27">
        <f>Tabela13123456789101163[[#This Row],[Distribuição Base]]*P$7</f>
        <v>-53.870019184379956</v>
      </c>
      <c r="Q135" s="27">
        <f>Tabela13123456789101163[[#This Row],[Distribuição Base]]*Q$7</f>
        <v>-53.870019184379956</v>
      </c>
      <c r="R135" s="27">
        <f>Tabela13123456789101163[[#This Row],[Distribuição Base]]*R$7</f>
        <v>-53.870019184379956</v>
      </c>
      <c r="S135" s="27">
        <f>SUM(Tabela13123456789101163[[#This Row],[JANEIRO]:[DEZEMBRO]])</f>
        <v>-646.44023021255953</v>
      </c>
    </row>
    <row r="136" spans="1:19" x14ac:dyDescent="0.25">
      <c r="A136" t="s">
        <v>46</v>
      </c>
      <c r="B136">
        <v>280</v>
      </c>
      <c r="C136" s="25">
        <v>22360</v>
      </c>
      <c r="D136" t="s">
        <v>143</v>
      </c>
      <c r="E136" s="26">
        <v>-39.89</v>
      </c>
      <c r="F136" s="10">
        <f>Tabela13123456789101163[[#This Row],[BASE]]/Tabela13123456789101163[[#Totals],[BASE]]</f>
        <v>1.3166980684907455E-3</v>
      </c>
      <c r="G136" s="27">
        <f>Tabela13123456789101163[[#This Row],[Distribuição Base]]*$G$7</f>
        <v>-35.00936893556397</v>
      </c>
      <c r="H136" s="27">
        <f>Tabela13123456789101163[[#This Row],[Distribuição Base]]*H$7</f>
        <v>-35.00936893556397</v>
      </c>
      <c r="I136" s="27">
        <f>Tabela13123456789101163[[#This Row],[Distribuição Base]]*I$7</f>
        <v>-35.00936893556397</v>
      </c>
      <c r="J136" s="27">
        <f>Tabela13123456789101163[[#This Row],[Distribuição Base]]*J$7</f>
        <v>-35.00936893556397</v>
      </c>
      <c r="K136" s="27">
        <f>Tabela13123456789101163[[#This Row],[Distribuição Base]]*K$7</f>
        <v>-35.00936893556397</v>
      </c>
      <c r="L136" s="27">
        <f>Tabela13123456789101163[[#This Row],[Distribuição Base]]*L$7</f>
        <v>-35.00936893556397</v>
      </c>
      <c r="M136" s="27">
        <f>Tabela13123456789101163[[#This Row],[Distribuição Base]]*M$7</f>
        <v>-35.00936893556397</v>
      </c>
      <c r="N136" s="27">
        <f>Tabela13123456789101163[[#This Row],[Distribuição Base]]*N$7</f>
        <v>-35.00936893556397</v>
      </c>
      <c r="O136" s="27">
        <f>Tabela13123456789101163[[#This Row],[Distribuição Base]]*O$7</f>
        <v>-35.00936893556397</v>
      </c>
      <c r="P136" s="27">
        <f>Tabela13123456789101163[[#This Row],[Distribuição Base]]*P$7</f>
        <v>-35.00936893556397</v>
      </c>
      <c r="Q136" s="27">
        <f>Tabela13123456789101163[[#This Row],[Distribuição Base]]*Q$7</f>
        <v>-35.00936893556397</v>
      </c>
      <c r="R136" s="27">
        <f>Tabela13123456789101163[[#This Row],[Distribuição Base]]*R$7</f>
        <v>-35.00936893556397</v>
      </c>
      <c r="S136" s="27">
        <f>SUM(Tabela13123456789101163[[#This Row],[JANEIRO]:[DEZEMBRO]])</f>
        <v>-420.11242722676775</v>
      </c>
    </row>
    <row r="137" spans="1:19" x14ac:dyDescent="0.25">
      <c r="A137" t="s">
        <v>46</v>
      </c>
      <c r="B137">
        <v>281</v>
      </c>
      <c r="C137" s="25">
        <v>22370</v>
      </c>
      <c r="D137" t="s">
        <v>144</v>
      </c>
      <c r="E137" s="26">
        <v>-159.57999999999998</v>
      </c>
      <c r="F137" s="10">
        <f>Tabela13123456789101163[[#This Row],[BASE]]/Tabela13123456789101163[[#Totals],[BASE]]</f>
        <v>5.2674524384495646E-3</v>
      </c>
      <c r="G137" s="27">
        <f>Tabela13123456789101163[[#This Row],[Distribuição Base]]*$G$7</f>
        <v>-140.05502869735017</v>
      </c>
      <c r="H137" s="27">
        <f>Tabela13123456789101163[[#This Row],[Distribuição Base]]*H$7</f>
        <v>-140.05502869735017</v>
      </c>
      <c r="I137" s="27">
        <f>Tabela13123456789101163[[#This Row],[Distribuição Base]]*I$7</f>
        <v>-140.05502869735017</v>
      </c>
      <c r="J137" s="27">
        <f>Tabela13123456789101163[[#This Row],[Distribuição Base]]*J$7</f>
        <v>-140.05502869735017</v>
      </c>
      <c r="K137" s="27">
        <f>Tabela13123456789101163[[#This Row],[Distribuição Base]]*K$7</f>
        <v>-140.05502869735017</v>
      </c>
      <c r="L137" s="27">
        <f>Tabela13123456789101163[[#This Row],[Distribuição Base]]*L$7</f>
        <v>-140.05502869735017</v>
      </c>
      <c r="M137" s="27">
        <f>Tabela13123456789101163[[#This Row],[Distribuição Base]]*M$7</f>
        <v>-140.05502869735017</v>
      </c>
      <c r="N137" s="27">
        <f>Tabela13123456789101163[[#This Row],[Distribuição Base]]*N$7</f>
        <v>-140.05502869735017</v>
      </c>
      <c r="O137" s="27">
        <f>Tabela13123456789101163[[#This Row],[Distribuição Base]]*O$7</f>
        <v>-140.05502869735017</v>
      </c>
      <c r="P137" s="27">
        <f>Tabela13123456789101163[[#This Row],[Distribuição Base]]*P$7</f>
        <v>-140.05502869735017</v>
      </c>
      <c r="Q137" s="27">
        <f>Tabela13123456789101163[[#This Row],[Distribuição Base]]*Q$7</f>
        <v>-140.05502869735017</v>
      </c>
      <c r="R137" s="27">
        <f>Tabela13123456789101163[[#This Row],[Distribuição Base]]*R$7</f>
        <v>-140.05502869735017</v>
      </c>
      <c r="S137" s="27">
        <f>SUM(Tabela13123456789101163[[#This Row],[JANEIRO]:[DEZEMBRO]])</f>
        <v>-1680.6603443682025</v>
      </c>
    </row>
    <row r="138" spans="1:19" x14ac:dyDescent="0.25">
      <c r="A138" t="s">
        <v>46</v>
      </c>
      <c r="B138">
        <v>283</v>
      </c>
      <c r="C138" s="25">
        <v>22390</v>
      </c>
      <c r="D138" t="s">
        <v>145</v>
      </c>
      <c r="E138" s="26">
        <v>-79.790000000000006</v>
      </c>
      <c r="F138" s="10">
        <f>Tabela13123456789101163[[#This Row],[BASE]]/Tabela13123456789101163[[#Totals],[BASE]]</f>
        <v>2.6337262192247827E-3</v>
      </c>
      <c r="G138" s="27">
        <f>Tabela13123456789101163[[#This Row],[Distribuição Base]]*$G$7</f>
        <v>-70.027514348675098</v>
      </c>
      <c r="H138" s="27">
        <f>Tabela13123456789101163[[#This Row],[Distribuição Base]]*H$7</f>
        <v>-70.027514348675098</v>
      </c>
      <c r="I138" s="27">
        <f>Tabela13123456789101163[[#This Row],[Distribuição Base]]*I$7</f>
        <v>-70.027514348675098</v>
      </c>
      <c r="J138" s="27">
        <f>Tabela13123456789101163[[#This Row],[Distribuição Base]]*J$7</f>
        <v>-70.027514348675098</v>
      </c>
      <c r="K138" s="27">
        <f>Tabela13123456789101163[[#This Row],[Distribuição Base]]*K$7</f>
        <v>-70.027514348675098</v>
      </c>
      <c r="L138" s="27">
        <f>Tabela13123456789101163[[#This Row],[Distribuição Base]]*L$7</f>
        <v>-70.027514348675098</v>
      </c>
      <c r="M138" s="27">
        <f>Tabela13123456789101163[[#This Row],[Distribuição Base]]*M$7</f>
        <v>-70.027514348675098</v>
      </c>
      <c r="N138" s="27">
        <f>Tabela13123456789101163[[#This Row],[Distribuição Base]]*N$7</f>
        <v>-70.027514348675098</v>
      </c>
      <c r="O138" s="27">
        <f>Tabela13123456789101163[[#This Row],[Distribuição Base]]*O$7</f>
        <v>-70.027514348675098</v>
      </c>
      <c r="P138" s="27">
        <f>Tabela13123456789101163[[#This Row],[Distribuição Base]]*P$7</f>
        <v>-70.027514348675098</v>
      </c>
      <c r="Q138" s="27">
        <f>Tabela13123456789101163[[#This Row],[Distribuição Base]]*Q$7</f>
        <v>-70.027514348675098</v>
      </c>
      <c r="R138" s="27">
        <f>Tabela13123456789101163[[#This Row],[Distribuição Base]]*R$7</f>
        <v>-70.027514348675098</v>
      </c>
      <c r="S138" s="27">
        <f>SUM(Tabela13123456789101163[[#This Row],[JANEIRO]:[DEZEMBRO]])</f>
        <v>-840.33017218410134</v>
      </c>
    </row>
    <row r="139" spans="1:19" x14ac:dyDescent="0.25">
      <c r="A139" t="s">
        <v>46</v>
      </c>
      <c r="B139">
        <v>284</v>
      </c>
      <c r="C139" s="25">
        <v>22391</v>
      </c>
      <c r="D139" t="s">
        <v>146</v>
      </c>
      <c r="E139" s="26">
        <v>-79.790000000000006</v>
      </c>
      <c r="F139" s="10">
        <f>Tabela13123456789101163[[#This Row],[BASE]]/Tabela13123456789101163[[#Totals],[BASE]]</f>
        <v>2.6337262192247827E-3</v>
      </c>
      <c r="G139" s="27">
        <f>Tabela13123456789101163[[#This Row],[Distribuição Base]]*$G$7</f>
        <v>-70.027514348675098</v>
      </c>
      <c r="H139" s="27">
        <f>Tabela13123456789101163[[#This Row],[Distribuição Base]]*H$7</f>
        <v>-70.027514348675098</v>
      </c>
      <c r="I139" s="27">
        <f>Tabela13123456789101163[[#This Row],[Distribuição Base]]*I$7</f>
        <v>-70.027514348675098</v>
      </c>
      <c r="J139" s="27">
        <f>Tabela13123456789101163[[#This Row],[Distribuição Base]]*J$7</f>
        <v>-70.027514348675098</v>
      </c>
      <c r="K139" s="27">
        <f>Tabela13123456789101163[[#This Row],[Distribuição Base]]*K$7</f>
        <v>-70.027514348675098</v>
      </c>
      <c r="L139" s="27">
        <f>Tabela13123456789101163[[#This Row],[Distribuição Base]]*L$7</f>
        <v>-70.027514348675098</v>
      </c>
      <c r="M139" s="27">
        <f>Tabela13123456789101163[[#This Row],[Distribuição Base]]*M$7</f>
        <v>-70.027514348675098</v>
      </c>
      <c r="N139" s="27">
        <f>Tabela13123456789101163[[#This Row],[Distribuição Base]]*N$7</f>
        <v>-70.027514348675098</v>
      </c>
      <c r="O139" s="27">
        <f>Tabela13123456789101163[[#This Row],[Distribuição Base]]*O$7</f>
        <v>-70.027514348675098</v>
      </c>
      <c r="P139" s="27">
        <f>Tabela13123456789101163[[#This Row],[Distribuição Base]]*P$7</f>
        <v>-70.027514348675098</v>
      </c>
      <c r="Q139" s="27">
        <f>Tabela13123456789101163[[#This Row],[Distribuição Base]]*Q$7</f>
        <v>-70.027514348675098</v>
      </c>
      <c r="R139" s="27">
        <f>Tabela13123456789101163[[#This Row],[Distribuição Base]]*R$7</f>
        <v>-70.027514348675098</v>
      </c>
      <c r="S139" s="27">
        <f>SUM(Tabela13123456789101163[[#This Row],[JANEIRO]:[DEZEMBRO]])</f>
        <v>-840.33017218410134</v>
      </c>
    </row>
    <row r="140" spans="1:19" x14ac:dyDescent="0.25">
      <c r="A140" t="s">
        <v>46</v>
      </c>
      <c r="B140">
        <v>286</v>
      </c>
      <c r="C140" s="25">
        <v>22393</v>
      </c>
      <c r="D140" t="s">
        <v>219</v>
      </c>
      <c r="E140" s="26">
        <v>-279.25</v>
      </c>
      <c r="F140" s="10">
        <f>Tabela13123456789101163[[#This Row],[BASE]]/Tabela13123456789101163[[#Totals],[BASE]]</f>
        <v>9.2175466439218014E-3</v>
      </c>
      <c r="G140" s="27">
        <f>Tabela13123456789101163[[#This Row],[Distribuição Base]]*$G$7</f>
        <v>-245.08313550404208</v>
      </c>
      <c r="H140" s="27">
        <f>Tabela13123456789101163[[#This Row],[Distribuição Base]]*H$7</f>
        <v>-245.08313550404208</v>
      </c>
      <c r="I140" s="27">
        <f>Tabela13123456789101163[[#This Row],[Distribuição Base]]*I$7</f>
        <v>-245.08313550404208</v>
      </c>
      <c r="J140" s="27">
        <f>Tabela13123456789101163[[#This Row],[Distribuição Base]]*J$7</f>
        <v>-245.08313550404208</v>
      </c>
      <c r="K140" s="27">
        <f>Tabela13123456789101163[[#This Row],[Distribuição Base]]*K$7</f>
        <v>-245.08313550404208</v>
      </c>
      <c r="L140" s="27">
        <f>Tabela13123456789101163[[#This Row],[Distribuição Base]]*L$7</f>
        <v>-245.08313550404208</v>
      </c>
      <c r="M140" s="27">
        <f>Tabela13123456789101163[[#This Row],[Distribuição Base]]*M$7</f>
        <v>-245.08313550404208</v>
      </c>
      <c r="N140" s="27">
        <f>Tabela13123456789101163[[#This Row],[Distribuição Base]]*N$7</f>
        <v>-245.08313550404208</v>
      </c>
      <c r="O140" s="27">
        <f>Tabela13123456789101163[[#This Row],[Distribuição Base]]*O$7</f>
        <v>-245.08313550404208</v>
      </c>
      <c r="P140" s="27">
        <f>Tabela13123456789101163[[#This Row],[Distribuição Base]]*P$7</f>
        <v>-245.08313550404208</v>
      </c>
      <c r="Q140" s="27">
        <f>Tabela13123456789101163[[#This Row],[Distribuição Base]]*Q$7</f>
        <v>-245.08313550404208</v>
      </c>
      <c r="R140" s="27">
        <f>Tabela13123456789101163[[#This Row],[Distribuição Base]]*R$7</f>
        <v>-245.08313550404208</v>
      </c>
      <c r="S140" s="27">
        <f>SUM(Tabela13123456789101163[[#This Row],[JANEIRO]:[DEZEMBRO]])</f>
        <v>-2940.9976260485055</v>
      </c>
    </row>
    <row r="141" spans="1:19" x14ac:dyDescent="0.25">
      <c r="A141" t="s">
        <v>46</v>
      </c>
      <c r="B141">
        <v>1149</v>
      </c>
      <c r="C141" s="25">
        <v>22394</v>
      </c>
      <c r="D141" t="s">
        <v>147</v>
      </c>
      <c r="E141" s="26">
        <v>-357.17</v>
      </c>
      <c r="F141" s="10">
        <f>Tabela13123456789101163[[#This Row],[BASE]]/Tabela13123456789101163[[#Totals],[BASE]]</f>
        <v>1.178954748365103E-2</v>
      </c>
      <c r="G141" s="27">
        <f>Tabela13123456789101163[[#This Row],[Distribuição Base]]*$G$7</f>
        <v>-313.46944855140094</v>
      </c>
      <c r="H141" s="27">
        <f>Tabela13123456789101163[[#This Row],[Distribuição Base]]*H$7</f>
        <v>-313.46944855140094</v>
      </c>
      <c r="I141" s="27">
        <f>Tabela13123456789101163[[#This Row],[Distribuição Base]]*I$7</f>
        <v>-313.46944855140094</v>
      </c>
      <c r="J141" s="27">
        <f>Tabela13123456789101163[[#This Row],[Distribuição Base]]*J$7</f>
        <v>-313.46944855140094</v>
      </c>
      <c r="K141" s="27">
        <f>Tabela13123456789101163[[#This Row],[Distribuição Base]]*K$7</f>
        <v>-313.46944855140094</v>
      </c>
      <c r="L141" s="27">
        <f>Tabela13123456789101163[[#This Row],[Distribuição Base]]*L$7</f>
        <v>-313.46944855140094</v>
      </c>
      <c r="M141" s="27">
        <f>Tabela13123456789101163[[#This Row],[Distribuição Base]]*M$7</f>
        <v>-313.46944855140094</v>
      </c>
      <c r="N141" s="27">
        <f>Tabela13123456789101163[[#This Row],[Distribuição Base]]*N$7</f>
        <v>-313.46944855140094</v>
      </c>
      <c r="O141" s="27">
        <f>Tabela13123456789101163[[#This Row],[Distribuição Base]]*O$7</f>
        <v>-313.46944855140094</v>
      </c>
      <c r="P141" s="27">
        <f>Tabela13123456789101163[[#This Row],[Distribuição Base]]*P$7</f>
        <v>-313.46944855140094</v>
      </c>
      <c r="Q141" s="27">
        <f>Tabela13123456789101163[[#This Row],[Distribuição Base]]*Q$7</f>
        <v>-313.46944855140094</v>
      </c>
      <c r="R141" s="27">
        <f>Tabela13123456789101163[[#This Row],[Distribuição Base]]*R$7</f>
        <v>-313.46944855140094</v>
      </c>
      <c r="S141" s="27">
        <f>SUM(Tabela13123456789101163[[#This Row],[JANEIRO]:[DEZEMBRO]])</f>
        <v>-3761.6333826168116</v>
      </c>
    </row>
    <row r="142" spans="1:19" x14ac:dyDescent="0.25">
      <c r="A142" t="s">
        <v>46</v>
      </c>
      <c r="B142">
        <v>288</v>
      </c>
      <c r="C142" s="25">
        <v>22395</v>
      </c>
      <c r="D142" t="s">
        <v>148</v>
      </c>
      <c r="E142" s="26">
        <v>-21.41</v>
      </c>
      <c r="F142" s="10">
        <f>Tabela13123456789101163[[#This Row],[BASE]]/Tabela13123456789101163[[#Totals],[BASE]]</f>
        <v>7.0670608288761244E-4</v>
      </c>
      <c r="G142" s="27">
        <f>Tabela13123456789101163[[#This Row],[Distribuição Base]]*$G$7</f>
        <v>-18.790438428438822</v>
      </c>
      <c r="H142" s="27">
        <f>Tabela13123456789101163[[#This Row],[Distribuição Base]]*H$7</f>
        <v>-18.790438428438822</v>
      </c>
      <c r="I142" s="27">
        <f>Tabela13123456789101163[[#This Row],[Distribuição Base]]*I$7</f>
        <v>-18.790438428438822</v>
      </c>
      <c r="J142" s="27">
        <f>Tabela13123456789101163[[#This Row],[Distribuição Base]]*J$7</f>
        <v>-18.790438428438822</v>
      </c>
      <c r="K142" s="27">
        <f>Tabela13123456789101163[[#This Row],[Distribuição Base]]*K$7</f>
        <v>-18.790438428438822</v>
      </c>
      <c r="L142" s="27">
        <f>Tabela13123456789101163[[#This Row],[Distribuição Base]]*L$7</f>
        <v>-18.790438428438822</v>
      </c>
      <c r="M142" s="27">
        <f>Tabela13123456789101163[[#This Row],[Distribuição Base]]*M$7</f>
        <v>-18.790438428438822</v>
      </c>
      <c r="N142" s="27">
        <f>Tabela13123456789101163[[#This Row],[Distribuição Base]]*N$7</f>
        <v>-18.790438428438822</v>
      </c>
      <c r="O142" s="27">
        <f>Tabela13123456789101163[[#This Row],[Distribuição Base]]*O$7</f>
        <v>-18.790438428438822</v>
      </c>
      <c r="P142" s="27">
        <f>Tabela13123456789101163[[#This Row],[Distribuição Base]]*P$7</f>
        <v>-18.790438428438822</v>
      </c>
      <c r="Q142" s="27">
        <f>Tabela13123456789101163[[#This Row],[Distribuição Base]]*Q$7</f>
        <v>-18.790438428438822</v>
      </c>
      <c r="R142" s="27">
        <f>Tabela13123456789101163[[#This Row],[Distribuição Base]]*R$7</f>
        <v>-18.790438428438822</v>
      </c>
      <c r="S142" s="27">
        <f>SUM(Tabela13123456789101163[[#This Row],[JANEIRO]:[DEZEMBRO]])</f>
        <v>-225.48526114126585</v>
      </c>
    </row>
    <row r="143" spans="1:19" x14ac:dyDescent="0.25">
      <c r="A143" t="s">
        <v>46</v>
      </c>
      <c r="B143">
        <v>296</v>
      </c>
      <c r="C143" s="25">
        <v>22407</v>
      </c>
      <c r="D143" t="s">
        <v>221</v>
      </c>
      <c r="E143" s="26">
        <v>-500.22</v>
      </c>
      <c r="F143" s="10">
        <f>Tabela13123456789101163[[#This Row],[BASE]]/Tabela13123456789101163[[#Totals],[BASE]]</f>
        <v>1.6511373973939352E-2</v>
      </c>
      <c r="G143" s="27">
        <f>Tabela13123456789101163[[#This Row],[Distribuição Base]]*$G$7</f>
        <v>-439.01695986331941</v>
      </c>
      <c r="H143" s="27">
        <f>Tabela13123456789101163[[#This Row],[Distribuição Base]]*H$7</f>
        <v>-439.01695986331941</v>
      </c>
      <c r="I143" s="27">
        <f>Tabela13123456789101163[[#This Row],[Distribuição Base]]*I$7</f>
        <v>-439.01695986331941</v>
      </c>
      <c r="J143" s="27">
        <f>Tabela13123456789101163[[#This Row],[Distribuição Base]]*J$7</f>
        <v>-439.01695986331941</v>
      </c>
      <c r="K143" s="27">
        <f>Tabela13123456789101163[[#This Row],[Distribuição Base]]*K$7</f>
        <v>-439.01695986331941</v>
      </c>
      <c r="L143" s="27">
        <f>Tabela13123456789101163[[#This Row],[Distribuição Base]]*L$7</f>
        <v>-439.01695986331941</v>
      </c>
      <c r="M143" s="27">
        <f>Tabela13123456789101163[[#This Row],[Distribuição Base]]*M$7</f>
        <v>-439.01695986331941</v>
      </c>
      <c r="N143" s="27">
        <f>Tabela13123456789101163[[#This Row],[Distribuição Base]]*N$7</f>
        <v>-439.01695986331941</v>
      </c>
      <c r="O143" s="27">
        <f>Tabela13123456789101163[[#This Row],[Distribuição Base]]*O$7</f>
        <v>-439.01695986331941</v>
      </c>
      <c r="P143" s="27">
        <f>Tabela13123456789101163[[#This Row],[Distribuição Base]]*P$7</f>
        <v>-439.01695986331941</v>
      </c>
      <c r="Q143" s="27">
        <f>Tabela13123456789101163[[#This Row],[Distribuição Base]]*Q$7</f>
        <v>-439.01695986331941</v>
      </c>
      <c r="R143" s="27">
        <f>Tabela13123456789101163[[#This Row],[Distribuição Base]]*R$7</f>
        <v>-439.01695986331941</v>
      </c>
      <c r="S143" s="27">
        <f>SUM(Tabela13123456789101163[[#This Row],[JANEIRO]:[DEZEMBRO]])</f>
        <v>-5268.2035183598318</v>
      </c>
    </row>
    <row r="144" spans="1:19" x14ac:dyDescent="0.25">
      <c r="A144" t="s">
        <v>46</v>
      </c>
      <c r="B144">
        <v>297</v>
      </c>
      <c r="C144" s="25">
        <v>22408</v>
      </c>
      <c r="D144" t="s">
        <v>149</v>
      </c>
      <c r="E144" s="26">
        <v>-21.48</v>
      </c>
      <c r="F144" s="10">
        <f>Tabela13123456789101163[[#This Row],[BASE]]/Tabela13123456789101163[[#Totals],[BASE]]</f>
        <v>7.0901665859065459E-4</v>
      </c>
      <c r="G144" s="27">
        <f>Tabela13123456789101163[[#This Row],[Distribuição Base]]*$G$7</f>
        <v>-18.851873771268842</v>
      </c>
      <c r="H144" s="27">
        <f>Tabela13123456789101163[[#This Row],[Distribuição Base]]*H$7</f>
        <v>-18.851873771268842</v>
      </c>
      <c r="I144" s="27">
        <f>Tabela13123456789101163[[#This Row],[Distribuição Base]]*I$7</f>
        <v>-18.851873771268842</v>
      </c>
      <c r="J144" s="27">
        <f>Tabela13123456789101163[[#This Row],[Distribuição Base]]*J$7</f>
        <v>-18.851873771268842</v>
      </c>
      <c r="K144" s="27">
        <f>Tabela13123456789101163[[#This Row],[Distribuição Base]]*K$7</f>
        <v>-18.851873771268842</v>
      </c>
      <c r="L144" s="27">
        <f>Tabela13123456789101163[[#This Row],[Distribuição Base]]*L$7</f>
        <v>-18.851873771268842</v>
      </c>
      <c r="M144" s="27">
        <f>Tabela13123456789101163[[#This Row],[Distribuição Base]]*M$7</f>
        <v>-18.851873771268842</v>
      </c>
      <c r="N144" s="27">
        <f>Tabela13123456789101163[[#This Row],[Distribuição Base]]*N$7</f>
        <v>-18.851873771268842</v>
      </c>
      <c r="O144" s="27">
        <f>Tabela13123456789101163[[#This Row],[Distribuição Base]]*O$7</f>
        <v>-18.851873771268842</v>
      </c>
      <c r="P144" s="27">
        <f>Tabela13123456789101163[[#This Row],[Distribuição Base]]*P$7</f>
        <v>-18.851873771268842</v>
      </c>
      <c r="Q144" s="27">
        <f>Tabela13123456789101163[[#This Row],[Distribuição Base]]*Q$7</f>
        <v>-18.851873771268842</v>
      </c>
      <c r="R144" s="27">
        <f>Tabela13123456789101163[[#This Row],[Distribuição Base]]*R$7</f>
        <v>-18.851873771268842</v>
      </c>
      <c r="S144" s="27">
        <f>SUM(Tabela13123456789101163[[#This Row],[JANEIRO]:[DEZEMBRO]])</f>
        <v>-226.22248525522616</v>
      </c>
    </row>
    <row r="145" spans="1:19" x14ac:dyDescent="0.25">
      <c r="A145" t="s">
        <v>46</v>
      </c>
      <c r="B145">
        <v>298</v>
      </c>
      <c r="C145" s="25">
        <v>22409</v>
      </c>
      <c r="D145" t="s">
        <v>150</v>
      </c>
      <c r="E145" s="26">
        <v>-21.48</v>
      </c>
      <c r="F145" s="10">
        <f>Tabela13123456789101163[[#This Row],[BASE]]/Tabela13123456789101163[[#Totals],[BASE]]</f>
        <v>7.0901665859065459E-4</v>
      </c>
      <c r="G145" s="27">
        <f>Tabela13123456789101163[[#This Row],[Distribuição Base]]*$G$7</f>
        <v>-18.851873771268842</v>
      </c>
      <c r="H145" s="27">
        <f>Tabela13123456789101163[[#This Row],[Distribuição Base]]*H$7</f>
        <v>-18.851873771268842</v>
      </c>
      <c r="I145" s="27">
        <f>Tabela13123456789101163[[#This Row],[Distribuição Base]]*I$7</f>
        <v>-18.851873771268842</v>
      </c>
      <c r="J145" s="27">
        <f>Tabela13123456789101163[[#This Row],[Distribuição Base]]*J$7</f>
        <v>-18.851873771268842</v>
      </c>
      <c r="K145" s="27">
        <f>Tabela13123456789101163[[#This Row],[Distribuição Base]]*K$7</f>
        <v>-18.851873771268842</v>
      </c>
      <c r="L145" s="27">
        <f>Tabela13123456789101163[[#This Row],[Distribuição Base]]*L$7</f>
        <v>-18.851873771268842</v>
      </c>
      <c r="M145" s="27">
        <f>Tabela13123456789101163[[#This Row],[Distribuição Base]]*M$7</f>
        <v>-18.851873771268842</v>
      </c>
      <c r="N145" s="27">
        <f>Tabela13123456789101163[[#This Row],[Distribuição Base]]*N$7</f>
        <v>-18.851873771268842</v>
      </c>
      <c r="O145" s="27">
        <f>Tabela13123456789101163[[#This Row],[Distribuição Base]]*O$7</f>
        <v>-18.851873771268842</v>
      </c>
      <c r="P145" s="27">
        <f>Tabela13123456789101163[[#This Row],[Distribuição Base]]*P$7</f>
        <v>-18.851873771268842</v>
      </c>
      <c r="Q145" s="27">
        <f>Tabela13123456789101163[[#This Row],[Distribuição Base]]*Q$7</f>
        <v>-18.851873771268842</v>
      </c>
      <c r="R145" s="27">
        <f>Tabela13123456789101163[[#This Row],[Distribuição Base]]*R$7</f>
        <v>-18.851873771268842</v>
      </c>
      <c r="S145" s="27">
        <f>SUM(Tabela13123456789101163[[#This Row],[JANEIRO]:[DEZEMBRO]])</f>
        <v>-226.22248525522616</v>
      </c>
    </row>
    <row r="146" spans="1:19" x14ac:dyDescent="0.25">
      <c r="A146" t="s">
        <v>46</v>
      </c>
      <c r="B146">
        <v>300</v>
      </c>
      <c r="C146" s="25">
        <v>22420</v>
      </c>
      <c r="D146" t="s">
        <v>223</v>
      </c>
      <c r="E146" s="26">
        <v>-39.89</v>
      </c>
      <c r="F146" s="10">
        <f>Tabela13123456789101163[[#This Row],[BASE]]/Tabela13123456789101163[[#Totals],[BASE]]</f>
        <v>1.3166980684907455E-3</v>
      </c>
      <c r="G146" s="27">
        <f>Tabela13123456789101163[[#This Row],[Distribuição Base]]*$G$7</f>
        <v>-35.00936893556397</v>
      </c>
      <c r="H146" s="27">
        <f>Tabela13123456789101163[[#This Row],[Distribuição Base]]*H$7</f>
        <v>-35.00936893556397</v>
      </c>
      <c r="I146" s="27">
        <f>Tabela13123456789101163[[#This Row],[Distribuição Base]]*I$7</f>
        <v>-35.00936893556397</v>
      </c>
      <c r="J146" s="27">
        <f>Tabela13123456789101163[[#This Row],[Distribuição Base]]*J$7</f>
        <v>-35.00936893556397</v>
      </c>
      <c r="K146" s="27">
        <f>Tabela13123456789101163[[#This Row],[Distribuição Base]]*K$7</f>
        <v>-35.00936893556397</v>
      </c>
      <c r="L146" s="27">
        <f>Tabela13123456789101163[[#This Row],[Distribuição Base]]*L$7</f>
        <v>-35.00936893556397</v>
      </c>
      <c r="M146" s="27">
        <f>Tabela13123456789101163[[#This Row],[Distribuição Base]]*M$7</f>
        <v>-35.00936893556397</v>
      </c>
      <c r="N146" s="27">
        <f>Tabela13123456789101163[[#This Row],[Distribuição Base]]*N$7</f>
        <v>-35.00936893556397</v>
      </c>
      <c r="O146" s="27">
        <f>Tabela13123456789101163[[#This Row],[Distribuição Base]]*O$7</f>
        <v>-35.00936893556397</v>
      </c>
      <c r="P146" s="27">
        <f>Tabela13123456789101163[[#This Row],[Distribuição Base]]*P$7</f>
        <v>-35.00936893556397</v>
      </c>
      <c r="Q146" s="27">
        <f>Tabela13123456789101163[[#This Row],[Distribuição Base]]*Q$7</f>
        <v>-35.00936893556397</v>
      </c>
      <c r="R146" s="27">
        <f>Tabela13123456789101163[[#This Row],[Distribuição Base]]*R$7</f>
        <v>-35.00936893556397</v>
      </c>
      <c r="S146" s="27">
        <f>SUM(Tabela13123456789101163[[#This Row],[JANEIRO]:[DEZEMBRO]])</f>
        <v>-420.11242722676775</v>
      </c>
    </row>
    <row r="147" spans="1:19" x14ac:dyDescent="0.25">
      <c r="A147" s="32" t="s">
        <v>46</v>
      </c>
      <c r="B147" s="32">
        <v>1003</v>
      </c>
      <c r="C147" s="37">
        <v>22434</v>
      </c>
      <c r="D147" s="32" t="s">
        <v>151</v>
      </c>
      <c r="E147" s="26">
        <v>-61.42</v>
      </c>
      <c r="F147" s="10">
        <f>Tabela13123456789101163[[#This Row],[BASE]]/Tabela13123456789101163[[#Totals],[BASE]]</f>
        <v>2.027365138297859E-3</v>
      </c>
      <c r="G147" s="27">
        <f>Tabela13123456789101163[[#This Row],[Distribuição Base]]*$G$7</f>
        <v>-53.905125094568547</v>
      </c>
      <c r="H147" s="27">
        <f>Tabela13123456789101163[[#This Row],[Distribuição Base]]*H$7</f>
        <v>-53.905125094568547</v>
      </c>
      <c r="I147" s="27">
        <f>Tabela13123456789101163[[#This Row],[Distribuição Base]]*I$7</f>
        <v>-53.905125094568547</v>
      </c>
      <c r="J147" s="27">
        <f>Tabela13123456789101163[[#This Row],[Distribuição Base]]*J$7</f>
        <v>-53.905125094568547</v>
      </c>
      <c r="K147" s="27">
        <f>Tabela13123456789101163[[#This Row],[Distribuição Base]]*K$7</f>
        <v>-53.905125094568547</v>
      </c>
      <c r="L147" s="27">
        <f>Tabela13123456789101163[[#This Row],[Distribuição Base]]*L$7</f>
        <v>-53.905125094568547</v>
      </c>
      <c r="M147" s="27">
        <f>Tabela13123456789101163[[#This Row],[Distribuição Base]]*M$7</f>
        <v>-53.905125094568547</v>
      </c>
      <c r="N147" s="27">
        <f>Tabela13123456789101163[[#This Row],[Distribuição Base]]*N$7</f>
        <v>-53.905125094568547</v>
      </c>
      <c r="O147" s="27">
        <f>Tabela13123456789101163[[#This Row],[Distribuição Base]]*O$7</f>
        <v>-53.905125094568547</v>
      </c>
      <c r="P147" s="27">
        <f>Tabela13123456789101163[[#This Row],[Distribuição Base]]*P$7</f>
        <v>-53.905125094568547</v>
      </c>
      <c r="Q147" s="27">
        <f>Tabela13123456789101163[[#This Row],[Distribuição Base]]*Q$7</f>
        <v>-53.905125094568547</v>
      </c>
      <c r="R147" s="27">
        <f>Tabela13123456789101163[[#This Row],[Distribuição Base]]*R$7</f>
        <v>-53.905125094568547</v>
      </c>
      <c r="S147" s="27">
        <f>SUM(Tabela13123456789101163[[#This Row],[JANEIRO]:[DEZEMBRO]])</f>
        <v>-646.86150113482279</v>
      </c>
    </row>
    <row r="148" spans="1:19" x14ac:dyDescent="0.25">
      <c r="A148" t="s">
        <v>152</v>
      </c>
      <c r="B148">
        <v>528</v>
      </c>
      <c r="C148" s="25">
        <v>40010</v>
      </c>
      <c r="D148" t="s">
        <v>236</v>
      </c>
      <c r="E148" s="26">
        <v>-19.97</v>
      </c>
      <c r="F148" s="10">
        <f>Tabela13123456789101163[[#This Row],[BASE]]/Tabela13123456789101163[[#Totals],[BASE]]</f>
        <v>6.5917423985360204E-4</v>
      </c>
      <c r="G148" s="27">
        <f>Tabela13123456789101163[[#This Row],[Distribuição Base]]*$G$7</f>
        <v>-17.526625661649849</v>
      </c>
      <c r="H148" s="27">
        <f>Tabela13123456789101163[[#This Row],[Distribuição Base]]*H$7</f>
        <v>-17.526625661649849</v>
      </c>
      <c r="I148" s="27">
        <f>Tabela13123456789101163[[#This Row],[Distribuição Base]]*I$7</f>
        <v>-17.526625661649849</v>
      </c>
      <c r="J148" s="27">
        <f>Tabela13123456789101163[[#This Row],[Distribuição Base]]*J$7</f>
        <v>-17.526625661649849</v>
      </c>
      <c r="K148" s="27">
        <f>Tabela13123456789101163[[#This Row],[Distribuição Base]]*K$7</f>
        <v>-17.526625661649849</v>
      </c>
      <c r="L148" s="27">
        <f>Tabela13123456789101163[[#This Row],[Distribuição Base]]*L$7</f>
        <v>-17.526625661649849</v>
      </c>
      <c r="M148" s="27">
        <f>Tabela13123456789101163[[#This Row],[Distribuição Base]]*M$7</f>
        <v>-17.526625661649849</v>
      </c>
      <c r="N148" s="27">
        <f>Tabela13123456789101163[[#This Row],[Distribuição Base]]*N$7</f>
        <v>-17.526625661649849</v>
      </c>
      <c r="O148" s="27">
        <f>Tabela13123456789101163[[#This Row],[Distribuição Base]]*O$7</f>
        <v>-17.526625661649849</v>
      </c>
      <c r="P148" s="27">
        <f>Tabela13123456789101163[[#This Row],[Distribuição Base]]*P$7</f>
        <v>-17.526625661649849</v>
      </c>
      <c r="Q148" s="27">
        <f>Tabela13123456789101163[[#This Row],[Distribuição Base]]*Q$7</f>
        <v>-17.526625661649849</v>
      </c>
      <c r="R148" s="27">
        <f>Tabela13123456789101163[[#This Row],[Distribuição Base]]*R$7</f>
        <v>-17.526625661649849</v>
      </c>
      <c r="S148" s="27">
        <f>SUM(Tabela13123456789101163[[#This Row],[JANEIRO]:[DEZEMBRO]])</f>
        <v>-210.31950793979823</v>
      </c>
    </row>
    <row r="149" spans="1:19" x14ac:dyDescent="0.25">
      <c r="A149" t="s">
        <v>153</v>
      </c>
      <c r="B149">
        <f>SUBTOTAL(103,Tabela13123456789101163[COD_SETOR])</f>
        <v>140</v>
      </c>
      <c r="E149" s="29">
        <f>SUBTOTAL(109,Tabela13123456789101163[BASE])</f>
        <v>-30295.479999999992</v>
      </c>
      <c r="F149" s="29">
        <f>SUBTOTAL(109,Tabela13123456789101163[Distribuição Base])</f>
        <v>1.0000000000000002</v>
      </c>
      <c r="G149" s="29">
        <f>SUBTOTAL(109,Tabela13123456789101163[JANEIRO])</f>
        <v>-26588.75999999998</v>
      </c>
      <c r="H149" s="29">
        <f>SUBTOTAL(109,Tabela13123456789101163[FEVEREIRO])</f>
        <v>-26588.75999999998</v>
      </c>
      <c r="I149" s="29">
        <f>SUBTOTAL(109,Tabela13123456789101163[MARÇO])</f>
        <v>-26588.75999999998</v>
      </c>
      <c r="J149" s="29">
        <f>SUBTOTAL(109,Tabela13123456789101163[ABRIL])</f>
        <v>-26588.75999999998</v>
      </c>
      <c r="K149" s="29">
        <f>SUBTOTAL(109,Tabela13123456789101163[MAIO])</f>
        <v>-26588.75999999998</v>
      </c>
      <c r="L149" s="29">
        <f>SUBTOTAL(109,Tabela13123456789101163[JUNHO])</f>
        <v>-26588.75999999998</v>
      </c>
      <c r="M149" s="29">
        <f>SUBTOTAL(109,Tabela13123456789101163[JULHO])</f>
        <v>-26588.75999999998</v>
      </c>
      <c r="N149" s="29">
        <f>SUBTOTAL(109,Tabela13123456789101163[AGOSTO])</f>
        <v>-26588.75999999998</v>
      </c>
      <c r="O149" s="29">
        <f>SUBTOTAL(109,Tabela13123456789101163[SETEMBRO])</f>
        <v>-26588.75999999998</v>
      </c>
      <c r="P149" s="29">
        <f>SUBTOTAL(109,Tabela13123456789101163[OUTUBRO])</f>
        <v>-26588.75999999998</v>
      </c>
      <c r="Q149" s="29">
        <f>SUBTOTAL(109,Tabela13123456789101163[NOVEMBRO])</f>
        <v>-26588.75999999998</v>
      </c>
      <c r="R149" s="29">
        <f>SUBTOTAL(109,Tabela13123456789101163[DEZEMBRO])</f>
        <v>-26588.75999999998</v>
      </c>
      <c r="S149" s="29">
        <f>SUBTOTAL(109,Tabela13123456789101163[TOTAL])</f>
        <v>-319065.11999999982</v>
      </c>
    </row>
  </sheetData>
  <mergeCells count="2">
    <mergeCell ref="A6:C7"/>
    <mergeCell ref="D6:F7"/>
  </mergeCells>
  <conditionalFormatting sqref="C9:C19">
    <cfRule type="duplicateValues" dxfId="11" priority="11"/>
    <cfRule type="duplicateValues" dxfId="10" priority="12"/>
  </conditionalFormatting>
  <conditionalFormatting sqref="C20">
    <cfRule type="duplicateValues" dxfId="9" priority="9"/>
    <cfRule type="duplicateValues" dxfId="8" priority="10"/>
  </conditionalFormatting>
  <conditionalFormatting sqref="C70">
    <cfRule type="duplicateValues" dxfId="7" priority="3"/>
    <cfRule type="duplicateValues" dxfId="6" priority="4"/>
  </conditionalFormatting>
  <conditionalFormatting sqref="C112">
    <cfRule type="duplicateValues" dxfId="5" priority="7"/>
    <cfRule type="duplicateValues" dxfId="4" priority="8"/>
  </conditionalFormatting>
  <conditionalFormatting sqref="C128">
    <cfRule type="duplicateValues" dxfId="3" priority="5"/>
    <cfRule type="duplicateValues" dxfId="2" priority="6"/>
  </conditionalFormatting>
  <conditionalFormatting sqref="C147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TD BASE</vt:lpstr>
      <vt:lpstr>BASE AGO-24</vt:lpstr>
      <vt:lpstr>DIGITRO HSI- 2021 000165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Aleluia</dc:creator>
  <cp:lastModifiedBy>Karla Aleluia</cp:lastModifiedBy>
  <dcterms:created xsi:type="dcterms:W3CDTF">2022-12-07T17:57:43Z</dcterms:created>
  <dcterms:modified xsi:type="dcterms:W3CDTF">2024-09-25T11:37:14Z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