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alytics_Processos\Orcamento_2025\Criterios de Rateio\"/>
    </mc:Choice>
  </mc:AlternateContent>
  <xr:revisionPtr revIDLastSave="0" documentId="13_ncr:1_{07A07A35-4BB4-4003-B255-DBC4C47D01E8}" xr6:coauthVersionLast="47" xr6:coauthVersionMax="47" xr10:uidLastSave="{00000000-0000-0000-0000-000000000000}"/>
  <bookViews>
    <workbookView xWindow="-120" yWindow="-120" windowWidth="20730" windowHeight="11160" xr2:uid="{E44F1F05-4A1F-48F2-A3DD-966E3E931FB5}"/>
  </bookViews>
  <sheets>
    <sheet name="total" sheetId="6" r:id="rId1"/>
    <sheet name="calculo 2023" sheetId="2" state="hidden" r:id="rId2"/>
    <sheet name="Planilha3" sheetId="10" r:id="rId3"/>
    <sheet name="Custos Troncos 2024" sheetId="9" r:id="rId4"/>
  </sheets>
  <calcPr calcId="191029"/>
  <pivotCaches>
    <pivotCache cacheId="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9" l="1"/>
  <c r="N14" i="9"/>
  <c r="M14" i="9"/>
  <c r="L14" i="9"/>
  <c r="K14" i="9"/>
  <c r="J14" i="9"/>
  <c r="I14" i="9"/>
  <c r="H14" i="9"/>
  <c r="U14" i="9" s="1"/>
  <c r="G14" i="9"/>
  <c r="U13" i="9"/>
  <c r="V11" i="9"/>
  <c r="S11" i="9"/>
  <c r="S14" i="9" s="1"/>
  <c r="R11" i="9"/>
  <c r="R14" i="9" s="1"/>
  <c r="Q11" i="9"/>
  <c r="Q14" i="9" s="1"/>
  <c r="P11" i="9"/>
  <c r="P14" i="9" s="1"/>
  <c r="O11" i="9"/>
  <c r="N11" i="9"/>
  <c r="M11" i="9"/>
  <c r="L11" i="9"/>
  <c r="K11" i="9"/>
  <c r="J11" i="9"/>
  <c r="I11" i="9"/>
  <c r="H11" i="9"/>
  <c r="U11" i="9" s="1"/>
  <c r="G11" i="9"/>
  <c r="U10" i="9"/>
  <c r="U9" i="9"/>
  <c r="U8" i="9"/>
  <c r="W8" i="9" s="1"/>
  <c r="U7" i="9"/>
  <c r="W7" i="9" s="1"/>
  <c r="F183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B175" i="2"/>
  <c r="F175" i="2" s="1"/>
  <c r="D175" i="2"/>
  <c r="H1" i="2"/>
  <c r="N1" i="2" s="1"/>
  <c r="E183" i="6"/>
  <c r="C183" i="6"/>
  <c r="B183" i="6"/>
  <c r="B186" i="2"/>
  <c r="D186" i="2" s="1"/>
  <c r="B185" i="2"/>
  <c r="D185" i="2" s="1"/>
  <c r="B184" i="2"/>
  <c r="D184" i="2" s="1"/>
  <c r="B183" i="2"/>
  <c r="D183" i="2" s="1"/>
  <c r="B182" i="2"/>
  <c r="D182" i="2" s="1"/>
  <c r="B181" i="2"/>
  <c r="D181" i="2" s="1"/>
  <c r="B180" i="2"/>
  <c r="D180" i="2" s="1"/>
  <c r="B179" i="2"/>
  <c r="D179" i="2" s="1"/>
  <c r="B178" i="2"/>
  <c r="D178" i="2" s="1"/>
  <c r="B177" i="2"/>
  <c r="D177" i="2" s="1"/>
  <c r="B176" i="2"/>
  <c r="D176" i="2" s="1"/>
  <c r="B174" i="2"/>
  <c r="D174" i="2" s="1"/>
  <c r="B173" i="2"/>
  <c r="D173" i="2" s="1"/>
  <c r="B172" i="2"/>
  <c r="D172" i="2" s="1"/>
  <c r="B171" i="2"/>
  <c r="D171" i="2" s="1"/>
  <c r="B170" i="2"/>
  <c r="D170" i="2" s="1"/>
  <c r="B169" i="2"/>
  <c r="D169" i="2" s="1"/>
  <c r="B168" i="2"/>
  <c r="D168" i="2" s="1"/>
  <c r="B167" i="2"/>
  <c r="D167" i="2" s="1"/>
  <c r="B166" i="2"/>
  <c r="D166" i="2" s="1"/>
  <c r="B165" i="2"/>
  <c r="D165" i="2" s="1"/>
  <c r="B164" i="2"/>
  <c r="D164" i="2" s="1"/>
  <c r="B163" i="2"/>
  <c r="D163" i="2" s="1"/>
  <c r="B162" i="2"/>
  <c r="G162" i="2" s="1"/>
  <c r="B161" i="2"/>
  <c r="D161" i="2" s="1"/>
  <c r="B160" i="2"/>
  <c r="D160" i="2" s="1"/>
  <c r="B159" i="2"/>
  <c r="D159" i="2" s="1"/>
  <c r="B158" i="2"/>
  <c r="D158" i="2" s="1"/>
  <c r="B157" i="2"/>
  <c r="D157" i="2" s="1"/>
  <c r="B156" i="2"/>
  <c r="D156" i="2" s="1"/>
  <c r="B155" i="2"/>
  <c r="D155" i="2" s="1"/>
  <c r="B154" i="2"/>
  <c r="D154" i="2" s="1"/>
  <c r="B153" i="2"/>
  <c r="D153" i="2" s="1"/>
  <c r="B152" i="2"/>
  <c r="D152" i="2" s="1"/>
  <c r="B151" i="2"/>
  <c r="D151" i="2" s="1"/>
  <c r="B150" i="2"/>
  <c r="D150" i="2" s="1"/>
  <c r="B149" i="2"/>
  <c r="D149" i="2" s="1"/>
  <c r="B148" i="2"/>
  <c r="D148" i="2" s="1"/>
  <c r="B147" i="2"/>
  <c r="D147" i="2" s="1"/>
  <c r="B146" i="2"/>
  <c r="G146" i="2" s="1"/>
  <c r="B145" i="2"/>
  <c r="D145" i="2" s="1"/>
  <c r="B144" i="2"/>
  <c r="D144" i="2" s="1"/>
  <c r="B143" i="2"/>
  <c r="D143" i="2" s="1"/>
  <c r="B142" i="2"/>
  <c r="G142" i="2" s="1"/>
  <c r="B141" i="2"/>
  <c r="D141" i="2" s="1"/>
  <c r="B140" i="2"/>
  <c r="D140" i="2" s="1"/>
  <c r="B139" i="2"/>
  <c r="D139" i="2" s="1"/>
  <c r="B138" i="2"/>
  <c r="D138" i="2" s="1"/>
  <c r="B137" i="2"/>
  <c r="D137" i="2" s="1"/>
  <c r="B136" i="2"/>
  <c r="D136" i="2" s="1"/>
  <c r="B135" i="2"/>
  <c r="D135" i="2" s="1"/>
  <c r="B134" i="2"/>
  <c r="D134" i="2" s="1"/>
  <c r="B133" i="2"/>
  <c r="D133" i="2" s="1"/>
  <c r="B132" i="2"/>
  <c r="D132" i="2" s="1"/>
  <c r="B131" i="2"/>
  <c r="D131" i="2" s="1"/>
  <c r="B130" i="2"/>
  <c r="D130" i="2" s="1"/>
  <c r="B129" i="2"/>
  <c r="D129" i="2" s="1"/>
  <c r="B128" i="2"/>
  <c r="D128" i="2" s="1"/>
  <c r="B127" i="2"/>
  <c r="D127" i="2" s="1"/>
  <c r="B126" i="2"/>
  <c r="G126" i="2" s="1"/>
  <c r="B125" i="2"/>
  <c r="D125" i="2" s="1"/>
  <c r="B124" i="2"/>
  <c r="D124" i="2" s="1"/>
  <c r="B123" i="2"/>
  <c r="D123" i="2" s="1"/>
  <c r="B122" i="2"/>
  <c r="D122" i="2" s="1"/>
  <c r="B121" i="2"/>
  <c r="D121" i="2" s="1"/>
  <c r="B120" i="2"/>
  <c r="D120" i="2" s="1"/>
  <c r="B119" i="2"/>
  <c r="D119" i="2" s="1"/>
  <c r="B118" i="2"/>
  <c r="D118" i="2" s="1"/>
  <c r="B117" i="2"/>
  <c r="D117" i="2" s="1"/>
  <c r="B116" i="2"/>
  <c r="D116" i="2" s="1"/>
  <c r="B115" i="2"/>
  <c r="D115" i="2" s="1"/>
  <c r="B114" i="2"/>
  <c r="D114" i="2" s="1"/>
  <c r="B113" i="2"/>
  <c r="D113" i="2" s="1"/>
  <c r="B112" i="2"/>
  <c r="D112" i="2" s="1"/>
  <c r="B111" i="2"/>
  <c r="D111" i="2" s="1"/>
  <c r="B110" i="2"/>
  <c r="D110" i="2" s="1"/>
  <c r="B109" i="2"/>
  <c r="D109" i="2" s="1"/>
  <c r="B108" i="2"/>
  <c r="D108" i="2" s="1"/>
  <c r="B107" i="2"/>
  <c r="D107" i="2" s="1"/>
  <c r="B106" i="2"/>
  <c r="D106" i="2" s="1"/>
  <c r="B105" i="2"/>
  <c r="D105" i="2" s="1"/>
  <c r="B104" i="2"/>
  <c r="D104" i="2" s="1"/>
  <c r="B103" i="2"/>
  <c r="D103" i="2" s="1"/>
  <c r="B102" i="2"/>
  <c r="D102" i="2" s="1"/>
  <c r="B101" i="2"/>
  <c r="D101" i="2" s="1"/>
  <c r="B100" i="2"/>
  <c r="D100" i="2" s="1"/>
  <c r="B99" i="2"/>
  <c r="D99" i="2" s="1"/>
  <c r="B98" i="2"/>
  <c r="D98" i="2" s="1"/>
  <c r="B97" i="2"/>
  <c r="D97" i="2" s="1"/>
  <c r="B96" i="2"/>
  <c r="D96" i="2" s="1"/>
  <c r="B95" i="2"/>
  <c r="D95" i="2" s="1"/>
  <c r="B94" i="2"/>
  <c r="D94" i="2" s="1"/>
  <c r="B93" i="2"/>
  <c r="D93" i="2" s="1"/>
  <c r="B92" i="2"/>
  <c r="D92" i="2" s="1"/>
  <c r="B91" i="2"/>
  <c r="D91" i="2" s="1"/>
  <c r="B90" i="2"/>
  <c r="D90" i="2" s="1"/>
  <c r="B89" i="2"/>
  <c r="D89" i="2" s="1"/>
  <c r="B88" i="2"/>
  <c r="D88" i="2" s="1"/>
  <c r="B87" i="2"/>
  <c r="D87" i="2" s="1"/>
  <c r="B86" i="2"/>
  <c r="D86" i="2" s="1"/>
  <c r="B85" i="2"/>
  <c r="D85" i="2" s="1"/>
  <c r="B84" i="2"/>
  <c r="D84" i="2" s="1"/>
  <c r="B83" i="2"/>
  <c r="D83" i="2" s="1"/>
  <c r="B82" i="2"/>
  <c r="G82" i="2" s="1"/>
  <c r="B81" i="2"/>
  <c r="D81" i="2" s="1"/>
  <c r="B80" i="2"/>
  <c r="D80" i="2" s="1"/>
  <c r="B79" i="2"/>
  <c r="D79" i="2" s="1"/>
  <c r="B78" i="2"/>
  <c r="D78" i="2" s="1"/>
  <c r="B77" i="2"/>
  <c r="D77" i="2" s="1"/>
  <c r="B76" i="2"/>
  <c r="D76" i="2" s="1"/>
  <c r="B75" i="2"/>
  <c r="D75" i="2" s="1"/>
  <c r="B74" i="2"/>
  <c r="D74" i="2" s="1"/>
  <c r="B73" i="2"/>
  <c r="D73" i="2" s="1"/>
  <c r="B72" i="2"/>
  <c r="D72" i="2" s="1"/>
  <c r="B71" i="2"/>
  <c r="D71" i="2" s="1"/>
  <c r="B70" i="2"/>
  <c r="D70" i="2" s="1"/>
  <c r="B69" i="2"/>
  <c r="D69" i="2" s="1"/>
  <c r="B68" i="2"/>
  <c r="D68" i="2" s="1"/>
  <c r="B67" i="2"/>
  <c r="D67" i="2" s="1"/>
  <c r="B66" i="2"/>
  <c r="D66" i="2" s="1"/>
  <c r="B65" i="2"/>
  <c r="D65" i="2" s="1"/>
  <c r="B64" i="2"/>
  <c r="D64" i="2" s="1"/>
  <c r="B63" i="2"/>
  <c r="D63" i="2" s="1"/>
  <c r="B62" i="2"/>
  <c r="D62" i="2" s="1"/>
  <c r="B61" i="2"/>
  <c r="D61" i="2" s="1"/>
  <c r="B60" i="2"/>
  <c r="G60" i="2" s="1"/>
  <c r="B59" i="2"/>
  <c r="D59" i="2" s="1"/>
  <c r="B58" i="2"/>
  <c r="D58" i="2" s="1"/>
  <c r="B57" i="2"/>
  <c r="D57" i="2" s="1"/>
  <c r="B56" i="2"/>
  <c r="D56" i="2" s="1"/>
  <c r="B55" i="2"/>
  <c r="D55" i="2" s="1"/>
  <c r="B54" i="2"/>
  <c r="D54" i="2" s="1"/>
  <c r="B53" i="2"/>
  <c r="D53" i="2" s="1"/>
  <c r="B52" i="2"/>
  <c r="D52" i="2" s="1"/>
  <c r="B51" i="2"/>
  <c r="D51" i="2" s="1"/>
  <c r="B50" i="2"/>
  <c r="D50" i="2" s="1"/>
  <c r="B49" i="2"/>
  <c r="D49" i="2" s="1"/>
  <c r="B48" i="2"/>
  <c r="D48" i="2" s="1"/>
  <c r="B47" i="2"/>
  <c r="D47" i="2" s="1"/>
  <c r="B46" i="2"/>
  <c r="D46" i="2" s="1"/>
  <c r="B45" i="2"/>
  <c r="D45" i="2" s="1"/>
  <c r="B44" i="2"/>
  <c r="D44" i="2" s="1"/>
  <c r="B43" i="2"/>
  <c r="D43" i="2" s="1"/>
  <c r="B42" i="2"/>
  <c r="D42" i="2" s="1"/>
  <c r="B41" i="2"/>
  <c r="D41" i="2" s="1"/>
  <c r="B40" i="2"/>
  <c r="D40" i="2" s="1"/>
  <c r="B39" i="2"/>
  <c r="D39" i="2" s="1"/>
  <c r="B38" i="2"/>
  <c r="D38" i="2" s="1"/>
  <c r="B37" i="2"/>
  <c r="D37" i="2" s="1"/>
  <c r="B36" i="2"/>
  <c r="D36" i="2" s="1"/>
  <c r="B35" i="2"/>
  <c r="D35" i="2" s="1"/>
  <c r="B34" i="2"/>
  <c r="G34" i="2" s="1"/>
  <c r="B33" i="2"/>
  <c r="D33" i="2" s="1"/>
  <c r="B32" i="2"/>
  <c r="D32" i="2" s="1"/>
  <c r="B31" i="2"/>
  <c r="D31" i="2" s="1"/>
  <c r="B30" i="2"/>
  <c r="D30" i="2" s="1"/>
  <c r="B29" i="2"/>
  <c r="G29" i="2" s="1"/>
  <c r="B28" i="2"/>
  <c r="D28" i="2" s="1"/>
  <c r="B27" i="2"/>
  <c r="D27" i="2" s="1"/>
  <c r="B26" i="2"/>
  <c r="D26" i="2" s="1"/>
  <c r="B25" i="2"/>
  <c r="D25" i="2" s="1"/>
  <c r="B24" i="2"/>
  <c r="D24" i="2" s="1"/>
  <c r="B23" i="2"/>
  <c r="D23" i="2" s="1"/>
  <c r="B22" i="2"/>
  <c r="D22" i="2" s="1"/>
  <c r="B21" i="2"/>
  <c r="D21" i="2" s="1"/>
  <c r="B20" i="2"/>
  <c r="D20" i="2" s="1"/>
  <c r="B19" i="2"/>
  <c r="D19" i="2" s="1"/>
  <c r="B18" i="2"/>
  <c r="G18" i="2" s="1"/>
  <c r="B17" i="2"/>
  <c r="D17" i="2" s="1"/>
  <c r="B16" i="2"/>
  <c r="D16" i="2" s="1"/>
  <c r="B15" i="2"/>
  <c r="D15" i="2" s="1"/>
  <c r="B14" i="2"/>
  <c r="D14" i="2" s="1"/>
  <c r="B13" i="2"/>
  <c r="D13" i="2" s="1"/>
  <c r="B12" i="2"/>
  <c r="D12" i="2" s="1"/>
  <c r="B11" i="2"/>
  <c r="D11" i="2" s="1"/>
  <c r="B10" i="2"/>
  <c r="G10" i="2" s="1"/>
  <c r="B9" i="2"/>
  <c r="D9" i="2" s="1"/>
  <c r="B8" i="2"/>
  <c r="D8" i="2" s="1"/>
  <c r="B7" i="2"/>
  <c r="D7" i="2" s="1"/>
  <c r="B6" i="2"/>
  <c r="D6" i="2" s="1"/>
  <c r="B5" i="2"/>
  <c r="G5" i="2" s="1"/>
  <c r="B4" i="2"/>
  <c r="D4" i="2" s="1"/>
  <c r="B3" i="2"/>
  <c r="D3" i="2" s="1"/>
  <c r="B2" i="2"/>
  <c r="G2" i="2" s="1"/>
  <c r="W9" i="9" l="1"/>
  <c r="W10" i="9"/>
  <c r="F167" i="2"/>
  <c r="F103" i="2"/>
  <c r="F39" i="2"/>
  <c r="G151" i="2"/>
  <c r="G87" i="2"/>
  <c r="G23" i="2"/>
  <c r="F159" i="2"/>
  <c r="F95" i="2"/>
  <c r="F31" i="2"/>
  <c r="G143" i="2"/>
  <c r="G79" i="2"/>
  <c r="G15" i="2"/>
  <c r="F151" i="2"/>
  <c r="F87" i="2"/>
  <c r="F23" i="2"/>
  <c r="G135" i="2"/>
  <c r="G71" i="2"/>
  <c r="G7" i="2"/>
  <c r="F143" i="2"/>
  <c r="F79" i="2"/>
  <c r="F15" i="2"/>
  <c r="G127" i="2"/>
  <c r="G63" i="2"/>
  <c r="F135" i="2"/>
  <c r="F71" i="2"/>
  <c r="F7" i="2"/>
  <c r="G184" i="2"/>
  <c r="G119" i="2"/>
  <c r="G55" i="2"/>
  <c r="G175" i="2"/>
  <c r="D29" i="2"/>
  <c r="F127" i="2"/>
  <c r="F63" i="2"/>
  <c r="G176" i="2"/>
  <c r="G111" i="2"/>
  <c r="G47" i="2"/>
  <c r="D126" i="2"/>
  <c r="F184" i="2"/>
  <c r="F119" i="2"/>
  <c r="F55" i="2"/>
  <c r="G167" i="2"/>
  <c r="G103" i="2"/>
  <c r="G39" i="2"/>
  <c r="F176" i="2"/>
  <c r="F111" i="2"/>
  <c r="F47" i="2"/>
  <c r="G159" i="2"/>
  <c r="G95" i="2"/>
  <c r="G31" i="2"/>
  <c r="D34" i="2"/>
  <c r="D142" i="2"/>
  <c r="F183" i="2"/>
  <c r="F174" i="2"/>
  <c r="F166" i="2"/>
  <c r="F158" i="2"/>
  <c r="F150" i="2"/>
  <c r="F142" i="2"/>
  <c r="F134" i="2"/>
  <c r="F126" i="2"/>
  <c r="F118" i="2"/>
  <c r="F110" i="2"/>
  <c r="F102" i="2"/>
  <c r="F94" i="2"/>
  <c r="F86" i="2"/>
  <c r="F78" i="2"/>
  <c r="F70" i="2"/>
  <c r="F62" i="2"/>
  <c r="F54" i="2"/>
  <c r="F46" i="2"/>
  <c r="F38" i="2"/>
  <c r="F30" i="2"/>
  <c r="F22" i="2"/>
  <c r="F14" i="2"/>
  <c r="F6" i="2"/>
  <c r="G183" i="2"/>
  <c r="G174" i="2"/>
  <c r="G166" i="2"/>
  <c r="G158" i="2"/>
  <c r="G150" i="2"/>
  <c r="G134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J1" i="2"/>
  <c r="J2" i="2" s="1"/>
  <c r="D5" i="2"/>
  <c r="D60" i="2"/>
  <c r="D146" i="2"/>
  <c r="F182" i="2"/>
  <c r="F173" i="2"/>
  <c r="F165" i="2"/>
  <c r="F157" i="2"/>
  <c r="F149" i="2"/>
  <c r="F141" i="2"/>
  <c r="F133" i="2"/>
  <c r="F125" i="2"/>
  <c r="F117" i="2"/>
  <c r="F109" i="2"/>
  <c r="F101" i="2"/>
  <c r="F93" i="2"/>
  <c r="F85" i="2"/>
  <c r="F77" i="2"/>
  <c r="F69" i="2"/>
  <c r="F61" i="2"/>
  <c r="F53" i="2"/>
  <c r="F45" i="2"/>
  <c r="F37" i="2"/>
  <c r="F29" i="2"/>
  <c r="F21" i="2"/>
  <c r="F13" i="2"/>
  <c r="F5" i="2"/>
  <c r="G182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1" i="2"/>
  <c r="G13" i="2"/>
  <c r="K1" i="2"/>
  <c r="K2" i="2" s="1"/>
  <c r="D10" i="2"/>
  <c r="D162" i="2"/>
  <c r="D2" i="2"/>
  <c r="F181" i="2"/>
  <c r="F172" i="2"/>
  <c r="F164" i="2"/>
  <c r="F156" i="2"/>
  <c r="F148" i="2"/>
  <c r="F140" i="2"/>
  <c r="F132" i="2"/>
  <c r="F124" i="2"/>
  <c r="F116" i="2"/>
  <c r="F108" i="2"/>
  <c r="F100" i="2"/>
  <c r="F92" i="2"/>
  <c r="F84" i="2"/>
  <c r="F76" i="2"/>
  <c r="F68" i="2"/>
  <c r="F60" i="2"/>
  <c r="F52" i="2"/>
  <c r="F44" i="2"/>
  <c r="F36" i="2"/>
  <c r="F28" i="2"/>
  <c r="F20" i="2"/>
  <c r="F12" i="2"/>
  <c r="F4" i="2"/>
  <c r="G181" i="2"/>
  <c r="G172" i="2"/>
  <c r="G164" i="2"/>
  <c r="G156" i="2"/>
  <c r="G148" i="2"/>
  <c r="G140" i="2"/>
  <c r="G132" i="2"/>
  <c r="G124" i="2"/>
  <c r="G116" i="2"/>
  <c r="G108" i="2"/>
  <c r="G100" i="2"/>
  <c r="G92" i="2"/>
  <c r="G84" i="2"/>
  <c r="G76" i="2"/>
  <c r="G68" i="2"/>
  <c r="G52" i="2"/>
  <c r="G44" i="2"/>
  <c r="G36" i="2"/>
  <c r="G28" i="2"/>
  <c r="G20" i="2"/>
  <c r="G12" i="2"/>
  <c r="G4" i="2"/>
  <c r="L1" i="2"/>
  <c r="L2" i="2" s="1"/>
  <c r="E2" i="2"/>
  <c r="F180" i="2"/>
  <c r="F171" i="2"/>
  <c r="F163" i="2"/>
  <c r="F155" i="2"/>
  <c r="F147" i="2"/>
  <c r="F139" i="2"/>
  <c r="F131" i="2"/>
  <c r="F123" i="2"/>
  <c r="F115" i="2"/>
  <c r="F107" i="2"/>
  <c r="F99" i="2"/>
  <c r="F91" i="2"/>
  <c r="F83" i="2"/>
  <c r="F75" i="2"/>
  <c r="F67" i="2"/>
  <c r="F59" i="2"/>
  <c r="F51" i="2"/>
  <c r="F43" i="2"/>
  <c r="F35" i="2"/>
  <c r="F27" i="2"/>
  <c r="F19" i="2"/>
  <c r="F11" i="2"/>
  <c r="F3" i="2"/>
  <c r="G180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3" i="2"/>
  <c r="M1" i="2"/>
  <c r="M2" i="2" s="1"/>
  <c r="D18" i="2"/>
  <c r="D82" i="2"/>
  <c r="F2" i="2"/>
  <c r="F179" i="2"/>
  <c r="F170" i="2"/>
  <c r="F162" i="2"/>
  <c r="F154" i="2"/>
  <c r="F146" i="2"/>
  <c r="F138" i="2"/>
  <c r="F130" i="2"/>
  <c r="F122" i="2"/>
  <c r="F114" i="2"/>
  <c r="F106" i="2"/>
  <c r="F98" i="2"/>
  <c r="F90" i="2"/>
  <c r="F82" i="2"/>
  <c r="F74" i="2"/>
  <c r="F66" i="2"/>
  <c r="F58" i="2"/>
  <c r="F50" i="2"/>
  <c r="F42" i="2"/>
  <c r="F34" i="2"/>
  <c r="F26" i="2"/>
  <c r="F18" i="2"/>
  <c r="F10" i="2"/>
  <c r="G179" i="2"/>
  <c r="G170" i="2"/>
  <c r="G154" i="2"/>
  <c r="G138" i="2"/>
  <c r="G130" i="2"/>
  <c r="G122" i="2"/>
  <c r="G114" i="2"/>
  <c r="G106" i="2"/>
  <c r="G98" i="2"/>
  <c r="G90" i="2"/>
  <c r="G74" i="2"/>
  <c r="G66" i="2"/>
  <c r="G58" i="2"/>
  <c r="G50" i="2"/>
  <c r="G42" i="2"/>
  <c r="G26" i="2"/>
  <c r="F186" i="2"/>
  <c r="F178" i="2"/>
  <c r="F169" i="2"/>
  <c r="F161" i="2"/>
  <c r="F153" i="2"/>
  <c r="F145" i="2"/>
  <c r="F137" i="2"/>
  <c r="F129" i="2"/>
  <c r="F121" i="2"/>
  <c r="F113" i="2"/>
  <c r="F105" i="2"/>
  <c r="F97" i="2"/>
  <c r="F89" i="2"/>
  <c r="F81" i="2"/>
  <c r="F73" i="2"/>
  <c r="F65" i="2"/>
  <c r="F57" i="2"/>
  <c r="F49" i="2"/>
  <c r="F41" i="2"/>
  <c r="F33" i="2"/>
  <c r="F25" i="2"/>
  <c r="F17" i="2"/>
  <c r="F9" i="2"/>
  <c r="G186" i="2"/>
  <c r="G178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F185" i="2"/>
  <c r="F177" i="2"/>
  <c r="F168" i="2"/>
  <c r="F160" i="2"/>
  <c r="F152" i="2"/>
  <c r="F144" i="2"/>
  <c r="F136" i="2"/>
  <c r="F128" i="2"/>
  <c r="F120" i="2"/>
  <c r="F112" i="2"/>
  <c r="F104" i="2"/>
  <c r="F96" i="2"/>
  <c r="F88" i="2"/>
  <c r="F80" i="2"/>
  <c r="F72" i="2"/>
  <c r="F64" i="2"/>
  <c r="F56" i="2"/>
  <c r="F48" i="2"/>
  <c r="F40" i="2"/>
  <c r="F32" i="2"/>
  <c r="F24" i="2"/>
  <c r="F16" i="2"/>
  <c r="F8" i="2"/>
  <c r="G185" i="2"/>
  <c r="G177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8" i="2"/>
  <c r="D187" i="2" l="1"/>
  <c r="G187" i="2"/>
  <c r="F187" i="2"/>
  <c r="Q183" i="6" l="1"/>
  <c r="L183" i="6"/>
  <c r="H183" i="6"/>
  <c r="M183" i="6"/>
  <c r="P183" i="6"/>
  <c r="J183" i="6"/>
  <c r="I183" i="6"/>
  <c r="N183" i="6"/>
  <c r="K183" i="6"/>
  <c r="O183" i="6"/>
  <c r="R183" i="6"/>
  <c r="G183" i="6"/>
  <c r="S18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Manoel da Silva Filho</author>
  </authors>
  <commentList>
    <comment ref="G7" authorId="0" shapeId="0" xr:uid="{DE55440C-C83C-47B4-9DAF-A249CDC9B302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H7" authorId="0" shapeId="0" xr:uid="{BBE08441-3873-4652-BEBC-9BEFFF197F7C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I7" authorId="0" shapeId="0" xr:uid="{A10BA9C4-1256-482A-8026-700366B4993C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J7" authorId="0" shapeId="0" xr:uid="{6B559822-CC8C-42C4-9B88-37B475F6DBDA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K7" authorId="0" shapeId="0" xr:uid="{BD6B1205-2E2E-4201-944C-E0EF5D606713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L7" authorId="0" shapeId="0" xr:uid="{DA8A3AFD-C5D4-4A24-87EE-36C057D854AC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M7" authorId="0" shapeId="0" xr:uid="{59D9B000-22F5-404A-9AE4-9F2164C5ADBE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N7" authorId="0" shapeId="0" xr:uid="{4387E4B5-91DD-4579-8942-54D78AA89249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O7" authorId="0" shapeId="0" xr:uid="{BD858B80-78CE-47E3-9FE4-1FBC05B57839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P7" authorId="0" shapeId="0" xr:uid="{837B16F1-F583-4460-B6C3-E26D023153BE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Q7" authorId="0" shapeId="0" xr:uid="{F6566040-0FF9-448E-91CE-F7B93A56940B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R7" authorId="0" shapeId="0" xr:uid="{8EC08B3E-FEBA-402E-9A84-668E7D975001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S7" authorId="0" shapeId="0" xr:uid="{FC60EFDD-5026-40FE-803A-679B9F7EA536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U7" authorId="0" shapeId="0" xr:uid="{B684E533-1586-4800-96B7-6647003D1A8B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G8" authorId="0" shapeId="0" xr:uid="{85E9B8BC-0EAA-4307-95BE-2C7C844874C3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H8" authorId="0" shapeId="0" xr:uid="{092BF5CB-C789-43C5-B0C6-22661375B4F9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I8" authorId="0" shapeId="0" xr:uid="{E3627170-BE72-4D16-87B9-F3048EAEB015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J8" authorId="0" shapeId="0" xr:uid="{A412785C-4AE2-42D4-A731-093D14C239E6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K8" authorId="0" shapeId="0" xr:uid="{828D1E71-1DA2-4B11-A0C9-4ABC6422E811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L8" authorId="0" shapeId="0" xr:uid="{D14A1E80-1F06-4147-A004-99F2039180FE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M8" authorId="0" shapeId="0" xr:uid="{A227A062-43AD-48FD-982C-51E8CF73B525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N8" authorId="0" shapeId="0" xr:uid="{86996E15-ED55-4092-B177-AB46A545EFE2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O8" authorId="0" shapeId="0" xr:uid="{29C8658B-AEEA-432F-8989-2F6DF21E234A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P8" authorId="0" shapeId="0" xr:uid="{6DBD96FB-4709-4E0A-898F-9C8C45A0BEF8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Q8" authorId="0" shapeId="0" xr:uid="{6E8A4CAE-9D23-489D-8BFA-88CA65D1B179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R8" authorId="0" shapeId="0" xr:uid="{342B54C1-E174-4C68-9894-0D9DAF81A296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S8" authorId="0" shapeId="0" xr:uid="{F0E11FF2-1423-4C19-8FD3-3A993C6E1DD3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U8" authorId="0" shapeId="0" xr:uid="{3A1EC787-3CFD-4F6E-B64B-78E80A05ECE9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G9" authorId="0" shapeId="0" xr:uid="{E84E35BE-B06E-405C-B2DF-2B4BA9643014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H9" authorId="0" shapeId="0" xr:uid="{A6CBFDFB-9484-4C60-A10F-8C5320C7FAD7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I9" authorId="0" shapeId="0" xr:uid="{8BBCF49F-79D5-4E1C-9177-40546050B20E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J9" authorId="0" shapeId="0" xr:uid="{6CCE04F1-BA44-46DE-97FC-0E1C3064EDA4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K9" authorId="0" shapeId="0" xr:uid="{F6A3BFC2-A5A9-493A-BFCC-102BF0E79CB5}">
      <text>
        <r>
          <rPr>
            <b/>
            <sz val="9"/>
            <color indexed="81"/>
            <rFont val="Segoe UI"/>
            <family val="2"/>
          </rPr>
          <t xml:space="preserve">Fatura:   1600210987780
NFST:  00003383807
</t>
        </r>
      </text>
    </comment>
    <comment ref="L9" authorId="0" shapeId="0" xr:uid="{140EB28B-3385-4583-B429-81E4AA314A4E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M9" authorId="0" shapeId="0" xr:uid="{9C7997D7-7AF3-499F-9890-EE347104BA8B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N9" authorId="0" shapeId="0" xr:uid="{B1FBEAC7-3D93-46F4-9BEC-92CD4150D2B1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O9" authorId="0" shapeId="0" xr:uid="{47B411F0-A042-4823-9B7E-DEC7DC93FB5C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P9" authorId="0" shapeId="0" xr:uid="{FBA6784F-D0EC-4634-9F98-30DE2DB11158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Q9" authorId="0" shapeId="0" xr:uid="{79384623-6B0C-4D4E-AFB3-0CC7B9864A6B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R9" authorId="0" shapeId="0" xr:uid="{97283671-1117-478D-A9ED-EE9D61FA2264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S9" authorId="0" shapeId="0" xr:uid="{3607FCAB-F498-4DAA-945D-CCB2A8ED56EE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U9" authorId="0" shapeId="0" xr:uid="{075AFCE3-AF96-45D4-9358-B6E8885F57BB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G10" authorId="0" shapeId="0" xr:uid="{DB5E48E0-E508-4E0C-A305-C82FE23A9E29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H10" authorId="0" shapeId="0" xr:uid="{38650F3E-C313-429B-A784-1C39D347E94B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I10" authorId="0" shapeId="0" xr:uid="{9476658B-74F3-4B80-B932-2BEFD3630D36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J10" authorId="0" shapeId="0" xr:uid="{1CF9C3C5-D0E7-4D68-B8A9-55BF6E31B61F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K10" authorId="0" shapeId="0" xr:uid="{9A489E12-6C1A-492D-AB10-5010804A8680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L10" authorId="0" shapeId="0" xr:uid="{89F8D741-2723-4CFE-AC43-7794986AF351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M10" authorId="0" shapeId="0" xr:uid="{0FDDB961-ED4E-4119-A225-E87524234384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N10" authorId="0" shapeId="0" xr:uid="{06AF6288-F1AA-433B-B07B-1D3E41AE1A05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O10" authorId="0" shapeId="0" xr:uid="{048B5E44-4F00-4FFF-A11A-7F7BEBDAD8B0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P10" authorId="0" shapeId="0" xr:uid="{F12AF66B-0393-455D-B76F-0BD7478C7DBA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Q10" authorId="0" shapeId="0" xr:uid="{DF9A9E1A-BE38-49E1-A27E-C740F8146CD7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R10" authorId="0" shapeId="0" xr:uid="{DD1EA11C-D9EA-4983-99D9-F9FAA4876A7F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S10" authorId="0" shapeId="0" xr:uid="{9AB97F44-6361-40FB-8207-E37025C14366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U10" authorId="0" shapeId="0" xr:uid="{461F9577-2B6A-4AC9-BB9D-7EFEBDF9E862}">
      <text>
        <r>
          <rPr>
            <b/>
            <sz val="9"/>
            <color indexed="81"/>
            <rFont val="Segoe UI"/>
            <family val="2"/>
          </rPr>
          <t xml:space="preserve">Fatura:   XXXXXXXXXXXX
NFST:  XXXXXXXXXX
</t>
        </r>
      </text>
    </comment>
    <comment ref="G13" authorId="0" shapeId="0" xr:uid="{725357D8-ED16-42C2-B33C-54C27C057AD0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H13" authorId="0" shapeId="0" xr:uid="{240B35FF-2BBE-4988-AEE7-5295DDBB8569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I13" authorId="0" shapeId="0" xr:uid="{17A356B5-2F2D-4034-A9BB-48731824F7B3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J13" authorId="0" shapeId="0" xr:uid="{2F21931F-BC46-4086-B33A-AA06F30BF9D0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K13" authorId="0" shapeId="0" xr:uid="{504D9D7C-7313-4C8B-9DC3-15E4AFC737DD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L13" authorId="0" shapeId="0" xr:uid="{C9243D12-8305-419E-A7BD-1BE74D7980EF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M13" authorId="0" shapeId="0" xr:uid="{5C631536-4291-4E60-A108-7C3BA31CA574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N13" authorId="0" shapeId="0" xr:uid="{3829BB45-40AC-4006-B948-263B7A693B65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O13" authorId="0" shapeId="0" xr:uid="{90914CE6-A2D5-490E-BAC4-87A7B9D1B0BD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P13" authorId="0" shapeId="0" xr:uid="{978067F4-D0A9-43A5-9C5F-9D86F8EADE2C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Q13" authorId="0" shapeId="0" xr:uid="{2E3BC318-493F-4450-80BA-3A2B06F99D53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R13" authorId="0" shapeId="0" xr:uid="{C005EA6F-4482-4048-844D-1BBC7F4AE9C0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S13" authorId="0" shapeId="0" xr:uid="{0A63B9A2-D1F7-4EB7-84E3-E41D9809EBD5}">
      <text>
        <r>
          <rPr>
            <b/>
            <sz val="9"/>
            <color indexed="81"/>
            <rFont val="Segoe UI"/>
            <family val="2"/>
          </rPr>
          <t xml:space="preserve">Fatura:   0280922974260
NFST:  X
XXXXXX
</t>
        </r>
      </text>
    </comment>
    <comment ref="A16" authorId="0" shapeId="0" xr:uid="{4F5D7B95-CDD0-4AE2-9A1E-C56FA6D9F144}">
      <text>
        <r>
          <rPr>
            <b/>
            <sz val="9"/>
            <color indexed="81"/>
            <rFont val="Segoe UI"/>
            <family val="2"/>
          </rPr>
          <t xml:space="preserve">Fatura:   XXXXXXXXXX
NFST:  XXXXXXXXX
</t>
        </r>
      </text>
    </comment>
  </commentList>
</comments>
</file>

<file path=xl/sharedStrings.xml><?xml version="1.0" encoding="utf-8"?>
<sst xmlns="http://schemas.openxmlformats.org/spreadsheetml/2006/main" count="430" uniqueCount="250">
  <si>
    <t>CONTA CONTÁBIL</t>
  </si>
  <si>
    <t>OI TRONCO CORP</t>
  </si>
  <si>
    <t>4.2.3.01.0005</t>
  </si>
  <si>
    <t>CONSUMO COM TELEFONE</t>
  </si>
  <si>
    <t>NR_CONTRATO</t>
  </si>
  <si>
    <t>NM_FORNECEDOR</t>
  </si>
  <si>
    <t>Mês Reajuste</t>
  </si>
  <si>
    <t>% de Reajuste</t>
  </si>
  <si>
    <t>Regra</t>
  </si>
  <si>
    <t>2018/000070.00</t>
  </si>
  <si>
    <t>OI S.A. - EM RECUPERACAO JUDICIAL</t>
  </si>
  <si>
    <t>AGOSTO</t>
  </si>
  <si>
    <t>Rateio com base nas planilhas HSI , Adm Central e OI TRONCO</t>
  </si>
  <si>
    <t>Resumo do Objeto: OI Tronco SEM HMS</t>
  </si>
  <si>
    <t>EMPRESA</t>
  </si>
  <si>
    <t>COD_SETOR</t>
  </si>
  <si>
    <t>CENTRO_CUSTO</t>
  </si>
  <si>
    <t>SETOR</t>
  </si>
  <si>
    <t>BASE</t>
  </si>
  <si>
    <t>Distribuição Base</t>
  </si>
  <si>
    <t>JANEIRO</t>
  </si>
  <si>
    <t>FEVEREIRO</t>
  </si>
  <si>
    <t>MARÇO</t>
  </si>
  <si>
    <t>ABRIL</t>
  </si>
  <si>
    <t>MAIO</t>
  </si>
  <si>
    <t>JUNHO</t>
  </si>
  <si>
    <t>JULHO</t>
  </si>
  <si>
    <t>SETEMBRO</t>
  </si>
  <si>
    <t>OUTUBRO</t>
  </si>
  <si>
    <t>NOVEMBRO</t>
  </si>
  <si>
    <t>DEZEMBRO</t>
  </si>
  <si>
    <t>TOTAL</t>
  </si>
  <si>
    <t>01 - MATRIZ - SCMBA</t>
  </si>
  <si>
    <t>GERENCIA DE COMUNICACAO CORPORATIVA</t>
  </si>
  <si>
    <t>PROVEDORIA</t>
  </si>
  <si>
    <t>GERENCIA DE CAPTACAO DE RECURSOS</t>
  </si>
  <si>
    <t>UNIDADE DE GOVERNANÇA, RISCOS E COMPLIANCE</t>
  </si>
  <si>
    <t>SUPERINTENDENCIA DE SERVICOS CORPORATIVOS</t>
  </si>
  <si>
    <t>TESOURARIA</t>
  </si>
  <si>
    <t>GERENCIA DE CONTROLADORIA</t>
  </si>
  <si>
    <t>ALMOXARIFADO ADM CENTRAL</t>
  </si>
  <si>
    <t>SUPERVISAO DE SERVICOS GERAIS - ADM. CENTRAL</t>
  </si>
  <si>
    <t>CONTAS A RECEBER</t>
  </si>
  <si>
    <t>CONTAS A PAGAR</t>
  </si>
  <si>
    <t>GESTAO DE CONTRATOS</t>
  </si>
  <si>
    <t>GERÊNCIA TECNOLOGIA INFORMAÇÃO</t>
  </si>
  <si>
    <t>SUPERVISÃO SISTEMAS APLICAÇÕES</t>
  </si>
  <si>
    <t>SUPERVISÃO INFRAEST  SEGURANÇA</t>
  </si>
  <si>
    <t>ASSESSORIA JURÍDICA</t>
  </si>
  <si>
    <t>GERENCIA DE GESTAO DE PESSOAS</t>
  </si>
  <si>
    <t>COORDENACAO DE PESSOAL</t>
  </si>
  <si>
    <t>SUPERV. RECRUTAMENTO E SELEÇÃO</t>
  </si>
  <si>
    <t>SUPERVISÃO TÉCNICA</t>
  </si>
  <si>
    <t>UNIDADE DE ALIMENTACAO E NUTRICAO - PUPILEIRA</t>
  </si>
  <si>
    <t>COORD. SEG TRABALHO E MED OCUP</t>
  </si>
  <si>
    <t>DIR. CORPORATIVA TEC OPERAÇÕES</t>
  </si>
  <si>
    <t>GERÊNCIA DE HOTELARIA</t>
  </si>
  <si>
    <t>07 - PATRIMONIO CULTURAL</t>
  </si>
  <si>
    <t>CENTRO DE MEMORIA JORGE CALMOM</t>
  </si>
  <si>
    <t>MUSEU DA MISERICORDIA</t>
  </si>
  <si>
    <t>03 - GESTAO IMOBILIARIA</t>
  </si>
  <si>
    <t>ADMINISTRACAO - DPTO GESTAO IMOBILIARIA</t>
  </si>
  <si>
    <t>PROJETOS E OBRAS</t>
  </si>
  <si>
    <t>MANUTENCAO GERAL</t>
  </si>
  <si>
    <t>10 - CENTRAL DE DOACOES</t>
  </si>
  <si>
    <t>TELE DOACAO</t>
  </si>
  <si>
    <t>02 - HOSPITAL SANTA IZABEL</t>
  </si>
  <si>
    <t>SUPERINTENDENCIA DE SAUDE, ENSINO E PESQUISA</t>
  </si>
  <si>
    <t>GERENCIA COMERCIAL HSI</t>
  </si>
  <si>
    <t>ASSESSORIA DE ARQUITETURA E OBRAS</t>
  </si>
  <si>
    <t>DIRETORIA DE ENSINO E PESQUISA</t>
  </si>
  <si>
    <t>NUCLEO DE PESQUISA EM CARDIOLOGIA</t>
  </si>
  <si>
    <t>COORDENACAO DE ENSINO</t>
  </si>
  <si>
    <t>COMITE DE ETICA EM PESQUISA</t>
  </si>
  <si>
    <t>LABORATORIO</t>
  </si>
  <si>
    <t>VIDEOENDOSCOPIA / DAY</t>
  </si>
  <si>
    <t>SENEP-SERVICO NUTRICAO ENTERAL E PARENT</t>
  </si>
  <si>
    <t>ECOCARDIOGRAFIA</t>
  </si>
  <si>
    <t>CMCF - NEFROMED DRA. EMERCILLIA</t>
  </si>
  <si>
    <t>CMCF - CIRURGIA CARDIOVASCULAR- DR. NILZO RIBEIRO</t>
  </si>
  <si>
    <t>CMCF - CLINICA DE UROLOGIA HSI - DR. CAFE</t>
  </si>
  <si>
    <t>CMCF - CLINICA CARDIO E ODONTO DR. MARCOS VINICIUS</t>
  </si>
  <si>
    <t>CMCF - GINECOLOGIA E MASTOLOGIA DRA.FATIMA - DR. ARI</t>
  </si>
  <si>
    <t>CMFC- SEMOF - SERVICOS MED E OFTALMOLOGIA</t>
  </si>
  <si>
    <t>CMCF - CETROS DR. ROGERIO BARROS</t>
  </si>
  <si>
    <t>RESSONANCIA MAGNETICA</t>
  </si>
  <si>
    <t>RECEPCAO - LAUDOS BIOIMAGEM II</t>
  </si>
  <si>
    <t>RECEPCAO - BIOIMAGEM III</t>
  </si>
  <si>
    <t>MEDICINA NUCLEAR - BIOIMAGEM III</t>
  </si>
  <si>
    <t>TOMOGRAFIA - BIOIMAGEM III</t>
  </si>
  <si>
    <t>PET CT - BIOIMAGEM III</t>
  </si>
  <si>
    <t>RESSONANCIA - BIOIMAGEM III</t>
  </si>
  <si>
    <t>CRPA - BIOIMAGEM III</t>
  </si>
  <si>
    <t>RAIO X - BIOIMAGEM III</t>
  </si>
  <si>
    <t>FARMACIA SATELITE - BIOIMAGEM III</t>
  </si>
  <si>
    <t>RADIOTERAPIA II - ACELERADOR</t>
  </si>
  <si>
    <t>UI ERICK LOEF PEDIATRIA</t>
  </si>
  <si>
    <t>CMCF - CLINICA CARDIO CIRURGICA - DR. RICARDO ELOY</t>
  </si>
  <si>
    <t>BANCO DE SANGUE</t>
  </si>
  <si>
    <t>CMCF SALA109 IND COR DR NADJA</t>
  </si>
  <si>
    <t>ONCOLOGIA AMB. PED. ERIK LOEFF</t>
  </si>
  <si>
    <t>ELETROENCEFALOGRAMA</t>
  </si>
  <si>
    <t>ANATOMIA PATOLOGICA</t>
  </si>
  <si>
    <t>EDIFICIO GARAGEM HSI DR. CELSO FIGUEIROA</t>
  </si>
  <si>
    <t>NUCLEO DE CADASTROS</t>
  </si>
  <si>
    <t>COORDENAÇÃO ANÁLISE DE CONTAS</t>
  </si>
  <si>
    <t>SUPERVISÃO CONTAS E FATURAMENTO SUS</t>
  </si>
  <si>
    <t>SUPERVISÃO CONTAS E FATURAMENTO CONVÊNIOS</t>
  </si>
  <si>
    <t>CRN - CENTRAL DE REGISTRO DE NOTAS</t>
  </si>
  <si>
    <t>SUPERVISÃO HONORARIOS MEDICOS</t>
  </si>
  <si>
    <t>GERENCIA DE FATURAMENTO HSI</t>
  </si>
  <si>
    <t>MANUTENCAO GERAL HSI</t>
  </si>
  <si>
    <t>LAVANDERIA</t>
  </si>
  <si>
    <t>COSTURA</t>
  </si>
  <si>
    <t>SERVIÇOS COMPLEMENTARES</t>
  </si>
  <si>
    <t>COLETA DE RESIDUOS HOSPITALARES</t>
  </si>
  <si>
    <t>HIGIENIZACAO - SERVICOS DE TERCEIROS</t>
  </si>
  <si>
    <t>ENGENHARIA CLINICA</t>
  </si>
  <si>
    <t>CENTRAL DE ABASTECIMENTO FARMACEUTICO</t>
  </si>
  <si>
    <t>FARMACIA SUS</t>
  </si>
  <si>
    <t>FARMACIA P.A ADULTO</t>
  </si>
  <si>
    <t>FARMACIA J. NETO 1</t>
  </si>
  <si>
    <t>FARMACIA PA PEDIATRICO</t>
  </si>
  <si>
    <t>FARMACIA CENTRO CIRURGICO</t>
  </si>
  <si>
    <t>FARMACIA CENTRO CIRURGICO III - UNID. CARDIOLOGICA</t>
  </si>
  <si>
    <t>CENTRAL DE MATERIAIS DE OPME ORTESE PROT</t>
  </si>
  <si>
    <t>FARMACIA HEMODINAMICA - UCO</t>
  </si>
  <si>
    <t>FARMACIA UTI CARDIOVASCULAR</t>
  </si>
  <si>
    <t>FARMACIA UTI CLINICA</t>
  </si>
  <si>
    <t>FARMACIA UTI CIRURGICA</t>
  </si>
  <si>
    <t>COORDENACAO DE FARMACIA</t>
  </si>
  <si>
    <t>FARMACIA IBC</t>
  </si>
  <si>
    <t>RADIOTERAPIA IBC</t>
  </si>
  <si>
    <t>QUIMIOTERAPIA IBC</t>
  </si>
  <si>
    <t>COORDENAÇÃO FARMACIA CLINICA</t>
  </si>
  <si>
    <t>DIRETORIA TECNICA ASSISTENCIAL</t>
  </si>
  <si>
    <t>SERVICO DE CONTROLE DE INFECCAO HOSPITALAR (SCIH)</t>
  </si>
  <si>
    <t>EPIDEMIOLOGIA</t>
  </si>
  <si>
    <t>NÚCLEO RELACIONAMENTO MÉDICO</t>
  </si>
  <si>
    <t>MEDICOS HOSPITALISTAS</t>
  </si>
  <si>
    <t>CLINICA UNIDADE ALVARO LEMOS</t>
  </si>
  <si>
    <t>BRINQUEDOTECAS</t>
  </si>
  <si>
    <t>RECEPCAO P3 - HSI</t>
  </si>
  <si>
    <t>RECEPCAO CENTRO MEDICO - HSI</t>
  </si>
  <si>
    <t>GERENCIA PRATICA ASSISTENCIAL</t>
  </si>
  <si>
    <t>CENTRAL DE TRANSPORTES DE PACIENTES</t>
  </si>
  <si>
    <t>RECEPCAO CENTRAL - HSI</t>
  </si>
  <si>
    <t>CALL CENTER HSI</t>
  </si>
  <si>
    <t>NUCLEO DE ATENDIMENTO AO CLIENTE - NAC</t>
  </si>
  <si>
    <t>UI CONDE 5</t>
  </si>
  <si>
    <t>UTI CLÍNICA 2</t>
  </si>
  <si>
    <t>UTI CLINICA - GERAL</t>
  </si>
  <si>
    <t>UTI CARDIO VASCULAR</t>
  </si>
  <si>
    <t>UTI CIRURGICA 1 ADULTO</t>
  </si>
  <si>
    <t>UTI PEDIÁTRICA</t>
  </si>
  <si>
    <t>HEMODINAMICA</t>
  </si>
  <si>
    <t>CME - CENTRAL DE MATERIAL ESTERILIZADO</t>
  </si>
  <si>
    <t>CENTRO CIRURGICO I</t>
  </si>
  <si>
    <t>UI 3º ANDAR PEDIATRIA</t>
  </si>
  <si>
    <t>PA PEDIATRICO</t>
  </si>
  <si>
    <t>UI CONDE 3</t>
  </si>
  <si>
    <t>UI CONDE 2</t>
  </si>
  <si>
    <t>UI CONDE 4</t>
  </si>
  <si>
    <t>UI CONDE 1</t>
  </si>
  <si>
    <t>UTP - UI. TRANSICAO PACIENTES</t>
  </si>
  <si>
    <t>UI - J.NETO 1 AND B</t>
  </si>
  <si>
    <t>UI - J.NETO 3 AND A</t>
  </si>
  <si>
    <t>NUCLEO DE GESTAO DE LEITOS</t>
  </si>
  <si>
    <t>UI 2º ANDAR PEDIATRIA</t>
  </si>
  <si>
    <t>UI - J.NETO 1 AND A</t>
  </si>
  <si>
    <t>UI - J.NETO 2 AND</t>
  </si>
  <si>
    <t>UTI PEDIÁTRICA 2</t>
  </si>
  <si>
    <t>LACTARIO</t>
  </si>
  <si>
    <t>NUTRICAO PRODUCAO</t>
  </si>
  <si>
    <t>NUTRICAO CLINICA</t>
  </si>
  <si>
    <t>COPA CENTRAL 1</t>
  </si>
  <si>
    <t>FISIOTERAPIA - HSI</t>
  </si>
  <si>
    <t>PA ADULTO</t>
  </si>
  <si>
    <t>AMBULATORIO SILVA LIMA</t>
  </si>
  <si>
    <t>INTERNAMENTO ( CONVENIOS )</t>
  </si>
  <si>
    <t>COORDENACAO DE HOTELARIA</t>
  </si>
  <si>
    <t>COORD ENFER UNID INTERN ADULTO</t>
  </si>
  <si>
    <t>PRE INTERNAMENTO CONVENIOS</t>
  </si>
  <si>
    <t>SERVICO DE CURATIVOS - CONVENIOS</t>
  </si>
  <si>
    <t>INTERNAMENTO SUS</t>
  </si>
  <si>
    <t>PSICOLOGIA HOSPITALAR</t>
  </si>
  <si>
    <t>SERVICO SOCIAL - PACIENTES</t>
  </si>
  <si>
    <t>TOMOGRAFIA</t>
  </si>
  <si>
    <t>RAIO X</t>
  </si>
  <si>
    <t>ONCOLOGIA AMB. ADULTO</t>
  </si>
  <si>
    <t>CONSULTORIOS ESPECIALIZADOS</t>
  </si>
  <si>
    <t>MAMOGRAFIA</t>
  </si>
  <si>
    <t>SALA 105 CONSU. MÉD STA IZABEL</t>
  </si>
  <si>
    <t>CMCF - CNBA CENTRO NEUROCIENCIA DR. LUIZ URBANETO</t>
  </si>
  <si>
    <t>CMCF - CG4 - DR. ADILSON COUTO FILHO</t>
  </si>
  <si>
    <t>AMBULATORIO DE ORTOPEDIA</t>
  </si>
  <si>
    <t>COORD. ATENÇÃO PRIMARIA SAÚDE</t>
  </si>
  <si>
    <t>04 - CEMITERIO DO CAMPO SANTO</t>
  </si>
  <si>
    <t>ADMINISTRACAO DO CEMITERIO CAMPO SANTO</t>
  </si>
  <si>
    <t>06 - ACAO SOCIAL</t>
  </si>
  <si>
    <t>DIRETORIA DE ACAO SOCIAL E CULTURA</t>
  </si>
  <si>
    <t>GERENCIA DE ACAO SOCIAL</t>
  </si>
  <si>
    <t>ESPACO AVANCAR - CENTRO DE REF EM PROM SOCIAL E CAPACITACAO</t>
  </si>
  <si>
    <t>CEI SANTO ANTONIO</t>
  </si>
  <si>
    <t>CEI CRISTO REDENTOR</t>
  </si>
  <si>
    <t>CEI CORACAO DE MARIA</t>
  </si>
  <si>
    <t>CEI SAO GERALDO</t>
  </si>
  <si>
    <t>CEI SAO FRANCISCO DE ASSIS</t>
  </si>
  <si>
    <t>COORDENACAO DO VOLUNTARIADO</t>
  </si>
  <si>
    <t>05 - EVENTOS</t>
  </si>
  <si>
    <t>GERÊNCIA DE EVENTOS</t>
  </si>
  <si>
    <t>Total</t>
  </si>
  <si>
    <t>% Base</t>
  </si>
  <si>
    <t>Informe o valor:</t>
  </si>
  <si>
    <t>TOTAL:</t>
  </si>
  <si>
    <t>Contas OI Troncos ( 2024 )</t>
  </si>
  <si>
    <t>Contrato: 2018 / 000070.00</t>
  </si>
  <si>
    <t>Mês de Referência</t>
  </si>
  <si>
    <t xml:space="preserve">Valores </t>
  </si>
  <si>
    <t>Contas</t>
  </si>
  <si>
    <t>C. Custo</t>
  </si>
  <si>
    <t>MODO RATEIO</t>
  </si>
  <si>
    <t>Unidades</t>
  </si>
  <si>
    <t>C.N.P.J.</t>
  </si>
  <si>
    <t>Contratados</t>
  </si>
  <si>
    <t>Média</t>
  </si>
  <si>
    <t>2203-9600</t>
  </si>
  <si>
    <t>POR RAMAIS</t>
  </si>
  <si>
    <t xml:space="preserve">Adm Central </t>
  </si>
  <si>
    <t>15.153.745/0001-68</t>
  </si>
  <si>
    <t>2203-8444</t>
  </si>
  <si>
    <t>HSI</t>
  </si>
  <si>
    <t>15.153.745/0002-49</t>
  </si>
  <si>
    <t>3504-6700</t>
  </si>
  <si>
    <t>CLINICA ALVARO LEMOS</t>
  </si>
  <si>
    <t>Alvaro Lemos</t>
  </si>
  <si>
    <t>471,07 + 14,91  = 485,98</t>
  </si>
  <si>
    <t>3504-6600</t>
  </si>
  <si>
    <t>RAMAIS</t>
  </si>
  <si>
    <t>CAF - Barbalho</t>
  </si>
  <si>
    <t>Total Contas Troncos</t>
  </si>
  <si>
    <t>Contas Embratel Avulsa</t>
  </si>
  <si>
    <t>15.153.745/0002-50</t>
  </si>
  <si>
    <t>Rótulos de Linha</t>
  </si>
  <si>
    <t>Total Geral</t>
  </si>
  <si>
    <t>Soma de Distribuição Base</t>
  </si>
  <si>
    <t>GERENCIA DE ESTUDOS E PROJETOS</t>
  </si>
  <si>
    <t>GERÊNCIA TÉC ASSIST QUALIDADE</t>
  </si>
  <si>
    <t>UTI CLÍNICA 3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</si>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</sst>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-416]mmmm\-yy;@"/>
    <numFmt numFmtId="165" formatCode="_-* #,##0.0000_-;\-* #,##0.0000_-;_-* &quot;-&quot;??_-;_-@_-"/>
    <numFmt numFmtId="166" formatCode="_-* #,##0_-;\-* #,##0_-;_-* &quot;-&quot;??_-;_-@_-"/>
    <numFmt numFmtId="168" formatCode="_(* #,##0.00_);_(* \(#,##0.00\);_(* &quot;-&quot;??_);_(@_)"/>
    <numFmt numFmtId="169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b/>
      <u/>
      <sz val="12"/>
      <name val="Calibri"/>
      <family val="2"/>
    </font>
    <font>
      <b/>
      <u/>
      <sz val="12"/>
      <color theme="1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64" fontId="7" fillId="3" borderId="5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0" fontId="0" fillId="0" borderId="0" xfId="2" applyNumberFormat="1" applyFont="1"/>
    <xf numFmtId="0" fontId="7" fillId="4" borderId="4" xfId="0" applyFont="1" applyFill="1" applyBorder="1" applyAlignment="1">
      <alignment horizontal="left" vertical="center"/>
    </xf>
    <xf numFmtId="164" fontId="7" fillId="4" borderId="0" xfId="0" applyNumberFormat="1" applyFont="1" applyFill="1" applyAlignment="1">
      <alignment horizontal="left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43" fontId="3" fillId="0" borderId="13" xfId="1" applyFont="1" applyFill="1" applyBorder="1"/>
    <xf numFmtId="17" fontId="0" fillId="5" borderId="11" xfId="0" applyNumberFormat="1" applyFill="1" applyBorder="1" applyAlignment="1">
      <alignment horizontal="center" vertical="center"/>
    </xf>
    <xf numFmtId="10" fontId="0" fillId="5" borderId="11" xfId="2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right" vertical="center"/>
    </xf>
    <xf numFmtId="43" fontId="7" fillId="4" borderId="0" xfId="1" applyFont="1" applyFill="1" applyAlignment="1">
      <alignment horizontal="center"/>
    </xf>
    <xf numFmtId="0" fontId="7" fillId="4" borderId="0" xfId="0" applyFont="1" applyFill="1" applyAlignment="1">
      <alignment horizontal="right"/>
    </xf>
    <xf numFmtId="43" fontId="7" fillId="4" borderId="0" xfId="0" applyNumberFormat="1" applyFont="1" applyFill="1"/>
    <xf numFmtId="0" fontId="0" fillId="0" borderId="0" xfId="0" applyAlignment="1">
      <alignment horizontal="center" vertical="center"/>
    </xf>
    <xf numFmtId="3" fontId="0" fillId="0" borderId="0" xfId="0" applyNumberFormat="1"/>
    <xf numFmtId="43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43" fontId="0" fillId="0" borderId="0" xfId="0" applyNumberFormat="1"/>
    <xf numFmtId="0" fontId="0" fillId="6" borderId="16" xfId="0" applyFill="1" applyBorder="1"/>
    <xf numFmtId="43" fontId="3" fillId="6" borderId="17" xfId="1" applyFont="1" applyFill="1" applyBorder="1"/>
    <xf numFmtId="43" fontId="0" fillId="0" borderId="0" xfId="1" applyFont="1"/>
    <xf numFmtId="43" fontId="3" fillId="0" borderId="0" xfId="1" applyFont="1"/>
    <xf numFmtId="17" fontId="0" fillId="7" borderId="14" xfId="0" applyNumberForma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9" fontId="0" fillId="0" borderId="0" xfId="2" applyNumberFormat="1" applyFont="1"/>
    <xf numFmtId="10" fontId="1" fillId="0" borderId="0" xfId="2" applyNumberFormat="1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/>
    <xf numFmtId="17" fontId="7" fillId="0" borderId="16" xfId="0" applyNumberFormat="1" applyFont="1" applyBorder="1" applyAlignment="1">
      <alignment vertical="center" wrapText="1"/>
    </xf>
    <xf numFmtId="17" fontId="7" fillId="0" borderId="18" xfId="0" applyNumberFormat="1" applyFont="1" applyBorder="1" applyAlignment="1">
      <alignment vertical="center" wrapText="1"/>
    </xf>
    <xf numFmtId="17" fontId="7" fillId="0" borderId="17" xfId="0" applyNumberFormat="1" applyFont="1" applyBorder="1" applyAlignment="1">
      <alignment vertical="center" wrapText="1"/>
    </xf>
    <xf numFmtId="0" fontId="10" fillId="0" borderId="0" xfId="3" applyFont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11" fillId="0" borderId="0" xfId="3" applyFont="1" applyFill="1" applyBorder="1" applyAlignment="1" applyProtection="1">
      <alignment horizontal="center"/>
    </xf>
    <xf numFmtId="17" fontId="7" fillId="6" borderId="19" xfId="0" applyNumberFormat="1" applyFont="1" applyFill="1" applyBorder="1" applyAlignment="1">
      <alignment horizontal="center"/>
    </xf>
    <xf numFmtId="17" fontId="7" fillId="6" borderId="20" xfId="0" applyNumberFormat="1" applyFont="1" applyFill="1" applyBorder="1" applyAlignment="1">
      <alignment horizontal="center"/>
    </xf>
    <xf numFmtId="0" fontId="10" fillId="0" borderId="21" xfId="3" applyFont="1" applyBorder="1" applyAlignment="1" applyProtection="1">
      <alignment horizontal="center"/>
    </xf>
    <xf numFmtId="0" fontId="7" fillId="0" borderId="21" xfId="0" applyFont="1" applyBorder="1" applyAlignment="1">
      <alignment horizontal="center"/>
    </xf>
    <xf numFmtId="0" fontId="10" fillId="0" borderId="0" xfId="3" applyFont="1" applyFill="1" applyBorder="1" applyAlignment="1" applyProtection="1">
      <alignment horizontal="center"/>
    </xf>
    <xf numFmtId="0" fontId="12" fillId="0" borderId="21" xfId="3" applyFont="1" applyFill="1" applyBorder="1" applyAlignment="1" applyProtection="1">
      <alignment horizontal="center"/>
    </xf>
    <xf numFmtId="0" fontId="7" fillId="8" borderId="22" xfId="0" applyFont="1" applyFill="1" applyBorder="1" applyAlignment="1">
      <alignment horizontal="center"/>
    </xf>
    <xf numFmtId="17" fontId="7" fillId="0" borderId="16" xfId="0" applyNumberFormat="1" applyFont="1" applyBorder="1" applyAlignment="1">
      <alignment horizontal="center" vertical="center" wrapText="1"/>
    </xf>
    <xf numFmtId="17" fontId="7" fillId="0" borderId="18" xfId="0" applyNumberFormat="1" applyFont="1" applyBorder="1" applyAlignment="1">
      <alignment horizontal="center" vertical="center" wrapText="1"/>
    </xf>
    <xf numFmtId="17" fontId="7" fillId="0" borderId="17" xfId="0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8" borderId="27" xfId="0" applyFont="1" applyFill="1" applyBorder="1" applyAlignment="1">
      <alignment horizontal="center"/>
    </xf>
    <xf numFmtId="17" fontId="7" fillId="0" borderId="28" xfId="0" applyNumberFormat="1" applyFont="1" applyBorder="1" applyAlignment="1">
      <alignment horizontal="center"/>
    </xf>
    <xf numFmtId="17" fontId="7" fillId="0" borderId="29" xfId="0" applyNumberFormat="1" applyFont="1" applyBorder="1" applyAlignment="1">
      <alignment horizontal="center"/>
    </xf>
    <xf numFmtId="17" fontId="7" fillId="0" borderId="30" xfId="0" applyNumberFormat="1" applyFont="1" applyBorder="1" applyAlignment="1">
      <alignment horizontal="center"/>
    </xf>
    <xf numFmtId="49" fontId="8" fillId="0" borderId="31" xfId="0" applyNumberFormat="1" applyFont="1" applyBorder="1" applyAlignment="1">
      <alignment horizontal="center"/>
    </xf>
    <xf numFmtId="169" fontId="8" fillId="0" borderId="32" xfId="4" applyNumberFormat="1" applyFont="1" applyBorder="1"/>
    <xf numFmtId="0" fontId="8" fillId="0" borderId="33" xfId="0" applyFont="1" applyBorder="1"/>
    <xf numFmtId="0" fontId="7" fillId="0" borderId="31" xfId="0" applyFont="1" applyBorder="1" applyAlignment="1">
      <alignment horizontal="center"/>
    </xf>
    <xf numFmtId="0" fontId="7" fillId="0" borderId="34" xfId="0" applyFont="1" applyBorder="1"/>
    <xf numFmtId="168" fontId="7" fillId="6" borderId="35" xfId="4" applyFont="1" applyFill="1" applyBorder="1"/>
    <xf numFmtId="168" fontId="8" fillId="0" borderId="36" xfId="4" applyFont="1" applyFill="1" applyBorder="1" applyAlignment="1">
      <alignment horizontal="center"/>
    </xf>
    <xf numFmtId="0" fontId="8" fillId="0" borderId="15" xfId="0" applyFont="1" applyBorder="1"/>
    <xf numFmtId="0" fontId="8" fillId="0" borderId="37" xfId="0" applyFont="1" applyBorder="1"/>
    <xf numFmtId="168" fontId="13" fillId="6" borderId="35" xfId="4" applyFont="1" applyFill="1" applyBorder="1"/>
    <xf numFmtId="49" fontId="8" fillId="0" borderId="38" xfId="0" applyNumberFormat="1" applyFont="1" applyBorder="1" applyAlignment="1">
      <alignment horizontal="center"/>
    </xf>
    <xf numFmtId="169" fontId="8" fillId="0" borderId="39" xfId="4" applyNumberFormat="1" applyFont="1" applyBorder="1"/>
    <xf numFmtId="0" fontId="7" fillId="0" borderId="38" xfId="0" applyFont="1" applyBorder="1" applyAlignment="1">
      <alignment horizontal="center"/>
    </xf>
    <xf numFmtId="0" fontId="7" fillId="0" borderId="40" xfId="0" applyFont="1" applyBorder="1"/>
    <xf numFmtId="168" fontId="7" fillId="6" borderId="41" xfId="4" applyFont="1" applyFill="1" applyBorder="1"/>
    <xf numFmtId="49" fontId="7" fillId="0" borderId="24" xfId="0" applyNumberFormat="1" applyFont="1" applyBorder="1" applyAlignment="1">
      <alignment horizontal="center"/>
    </xf>
    <xf numFmtId="49" fontId="7" fillId="0" borderId="42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168" fontId="7" fillId="0" borderId="17" xfId="0" applyNumberFormat="1" applyFont="1" applyBorder="1"/>
    <xf numFmtId="168" fontId="7" fillId="0" borderId="25" xfId="0" applyNumberFormat="1" applyFont="1" applyBorder="1"/>
    <xf numFmtId="168" fontId="0" fillId="0" borderId="0" xfId="0" applyNumberFormat="1"/>
    <xf numFmtId="0" fontId="7" fillId="0" borderId="4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45" xfId="0" applyFont="1" applyBorder="1"/>
    <xf numFmtId="168" fontId="7" fillId="6" borderId="46" xfId="4" applyFont="1" applyFill="1" applyBorder="1"/>
    <xf numFmtId="2" fontId="8" fillId="0" borderId="0" xfId="0" applyNumberFormat="1" applyFont="1"/>
    <xf numFmtId="43" fontId="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5">
    <cellStyle name="Hiperlink" xfId="3" builtinId="8"/>
    <cellStyle name="Normal" xfId="0" builtinId="0"/>
    <cellStyle name="Porcentagem" xfId="2" builtinId="5"/>
    <cellStyle name="Vírgula" xfId="1" builtinId="3"/>
    <cellStyle name="Vírgula 2" xfId="4" xr:uid="{1005CAC9-B634-45CB-B91E-C9A3C64A489B}"/>
  </cellStyles>
  <dxfs count="3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4" formatCode="0.00%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a Aleluia" refreshedDate="45557.249396296298" createdVersion="8" refreshedVersion="8" minRefreshableVersion="3" recordCount="174" xr:uid="{47727244-5D24-49A9-8BD2-37593AD01A1A}">
  <cacheSource type="worksheet">
    <worksheetSource name="Tabela1312345673456"/>
  </cacheSource>
  <cacheFields count="19">
    <cacheField name="EMPRESA" numFmtId="0">
      <sharedItems count="8">
        <s v="01 - MATRIZ - SCMBA"/>
        <s v="07 - PATRIMONIO CULTURAL"/>
        <s v="03 - GESTAO IMOBILIARIA"/>
        <s v="10 - CENTRAL DE DOACOES"/>
        <s v="02 - HOSPITAL SANTA IZABEL"/>
        <s v="04 - CEMITERIO DO CAMPO SANTO"/>
        <s v="06 - ACAO SOCIAL"/>
        <s v="05 - EVENTOS"/>
      </sharedItems>
    </cacheField>
    <cacheField name="COD_SETOR" numFmtId="0">
      <sharedItems containsSemiMixedTypes="0" containsString="0" containsNumber="1" containsInteger="1" minValue="3" maxValue="1149"/>
    </cacheField>
    <cacheField name="CENTRO_CUSTO" numFmtId="3">
      <sharedItems containsSemiMixedTypes="0" containsString="0" containsNumber="1" containsInteger="1" minValue="11001" maxValue="42001"/>
    </cacheField>
    <cacheField name="SETOR" numFmtId="0">
      <sharedItems/>
    </cacheField>
    <cacheField name="BASE" numFmtId="43">
      <sharedItems containsSemiMixedTypes="0" containsString="0" containsNumber="1" minValue="-140.11999999999995" maxValue="-2.8"/>
    </cacheField>
    <cacheField name="Distribuição Base" numFmtId="10">
      <sharedItems containsSemiMixedTypes="0" containsString="0" containsNumber="1" minValue="6.3421882361468468E-4" maxValue="3.2000000000000001E-2"/>
    </cacheField>
    <cacheField name="JANEIRO" numFmtId="43">
      <sharedItems containsSemiMixedTypes="0" containsString="0" containsNumber="1" minValue="-156.80000000000001" maxValue="-3.1076722357119548"/>
    </cacheField>
    <cacheField name="FEVEREIRO" numFmtId="43">
      <sharedItems containsSemiMixedTypes="0" containsString="0" containsNumber="1" minValue="-156.80000000000001" maxValue="-3.1076722357119548"/>
    </cacheField>
    <cacheField name="MARÇO" numFmtId="43">
      <sharedItems containsSemiMixedTypes="0" containsString="0" containsNumber="1" minValue="-156.80000000000001" maxValue="-3.1076722357119548"/>
    </cacheField>
    <cacheField name="ABRIL" numFmtId="43">
      <sharedItems containsSemiMixedTypes="0" containsString="0" containsNumber="1" minValue="-156.80000000000001" maxValue="-3.1076722357119548"/>
    </cacheField>
    <cacheField name="MAIO" numFmtId="43">
      <sharedItems containsSemiMixedTypes="0" containsString="0" containsNumber="1" minValue="-156.80000000000001" maxValue="-3.1076722357119548"/>
    </cacheField>
    <cacheField name="JUNHO" numFmtId="43">
      <sharedItems containsSemiMixedTypes="0" containsString="0" containsNumber="1" minValue="-156.80000000000001" maxValue="-3.1076722357119548"/>
    </cacheField>
    <cacheField name="JULHO" numFmtId="43">
      <sharedItems containsSemiMixedTypes="0" containsString="0" containsNumber="1" minValue="-156.80000000000001" maxValue="-3.1076722357119548"/>
    </cacheField>
    <cacheField name="AGOSTO" numFmtId="43">
      <sharedItems containsSemiMixedTypes="0" containsString="0" containsNumber="1" minValue="-156.80000000000001" maxValue="-3.1076722357119548"/>
    </cacheField>
    <cacheField name="SETEMBRO" numFmtId="43">
      <sharedItems containsSemiMixedTypes="0" containsString="0" containsNumber="1" minValue="-156.80000000000001" maxValue="-3.1076722357119548"/>
    </cacheField>
    <cacheField name="OUTUBRO" numFmtId="43">
      <sharedItems containsSemiMixedTypes="0" containsString="0" containsNumber="1" minValue="-156.80000000000001" maxValue="-3.1076722357119548"/>
    </cacheField>
    <cacheField name="NOVEMBRO" numFmtId="43">
      <sharedItems containsSemiMixedTypes="0" containsString="0" containsNumber="1" minValue="-156.80000000000001" maxValue="-3.1076722357119548"/>
    </cacheField>
    <cacheField name="DEZEMBRO" numFmtId="43">
      <sharedItems containsSemiMixedTypes="0" containsString="0" containsNumber="1" minValue="-156.80000000000001" maxValue="-3.1076722357119548"/>
    </cacheField>
    <cacheField name="TOTAL" numFmtId="43">
      <sharedItems containsSemiMixedTypes="0" containsString="0" containsNumber="1" minValue="-1881.6000000000001" maxValue="-37.2920668285434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x v="0"/>
    <n v="3"/>
    <n v="11001"/>
    <s v="GERENCIA DE COMUNICACAO CORPORATIVA"/>
    <n v="-37.24"/>
    <n v="8.4351103540753081E-3"/>
    <n v="-41.332040734969013"/>
    <n v="-41.332040734969013"/>
    <n v="-41.332040734969013"/>
    <n v="-41.332040734969013"/>
    <n v="-41.332040734969013"/>
    <n v="-41.332040734969013"/>
    <n v="-41.332040734969013"/>
    <n v="-41.332040734969013"/>
    <n v="-41.332040734969013"/>
    <n v="-41.332040734969013"/>
    <n v="-41.332040734969013"/>
    <n v="-41.332040734969013"/>
    <n v="-495.9844888196281"/>
  </r>
  <r>
    <x v="0"/>
    <n v="7"/>
    <n v="11013"/>
    <s v="PROVEDORIA"/>
    <n v="-31.639999999999997"/>
    <n v="7.1666727068459366E-3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421.40035516254108"/>
  </r>
  <r>
    <x v="0"/>
    <n v="11"/>
    <n v="11019"/>
    <s v="GERENCIA DE CAPTACAO DE RECURSOS"/>
    <n v="-9.0399999999999991"/>
    <n v="2.0476207733845534E-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20.40010147501174"/>
  </r>
  <r>
    <x v="0"/>
    <n v="857"/>
    <n v="11021"/>
    <s v="UNIDADE DE GOVERNANÇA, RISCOS E COMPLIANCE"/>
    <n v="-18.079999999999998"/>
    <n v="4.0952415467691069E-3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40.80020295002348"/>
  </r>
  <r>
    <x v="0"/>
    <n v="13"/>
    <n v="12001"/>
    <s v="SUPERINTENDENCIA DE SERVICOS CORPORATIVOS"/>
    <n v="-18.079999999999998"/>
    <n v="4.0952415467691069E-3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40.80020295002348"/>
  </r>
  <r>
    <x v="0"/>
    <n v="15"/>
    <n v="12100"/>
    <s v="TESOURARIA"/>
    <n v="-22.599999999999998"/>
    <n v="5.1190519334613832E-3"/>
    <n v="-25.083354473960778"/>
    <n v="-25.083354473960778"/>
    <n v="-25.083354473960778"/>
    <n v="-25.083354473960778"/>
    <n v="-25.083354473960778"/>
    <n v="-25.083354473960778"/>
    <n v="-25.083354473960778"/>
    <n v="-25.083354473960778"/>
    <n v="-25.083354473960778"/>
    <n v="-25.083354473960778"/>
    <n v="-25.083354473960778"/>
    <n v="-25.083354473960778"/>
    <n v="-301.00025368752932"/>
  </r>
  <r>
    <x v="0"/>
    <n v="16"/>
    <n v="12101"/>
    <s v="GERENCIA DE CONTROLADORIA"/>
    <n v="-31.639999999999997"/>
    <n v="7.1666727068459366E-3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421.40035516254108"/>
  </r>
  <r>
    <x v="0"/>
    <n v="787"/>
    <n v="12109"/>
    <s v="ALMOXARIFADO ADM CENTRAL"/>
    <n v="-4.5199999999999996"/>
    <n v="1.0238103866922767E-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60.200050737505869"/>
  </r>
  <r>
    <x v="0"/>
    <n v="18"/>
    <n v="12110"/>
    <s v="SUPERVISAO DE SERVICOS GERAIS - ADM. CENTRAL"/>
    <n v="-31.639999999999997"/>
    <n v="7.1666727068459366E-3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421.40035516254108"/>
  </r>
  <r>
    <x v="0"/>
    <n v="21"/>
    <n v="12120"/>
    <s v="CONTAS A RECEBER"/>
    <n v="-99.239999999999952"/>
    <n v="2.2478527162686172E-2"/>
    <n v="-110.14478309716225"/>
    <n v="-110.14478309716225"/>
    <n v="-110.14478309716225"/>
    <n v="-110.14478309716225"/>
    <n v="-110.14478309716225"/>
    <n v="-110.14478309716225"/>
    <n v="-110.14478309716225"/>
    <n v="-110.14478309716225"/>
    <n v="-110.14478309716225"/>
    <n v="-110.14478309716225"/>
    <n v="-110.14478309716225"/>
    <n v="-110.14478309716225"/>
    <n v="-1321.737397165947"/>
  </r>
  <r>
    <x v="0"/>
    <n v="23"/>
    <n v="12122"/>
    <s v="CONTAS A PAGAR"/>
    <n v="-40.679999999999993"/>
    <n v="9.2142934802304892E-3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541.80045663755277"/>
  </r>
  <r>
    <x v="0"/>
    <n v="25"/>
    <n v="12124"/>
    <s v="GESTAO DE CONTRATOS"/>
    <n v="-16.36"/>
    <n v="3.7056499836915151E-3"/>
    <n v="-18.157684920088425"/>
    <n v="-18.157684920088425"/>
    <n v="-18.157684920088425"/>
    <n v="-18.157684920088425"/>
    <n v="-18.157684920088425"/>
    <n v="-18.157684920088425"/>
    <n v="-18.157684920088425"/>
    <n v="-18.157684920088425"/>
    <n v="-18.157684920088425"/>
    <n v="-18.157684920088425"/>
    <n v="-18.157684920088425"/>
    <n v="-18.157684920088425"/>
    <n v="-217.89221904106108"/>
  </r>
  <r>
    <x v="0"/>
    <n v="27"/>
    <n v="12130"/>
    <s v="GERÊNCIA TECNOLOGIA INFORMAÇÃO"/>
    <n v="-38.959999999999994"/>
    <n v="8.8247019171528978E-3"/>
    <n v="-43.241039394049196"/>
    <n v="-43.241039394049196"/>
    <n v="-43.241039394049196"/>
    <n v="-43.241039394049196"/>
    <n v="-43.241039394049196"/>
    <n v="-43.241039394049196"/>
    <n v="-43.241039394049196"/>
    <n v="-43.241039394049196"/>
    <n v="-43.241039394049196"/>
    <n v="-43.241039394049196"/>
    <n v="-43.241039394049196"/>
    <n v="-43.241039394049196"/>
    <n v="-518.89247272859041"/>
  </r>
  <r>
    <x v="0"/>
    <n v="28"/>
    <n v="12131"/>
    <s v="SUPERVISÃO SISTEMAS APLICAÇÕES"/>
    <n v="-27.56"/>
    <n v="6.2425252781502542E-3"/>
    <n v="-30.588373862936244"/>
    <n v="-30.588373862936244"/>
    <n v="-30.588373862936244"/>
    <n v="-30.588373862936244"/>
    <n v="-30.588373862936244"/>
    <n v="-30.588373862936244"/>
    <n v="-30.588373862936244"/>
    <n v="-30.588373862936244"/>
    <n v="-30.588373862936244"/>
    <n v="-30.588373862936244"/>
    <n v="-30.588373862936244"/>
    <n v="-30.588373862936244"/>
    <n v="-367.06048635523496"/>
  </r>
  <r>
    <x v="0"/>
    <n v="30"/>
    <n v="12133"/>
    <s v="SUPERVISÃO INFRAEST  SEGURANÇA"/>
    <n v="-75.159999999999968"/>
    <n v="1.7024245279599889E-2"/>
    <n v="-83.418801870039459"/>
    <n v="-83.418801870039459"/>
    <n v="-83.418801870039459"/>
    <n v="-83.418801870039459"/>
    <n v="-83.418801870039459"/>
    <n v="-83.418801870039459"/>
    <n v="-83.418801870039459"/>
    <n v="-83.418801870039459"/>
    <n v="-83.418801870039459"/>
    <n v="-83.418801870039459"/>
    <n v="-83.418801870039459"/>
    <n v="-83.418801870039459"/>
    <n v="-1001.0256224404735"/>
  </r>
  <r>
    <x v="0"/>
    <n v="32"/>
    <n v="12140"/>
    <s v="ASSESSORIA JURÍDICA"/>
    <n v="-40.679999999999993"/>
    <n v="9.2142934802304892E-3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45.1500380531294"/>
    <n v="-541.80045663755277"/>
  </r>
  <r>
    <x v="0"/>
    <n v="34"/>
    <n v="12160"/>
    <s v="GERENCIA DE GESTAO DE PESSOAS"/>
    <n v="-7.3199999999999994"/>
    <n v="1.6580292103069614E-3"/>
    <n v="-8.1243431305041103"/>
    <n v="-8.1243431305041103"/>
    <n v="-8.1243431305041103"/>
    <n v="-8.1243431305041103"/>
    <n v="-8.1243431305041103"/>
    <n v="-8.1243431305041103"/>
    <n v="-8.1243431305041103"/>
    <n v="-8.1243431305041103"/>
    <n v="-8.1243431305041103"/>
    <n v="-8.1243431305041103"/>
    <n v="-8.1243431305041103"/>
    <n v="-8.1243431305041103"/>
    <n v="-97.49211756604933"/>
  </r>
  <r>
    <x v="0"/>
    <n v="35"/>
    <n v="12161"/>
    <s v="COORDENACAO DE PESSOAL"/>
    <n v="-67.799999999999969"/>
    <n v="1.5357155800384145E-2"/>
    <n v="-75.250063421882317"/>
    <n v="-75.250063421882317"/>
    <n v="-75.250063421882317"/>
    <n v="-75.250063421882317"/>
    <n v="-75.250063421882317"/>
    <n v="-75.250063421882317"/>
    <n v="-75.250063421882317"/>
    <n v="-75.250063421882317"/>
    <n v="-75.250063421882317"/>
    <n v="-75.250063421882317"/>
    <n v="-75.250063421882317"/>
    <n v="-75.250063421882317"/>
    <n v="-903.00076106258769"/>
  </r>
  <r>
    <x v="0"/>
    <n v="38"/>
    <n v="12165"/>
    <s v="SUPERV. RECRUTAMENTO E SELEÇÃO"/>
    <n v="-73.399999999999963"/>
    <n v="1.6625593447613513E-2"/>
    <n v="-81.465407893306221"/>
    <n v="-81.465407893306221"/>
    <n v="-81.465407893306221"/>
    <n v="-81.465407893306221"/>
    <n v="-81.465407893306221"/>
    <n v="-81.465407893306221"/>
    <n v="-81.465407893306221"/>
    <n v="-81.465407893306221"/>
    <n v="-81.465407893306221"/>
    <n v="-81.465407893306221"/>
    <n v="-81.465407893306221"/>
    <n v="-81.465407893306221"/>
    <n v="-977.58489471967459"/>
  </r>
  <r>
    <x v="0"/>
    <n v="39"/>
    <n v="12166"/>
    <s v="SUPERVISÃO TÉCNICA"/>
    <n v="-4.5199999999999996"/>
    <n v="1.0238103866922767E-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60.200050737505869"/>
  </r>
  <r>
    <x v="0"/>
    <n v="40"/>
    <n v="12167"/>
    <s v="UNIDADE DE ALIMENTACAO E NUTRICAO - PUPILEIRA"/>
    <n v="-18.079999999999998"/>
    <n v="4.0952415467691069E-3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40.80020295002348"/>
  </r>
  <r>
    <x v="0"/>
    <n v="849"/>
    <n v="12178"/>
    <s v="COORD. SEG TRABALHO E MED OCUP"/>
    <n v="-14"/>
    <n v="3.1710941180734236E-3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86.4603341427173"/>
  </r>
  <r>
    <x v="0"/>
    <n v="1112"/>
    <n v="12180"/>
    <s v="DIR. CORPORATIVA TEC OPERAÇÕES"/>
    <n v="-28.000000000000004"/>
    <n v="6.3421882361468481E-3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72.92066828543466"/>
  </r>
  <r>
    <x v="0"/>
    <n v="1116"/>
    <n v="12184"/>
    <s v="GERÊNCIA DE HOTELARIA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1"/>
    <n v="546"/>
    <n v="14005"/>
    <s v="CENTRO DE MEMORIA JORGE CALMOM"/>
    <n v="-18.079999999999998"/>
    <n v="4.0952415467691069E-3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40.80020295002348"/>
  </r>
  <r>
    <x v="1"/>
    <n v="547"/>
    <n v="14007"/>
    <s v="MUSEU DA MISERICORDIA"/>
    <n v="-36.159999999999997"/>
    <n v="8.1904830935382138E-3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81.60040590004695"/>
  </r>
  <r>
    <x v="2"/>
    <n v="399"/>
    <n v="15100"/>
    <s v="ADMINISTRACAO - DPTO GESTAO IMOBILIARIA"/>
    <n v="-36.159999999999997"/>
    <n v="8.1904830935382138E-3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0.133367158337251"/>
    <n v="-481.60040590004695"/>
  </r>
  <r>
    <x v="0"/>
    <n v="51"/>
    <n v="16110"/>
    <s v="PROJETOS E OBRAS"/>
    <n v="-29.919999999999998"/>
    <n v="6.7770811437683452E-3"/>
    <n v="-33.20769760446489"/>
    <n v="-33.20769760446489"/>
    <n v="-33.20769760446489"/>
    <n v="-33.20769760446489"/>
    <n v="-33.20769760446489"/>
    <n v="-33.20769760446489"/>
    <n v="-33.20769760446489"/>
    <n v="-33.20769760446489"/>
    <n v="-33.20769760446489"/>
    <n v="-33.20769760446489"/>
    <n v="-33.20769760446489"/>
    <n v="-33.20769760446489"/>
    <n v="-398.49237125357871"/>
  </r>
  <r>
    <x v="0"/>
    <n v="52"/>
    <n v="16130"/>
    <s v="MANUTENCAO GERAL"/>
    <n v="-18.079999999999998"/>
    <n v="4.0952415467691069E-3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0.066683579168625"/>
    <n v="-240.80020295002348"/>
  </r>
  <r>
    <x v="3"/>
    <n v="649"/>
    <n v="17001"/>
    <s v="TELE DOACAO"/>
    <n v="-65.679999999999978"/>
    <n v="1.4876961548218742E-2"/>
    <n v="-72.897111586271834"/>
    <n v="-72.897111586271834"/>
    <n v="-72.897111586271834"/>
    <n v="-72.897111586271834"/>
    <n v="-72.897111586271834"/>
    <n v="-72.897111586271834"/>
    <n v="-72.897111586271834"/>
    <n v="-72.897111586271834"/>
    <n v="-72.897111586271834"/>
    <n v="-72.897111586271834"/>
    <n v="-72.897111586271834"/>
    <n v="-72.897111586271834"/>
    <n v="-874.76533903526206"/>
  </r>
  <r>
    <x v="4"/>
    <n v="54"/>
    <n v="20001"/>
    <s v="SUPERINTENDENCIA DE SAUDE, ENSINO E PESQUISA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56"/>
    <n v="20018"/>
    <s v="GERENCIA DE OPERACOES ESTRATEGICAS"/>
    <n v="-26.479999999999997"/>
    <n v="5.9978980176131607E-3"/>
    <n v="-29.389700286304489"/>
    <n v="-29.389700286304489"/>
    <n v="-29.389700286304489"/>
    <n v="-29.389700286304489"/>
    <n v="-29.389700286304489"/>
    <n v="-29.389700286304489"/>
    <n v="-29.389700286304489"/>
    <n v="-29.389700286304489"/>
    <n v="-29.389700286304489"/>
    <n v="-29.389700286304489"/>
    <n v="-29.389700286304489"/>
    <n v="-29.389700286304489"/>
    <n v="-352.67640343565387"/>
  </r>
  <r>
    <x v="4"/>
    <n v="58"/>
    <n v="20020"/>
    <s v="GERENCIA COMERCIAL HSI"/>
    <n v="-22.400000000000002"/>
    <n v="5.0737505889174783E-3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98.33653462834775"/>
  </r>
  <r>
    <x v="4"/>
    <n v="64"/>
    <n v="20030"/>
    <s v="ASSESSORIA DE ARQUITETURA E OBRAS"/>
    <n v="-16.8"/>
    <n v="3.8053129416881085E-3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223.75240097126078"/>
  </r>
  <r>
    <x v="4"/>
    <n v="65"/>
    <n v="20040"/>
    <s v="NUCLEO DA QUALIDADE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68"/>
    <n v="20300"/>
    <s v="DIRETORIA DE ENSINO E PESQUISA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69"/>
    <n v="20310"/>
    <s v="NUCLEO DE PESQUISA EM CARDIOLOGIA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70"/>
    <n v="20320"/>
    <s v="COORDENACAO DE ENSINO"/>
    <n v="-25.200000000000003"/>
    <n v="5.7079694125321632E-3"/>
    <n v="-27.969050121407598"/>
    <n v="-27.969050121407598"/>
    <n v="-27.969050121407598"/>
    <n v="-27.969050121407598"/>
    <n v="-27.969050121407598"/>
    <n v="-27.969050121407598"/>
    <n v="-27.969050121407598"/>
    <n v="-27.969050121407598"/>
    <n v="-27.969050121407598"/>
    <n v="-27.969050121407598"/>
    <n v="-27.969050121407598"/>
    <n v="-27.969050121407598"/>
    <n v="-335.6286014568912"/>
  </r>
  <r>
    <x v="4"/>
    <n v="71"/>
    <n v="20330"/>
    <s v="COMITE DE ETICA EM PESQUISA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73"/>
    <n v="20702"/>
    <s v="LABORATORIO"/>
    <n v="-86.799999999999955"/>
    <n v="1.9660783532055217E-2"/>
    <n v="-96.337839307070567"/>
    <n v="-96.337839307070567"/>
    <n v="-96.337839307070567"/>
    <n v="-96.337839307070567"/>
    <n v="-96.337839307070567"/>
    <n v="-96.337839307070567"/>
    <n v="-96.337839307070567"/>
    <n v="-96.337839307070567"/>
    <n v="-96.337839307070567"/>
    <n v="-96.337839307070567"/>
    <n v="-96.337839307070567"/>
    <n v="-96.337839307070567"/>
    <n v="-1156.0540716848468"/>
  </r>
  <r>
    <x v="4"/>
    <n v="74"/>
    <n v="20705"/>
    <s v="VIDEOENDOSCOPIA / DAY"/>
    <n v="-55.999999999999979"/>
    <n v="1.2684376472293689E-2"/>
    <n v="-62.153444714239079"/>
    <n v="-62.153444714239079"/>
    <n v="-62.153444714239079"/>
    <n v="-62.153444714239079"/>
    <n v="-62.153444714239079"/>
    <n v="-62.153444714239079"/>
    <n v="-62.153444714239079"/>
    <n v="-62.153444714239079"/>
    <n v="-62.153444714239079"/>
    <n v="-62.153444714239079"/>
    <n v="-62.153444714239079"/>
    <n v="-62.153444714239079"/>
    <n v="-745.84133657086898"/>
  </r>
  <r>
    <x v="4"/>
    <n v="75"/>
    <n v="20706"/>
    <s v="SENEP-SERVICO NUTRICAO ENTERAL E PARENT"/>
    <n v="-30.800000000000004"/>
    <n v="6.976407059761533E-3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410.21273511397811"/>
  </r>
  <r>
    <x v="4"/>
    <n v="76"/>
    <n v="20708"/>
    <s v="ECOCARDIOGRAFIA"/>
    <n v="-14"/>
    <n v="3.1710941180734236E-3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86.4603341427173"/>
  </r>
  <r>
    <x v="4"/>
    <n v="77"/>
    <n v="20713"/>
    <s v="CMCF - NEFROMED DRA. EMERCILLIA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79"/>
    <n v="20716"/>
    <s v="CMCF - CIRURGIA CARDIOVASCULAR- DR. NILZO RIBEIRO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86"/>
    <n v="20727"/>
    <s v="CMCF - CLINICA DE UROLOGIA HSI - DR. CAFE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89"/>
    <n v="20730"/>
    <s v="CMCF - CLINICA CARDIO E ODONTO DR. MARCOS VINICIUS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91"/>
    <n v="20732"/>
    <s v="CMCF - GINECOLOGIA E MASTOLOGIA DRA.FATIMA - DR. ARI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93"/>
    <n v="20734"/>
    <s v="CMFC- SEMOF - SERVICOS MED E OFTALMOLOGIA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94"/>
    <n v="20735"/>
    <s v="CMCF - CETROS DR. ROGERIO BARROS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96"/>
    <n v="20737"/>
    <s v="RESSONANCIA MAGNETICA"/>
    <n v="-22.400000000000002"/>
    <n v="5.0737505889174783E-3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98.33653462834775"/>
  </r>
  <r>
    <x v="4"/>
    <n v="97"/>
    <n v="20738"/>
    <s v="RECEPCAO - LAUDOS BIOIMAGEM II"/>
    <n v="-39.199999999999996"/>
    <n v="8.8790635306055851E-3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522.08893559960836"/>
  </r>
  <r>
    <x v="4"/>
    <n v="100"/>
    <n v="20780"/>
    <s v="RECEPCAO - BIOIMAGEM III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101"/>
    <n v="20781"/>
    <s v="MEDICINA NUCLEAR - BIOIMAGEM III"/>
    <n v="-16.8"/>
    <n v="3.8053129416881085E-3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223.75240097126078"/>
  </r>
  <r>
    <x v="4"/>
    <n v="102"/>
    <n v="20782"/>
    <s v="TOMOGRAFIA - BIOIMAGEM III"/>
    <n v="-16.8"/>
    <n v="3.8053129416881085E-3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223.75240097126078"/>
  </r>
  <r>
    <x v="4"/>
    <n v="103"/>
    <n v="20783"/>
    <s v="PET CT - BIOIMAGEM III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04"/>
    <n v="20784"/>
    <s v="RESSONANCIA - BIOIMAGEM III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05"/>
    <n v="20785"/>
    <s v="CRPA - BIOIMAGEM III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06"/>
    <n v="20787"/>
    <s v="RAIO X - BIOIMAGEM III"/>
    <n v="-36.4"/>
    <n v="8.244844706990901E-3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84.79686877106496"/>
  </r>
  <r>
    <x v="4"/>
    <n v="107"/>
    <n v="20789"/>
    <s v="FARMACIA SATELITE - BIOIMAGEM III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08"/>
    <n v="20790"/>
    <s v="RADIOTERAPIA II - ACELERADOR"/>
    <n v="-30.800000000000004"/>
    <n v="6.976407059761533E-3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410.21273511397811"/>
  </r>
  <r>
    <x v="4"/>
    <n v="109"/>
    <n v="20803"/>
    <s v="UI ERICK LOEF PEDIATRIA"/>
    <n v="-33.6"/>
    <n v="7.610625883376217E-3"/>
    <n v="-37.292066828543462"/>
    <n v="-37.292066828543462"/>
    <n v="-37.292066828543462"/>
    <n v="-37.292066828543462"/>
    <n v="-37.292066828543462"/>
    <n v="-37.292066828543462"/>
    <n v="-37.292066828543462"/>
    <n v="-37.292066828543462"/>
    <n v="-37.292066828543462"/>
    <n v="-37.292066828543462"/>
    <n v="-37.292066828543462"/>
    <n v="-37.292066828543462"/>
    <n v="-447.50480194252157"/>
  </r>
  <r>
    <x v="4"/>
    <n v="112"/>
    <n v="20817"/>
    <s v="CMCF - CLINICA CARDIO CIRURGICA - DR. RICARDO ELOY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16"/>
    <n v="20825"/>
    <s v="BANCO DE SANGUE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118"/>
    <n v="20827"/>
    <s v="CMCF SALA109 IND COR DR NADJA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119"/>
    <n v="20829"/>
    <s v="ONCOLOGIA AMB. PED. ERIK LOEFF"/>
    <n v="-19.600000000000001"/>
    <n v="4.4395317653027934E-3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61.04446779980424"/>
  </r>
  <r>
    <x v="4"/>
    <n v="120"/>
    <n v="20830"/>
    <s v="ELETROENCEFALOGRAMA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21"/>
    <n v="20831"/>
    <s v="ANATOMIA PATOLOGICA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35"/>
    <n v="20921"/>
    <s v="EDIFICIO GARAGEM HSI DR. CELSO FIGUEIROA"/>
    <n v="-19.600000000000001"/>
    <n v="4.4395317653027934E-3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61.04446779980424"/>
  </r>
  <r>
    <x v="4"/>
    <n v="140"/>
    <n v="21001"/>
    <s v="NUCLEO DE CADASTRO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45"/>
    <n v="21110"/>
    <s v="COORDENAÇÃO ANÁLISE DE CONTAS"/>
    <n v="-22.400000000000002"/>
    <n v="5.0737505889174783E-3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98.33653462834775"/>
  </r>
  <r>
    <x v="4"/>
    <n v="148"/>
    <n v="21113"/>
    <s v="SUPERVISÃO CONTAS E FATURAMENTO SU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50"/>
    <n v="21115"/>
    <s v="SUPERVISÃO CONTAS E FATURAMENTO CONVÊNIOS"/>
    <n v="-44.79999999999999"/>
    <n v="1.0147501177834953E-2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596.67306925669527"/>
  </r>
  <r>
    <x v="4"/>
    <n v="152"/>
    <n v="21122"/>
    <s v="CRN - CENTRAL DE REGISTRO DE NOTAS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53"/>
    <n v="21124"/>
    <s v="SUPERVISÃO HONORARIOS MEDICO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55"/>
    <n v="21130"/>
    <s v="GERENCIA DE FATURAMENTO HSI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56"/>
    <n v="21210"/>
    <s v="MANUTENCAO GERAL HSI"/>
    <n v="-44.79999999999999"/>
    <n v="1.0147501177834953E-2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49.72275577139127"/>
    <n v="-596.67306925669527"/>
  </r>
  <r>
    <x v="4"/>
    <n v="158"/>
    <n v="21220"/>
    <s v="LAVANDERIA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59"/>
    <n v="21230"/>
    <s v="COSTURA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60"/>
    <n v="21240"/>
    <s v="SERVIÇOS COMPLEMENTARES"/>
    <n v="-30.800000000000004"/>
    <n v="6.976407059761533E-3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34.184394592831509"/>
    <n v="-410.21273511397811"/>
  </r>
  <r>
    <x v="4"/>
    <n v="165"/>
    <n v="21245"/>
    <s v="COLETA DE RESIDUOS HOSPITALARES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67"/>
    <n v="21250"/>
    <s v="HIGIENIZACAO - SERVICOS DE TERCEIROS"/>
    <n v="-22.400000000000002"/>
    <n v="5.0737505889174783E-3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98.33653462834775"/>
  </r>
  <r>
    <x v="4"/>
    <n v="169"/>
    <n v="21280"/>
    <s v="ENGENHARIA CLINICA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172"/>
    <n v="21402"/>
    <s v="CENTRAL DE ABASTECIMENTO FARMACEUTICO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178"/>
    <n v="21421"/>
    <s v="FARMACIA SU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79"/>
    <n v="21422"/>
    <s v="FARMACIA P.A ADULTO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180"/>
    <n v="21431"/>
    <s v="FARMACIA J. NETO 1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181"/>
    <n v="21432"/>
    <s v="FARMACIA PA PEDIATRICO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83"/>
    <n v="21441"/>
    <s v="FARMACIA CENTRO CIRURGICO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184"/>
    <n v="21442"/>
    <s v="FARMACIA CENTRO CIRURGICO III - UNID. CARDIOLOGICA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85"/>
    <n v="21451"/>
    <s v="CENTRAL DE MATERIAIS DE OPME ORTESE PROT"/>
    <n v="-47.599999999999987"/>
    <n v="1.0781720001449637E-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633.96513608523867"/>
  </r>
  <r>
    <x v="4"/>
    <n v="186"/>
    <n v="21452"/>
    <s v="FARMACIA HEMODINAMICA - UCO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87"/>
    <n v="21453"/>
    <s v="FARMACIA UTI CARDIOVASCULAR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188"/>
    <n v="21454"/>
    <s v="FARMACIA UTI CLINICA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189"/>
    <n v="21455"/>
    <s v="FARMACIA UTI CIRURGICA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92"/>
    <n v="21463"/>
    <s v="COORDENACAO DE FARMACIA"/>
    <n v="-19.600000000000001"/>
    <n v="4.4395317653027934E-3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61.04446779980424"/>
  </r>
  <r>
    <x v="4"/>
    <n v="195"/>
    <n v="21466"/>
    <s v="FARMACIA IBC"/>
    <n v="-2.8"/>
    <n v="6.3421882361468468E-4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.1076722357119548"/>
    <n v="-37.292066828543462"/>
  </r>
  <r>
    <x v="4"/>
    <n v="196"/>
    <n v="21467"/>
    <s v="RADIOTERAPIA IBC"/>
    <n v="-50.399999999999984"/>
    <n v="1.1415938825064321E-2"/>
    <n v="-55.938100242815175"/>
    <n v="-55.938100242815175"/>
    <n v="-55.938100242815175"/>
    <n v="-55.938100242815175"/>
    <n v="-55.938100242815175"/>
    <n v="-55.938100242815175"/>
    <n v="-55.938100242815175"/>
    <n v="-55.938100242815175"/>
    <n v="-55.938100242815175"/>
    <n v="-55.938100242815175"/>
    <n v="-55.938100242815175"/>
    <n v="-55.938100242815175"/>
    <n v="-671.25720291378207"/>
  </r>
  <r>
    <x v="4"/>
    <n v="197"/>
    <n v="21468"/>
    <s v="QUIMIOTERAPIA IBC"/>
    <n v="-83.999999999999957"/>
    <n v="1.9026564708440531E-2"/>
    <n v="-93.230167071358608"/>
    <n v="-93.230167071358608"/>
    <n v="-93.230167071358608"/>
    <n v="-93.230167071358608"/>
    <n v="-93.230167071358608"/>
    <n v="-93.230167071358608"/>
    <n v="-93.230167071358608"/>
    <n v="-93.230167071358608"/>
    <n v="-93.230167071358608"/>
    <n v="-93.230167071358608"/>
    <n v="-93.230167071358608"/>
    <n v="-93.230167071358608"/>
    <n v="-1118.7620048563033"/>
  </r>
  <r>
    <x v="4"/>
    <n v="198"/>
    <n v="21469"/>
    <s v="COORDENAÇÃO FARMACIA CLINICA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201"/>
    <n v="22000"/>
    <s v="DIRETORIA TECNICA ASSISTENCIAL"/>
    <n v="-28.000000000000004"/>
    <n v="6.3421882361468481E-3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1.076722357119557"/>
    <n v="-372.92066828543466"/>
  </r>
  <r>
    <x v="4"/>
    <n v="202"/>
    <n v="22001"/>
    <s v="SERVICO DE CONTROLE DE INFECCAO HOSPITALAR (SCIH)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04"/>
    <n v="22004"/>
    <s v="EPIDEMIOLOGIA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863"/>
    <n v="22006"/>
    <s v="NÚCLEO RELACIONAMENTO MÉDICO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08"/>
    <n v="22011"/>
    <s v="MEDICOS HOSPITALISTAS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211"/>
    <n v="22014"/>
    <s v="CLINICA UNIDADE ALVARO LEMOS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213"/>
    <n v="22016"/>
    <s v="BRINQUEDOTECAS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218"/>
    <n v="22030"/>
    <s v="RECEPCAO P3 - HSI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219"/>
    <n v="22040"/>
    <s v="RECEPCAO CENTRO MEDICO - HSI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220"/>
    <n v="22100"/>
    <s v="GERENCIA PRATICA ASSISTENCIAL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21"/>
    <n v="22102"/>
    <s v="CENTRAL DE TRANSPORTES DE PACIENTE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223"/>
    <n v="22104"/>
    <s v="RECEPCAO CENTRAL - HSI"/>
    <n v="-16.8"/>
    <n v="3.8053129416881085E-3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223.75240097126078"/>
  </r>
  <r>
    <x v="4"/>
    <n v="224"/>
    <n v="22105"/>
    <s v="CALL CENTER HSI"/>
    <n v="-123.19999999999992"/>
    <n v="2.7905628239046111E-2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640.8509404559113"/>
  </r>
  <r>
    <x v="4"/>
    <n v="225"/>
    <n v="22107"/>
    <s v="NUCLEO DE ATENDIMENTO AO CLIENTE - NAC"/>
    <n v="-14"/>
    <n v="3.1710941180734236E-3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86.4603341427173"/>
  </r>
  <r>
    <x v="4"/>
    <n v="226"/>
    <n v="22110"/>
    <s v="UTI - CORONARIANA (UCO)"/>
    <n v="-19.600000000000001"/>
    <n v="4.4395317653027934E-3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61.04446779980424"/>
  </r>
  <r>
    <x v="4"/>
    <n v="228"/>
    <n v="22117"/>
    <s v="UI CONDE 5"/>
    <n v="-39.199999999999996"/>
    <n v="8.8790635306055851E-3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522.08893559960836"/>
  </r>
  <r>
    <x v="4"/>
    <n v="229"/>
    <n v="22119"/>
    <s v="UTI CLÍNICA 2"/>
    <n v="-19.600000000000001"/>
    <n v="4.4395317653027934E-3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1.753705649983686"/>
    <n v="-261.04446779980424"/>
  </r>
  <r>
    <x v="4"/>
    <n v="230"/>
    <n v="22120"/>
    <s v="UTI CLINICA - GERAL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31"/>
    <n v="22130"/>
    <s v="UTI CARDIO VASCULAR"/>
    <n v="-14"/>
    <n v="3.1710941180734236E-3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86.4603341427173"/>
  </r>
  <r>
    <x v="4"/>
    <n v="232"/>
    <n v="22140"/>
    <s v="UTI CIRURGICA 1 ADULTO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33"/>
    <n v="22141"/>
    <s v="UTI PEDIÁTRICA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34"/>
    <n v="22150"/>
    <s v="HEMODINAMICA"/>
    <n v="-47.599999999999987"/>
    <n v="1.0781720001449637E-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52.830428007103222"/>
    <n v="-633.96513608523867"/>
  </r>
  <r>
    <x v="4"/>
    <n v="235"/>
    <n v="22160"/>
    <s v="CME - CENTRAL DE MATERIAL ESTERILIZADO"/>
    <n v="-14"/>
    <n v="3.1710941180734236E-3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86.4603341427173"/>
  </r>
  <r>
    <x v="4"/>
    <n v="236"/>
    <n v="22170"/>
    <s v="CENTRO CIRURGICO I"/>
    <n v="-72.8"/>
    <n v="1.3952814119523057E-2"/>
    <n v="-68.368789185662976"/>
    <n v="-68.368789185662976"/>
    <n v="-68.368789185662976"/>
    <n v="-68.368789185662976"/>
    <n v="-68.368789185662976"/>
    <n v="-68.368789185662976"/>
    <n v="-68.368789185662976"/>
    <n v="-68.368789185662976"/>
    <n v="-68.368789185662976"/>
    <n v="-68.368789185662976"/>
    <n v="-68.368789185662976"/>
    <n v="-68.368789185662976"/>
    <n v="-820.42547022795577"/>
  </r>
  <r>
    <x v="4"/>
    <n v="238"/>
    <n v="22184"/>
    <s v="UI 3º ANDAR PEDIATRIA"/>
    <n v="-53.199999999999982"/>
    <n v="1.2050157648679005E-2"/>
    <n v="-59.045772478527127"/>
    <n v="-59.045772478527127"/>
    <n v="-59.045772478527127"/>
    <n v="-59.045772478527127"/>
    <n v="-59.045772478527127"/>
    <n v="-59.045772478527127"/>
    <n v="-59.045772478527127"/>
    <n v="-59.045772478527127"/>
    <n v="-59.045772478527127"/>
    <n v="-59.045772478527127"/>
    <n v="-59.045772478527127"/>
    <n v="-59.045772478527127"/>
    <n v="-708.54926974232546"/>
  </r>
  <r>
    <x v="4"/>
    <n v="239"/>
    <n v="22185"/>
    <s v="PA PEDIATRICO"/>
    <n v="-36.4"/>
    <n v="8.244844706990901E-3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0.399739064255414"/>
    <n v="-484.79686877106496"/>
  </r>
  <r>
    <x v="4"/>
    <n v="241"/>
    <n v="22192"/>
    <s v="UI CONDE 3"/>
    <n v="-16.8"/>
    <n v="0.01"/>
    <n v="-49"/>
    <n v="-49"/>
    <n v="-49"/>
    <n v="-49"/>
    <n v="-49"/>
    <n v="-49"/>
    <n v="-49"/>
    <n v="-49"/>
    <n v="-49"/>
    <n v="-49"/>
    <n v="-49"/>
    <n v="-49"/>
    <n v="-588"/>
  </r>
  <r>
    <x v="4"/>
    <n v="242"/>
    <n v="22193"/>
    <s v="UI CONDE 2"/>
    <n v="-44.79999999999999"/>
    <n v="0.01"/>
    <n v="-49"/>
    <n v="-49"/>
    <n v="-49"/>
    <n v="-49"/>
    <n v="-49"/>
    <n v="-49"/>
    <n v="-49"/>
    <n v="-49"/>
    <n v="-49"/>
    <n v="-49"/>
    <n v="-49"/>
    <n v="-49"/>
    <n v="-588"/>
  </r>
  <r>
    <x v="4"/>
    <n v="243"/>
    <n v="22194"/>
    <s v="UI CONDE 4"/>
    <n v="-14"/>
    <n v="0.01"/>
    <n v="-49"/>
    <n v="-49"/>
    <n v="-49"/>
    <n v="-49"/>
    <n v="-49"/>
    <n v="-49"/>
    <n v="-49"/>
    <n v="-49"/>
    <n v="-49"/>
    <n v="-49"/>
    <n v="-49"/>
    <n v="-49"/>
    <n v="-588"/>
  </r>
  <r>
    <x v="4"/>
    <n v="244"/>
    <n v="22195"/>
    <s v="UI CONDE 1"/>
    <n v="-14"/>
    <n v="0.01"/>
    <n v="-49"/>
    <n v="-49"/>
    <n v="-49"/>
    <n v="-49"/>
    <n v="-49"/>
    <n v="-49"/>
    <n v="-49"/>
    <n v="-49"/>
    <n v="-49"/>
    <n v="-49"/>
    <n v="-49"/>
    <n v="-49"/>
    <n v="-588"/>
  </r>
  <r>
    <x v="4"/>
    <n v="245"/>
    <n v="22196"/>
    <s v="UTP - UI. TRANSICAO PACIENTES"/>
    <n v="-86.799999999999955"/>
    <n v="0.02"/>
    <n v="-98"/>
    <n v="-98"/>
    <n v="-98"/>
    <n v="-98"/>
    <n v="-98"/>
    <n v="-98"/>
    <n v="-98"/>
    <n v="-98"/>
    <n v="-98"/>
    <n v="-98"/>
    <n v="-98"/>
    <n v="-98"/>
    <n v="-1176"/>
  </r>
  <r>
    <x v="4"/>
    <n v="246"/>
    <n v="22201"/>
    <s v="UI - J.NETO 1 AND B"/>
    <n v="-36.4"/>
    <n v="0.02"/>
    <n v="-98"/>
    <n v="-98"/>
    <n v="-98"/>
    <n v="-98"/>
    <n v="-98"/>
    <n v="-98"/>
    <n v="-98"/>
    <n v="-98"/>
    <n v="-98"/>
    <n v="-98"/>
    <n v="-98"/>
    <n v="-98"/>
    <n v="-1176"/>
  </r>
  <r>
    <x v="4"/>
    <n v="247"/>
    <n v="22202"/>
    <s v="UI - J.NETO 3 AND A"/>
    <n v="-89.599999999999952"/>
    <n v="0.02"/>
    <n v="-98"/>
    <n v="-98"/>
    <n v="-98"/>
    <n v="-98"/>
    <n v="-98"/>
    <n v="-98"/>
    <n v="-98"/>
    <n v="-98"/>
    <n v="-98"/>
    <n v="-98"/>
    <n v="-98"/>
    <n v="-98"/>
    <n v="-1176"/>
  </r>
  <r>
    <x v="4"/>
    <n v="249"/>
    <n v="22204"/>
    <s v="NUCLEO DE GESTAO DE LEITOS"/>
    <n v="-14"/>
    <n v="3.1710941180734236E-3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5.538361178559775"/>
    <n v="-186.4603341427173"/>
  </r>
  <r>
    <x v="4"/>
    <n v="250"/>
    <n v="22211"/>
    <s v="UI 2º ANDAR PEDIATRIA"/>
    <n v="-55.999999999999979"/>
    <n v="0.01"/>
    <n v="-49"/>
    <n v="-49"/>
    <n v="-49"/>
    <n v="-49"/>
    <n v="-49"/>
    <n v="-49"/>
    <n v="-49"/>
    <n v="-49"/>
    <n v="-49"/>
    <n v="-49"/>
    <n v="-49"/>
    <n v="-49"/>
    <n v="-588"/>
  </r>
  <r>
    <x v="4"/>
    <n v="251"/>
    <n v="22212"/>
    <s v="UI - J.NETO 1 AND A"/>
    <n v="-117.59999999999992"/>
    <n v="0.02"/>
    <n v="-98"/>
    <n v="-98"/>
    <n v="-98"/>
    <n v="-98"/>
    <n v="-98"/>
    <n v="-98"/>
    <n v="-98"/>
    <n v="-98"/>
    <n v="-98"/>
    <n v="-98"/>
    <n v="-98"/>
    <n v="-98"/>
    <n v="-1176"/>
  </r>
  <r>
    <x v="4"/>
    <n v="252"/>
    <n v="22213"/>
    <s v="UI - J.NETO 2 AND"/>
    <n v="-100.79999999999994"/>
    <n v="0.02"/>
    <n v="-98"/>
    <n v="-98"/>
    <n v="-98"/>
    <n v="-98"/>
    <n v="-98"/>
    <n v="-98"/>
    <n v="-98"/>
    <n v="-98"/>
    <n v="-98"/>
    <n v="-98"/>
    <n v="-98"/>
    <n v="-98"/>
    <n v="-1176"/>
  </r>
  <r>
    <x v="4"/>
    <n v="255"/>
    <n v="22218"/>
    <s v="UTI PEDIÁTRICA 2"/>
    <n v="-22.400000000000002"/>
    <n v="5.4999999999999997E-3"/>
    <n v="-26.95"/>
    <n v="-26.95"/>
    <n v="-26.95"/>
    <n v="-26.95"/>
    <n v="-26.95"/>
    <n v="-26.95"/>
    <n v="-26.95"/>
    <n v="-26.95"/>
    <n v="-26.95"/>
    <n v="-26.95"/>
    <n v="-26.95"/>
    <n v="-26.95"/>
    <n v="-323.39999999999998"/>
  </r>
  <r>
    <x v="4"/>
    <n v="256"/>
    <n v="22219"/>
    <s v="LACTARIO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257"/>
    <n v="22220"/>
    <s v="NUTRICAO PRODUCAO"/>
    <n v="-19.600000000000001"/>
    <n v="5.0000000000000001E-3"/>
    <n v="-24.5"/>
    <n v="-24.5"/>
    <n v="-24.5"/>
    <n v="-24.5"/>
    <n v="-24.5"/>
    <n v="-24.5"/>
    <n v="-24.5"/>
    <n v="-24.5"/>
    <n v="-24.5"/>
    <n v="-24.5"/>
    <n v="-24.5"/>
    <n v="-24.5"/>
    <n v="-294"/>
  </r>
  <r>
    <x v="4"/>
    <n v="265"/>
    <n v="22233"/>
    <s v="NUTRICAO CLINICA"/>
    <n v="-19.600000000000001"/>
    <n v="5.0000000000000001E-3"/>
    <n v="-24.5"/>
    <n v="-24.5"/>
    <n v="-24.5"/>
    <n v="-24.5"/>
    <n v="-24.5"/>
    <n v="-24.5"/>
    <n v="-24.5"/>
    <n v="-24.5"/>
    <n v="-24.5"/>
    <n v="-24.5"/>
    <n v="-24.5"/>
    <n v="-24.5"/>
    <n v="-294"/>
  </r>
  <r>
    <x v="4"/>
    <n v="269"/>
    <n v="22239"/>
    <s v="COPA CENTRAL 1"/>
    <n v="-16.8"/>
    <n v="4.3E-3"/>
    <n v="-21.07"/>
    <n v="-21.07"/>
    <n v="-21.07"/>
    <n v="-21.07"/>
    <n v="-21.07"/>
    <n v="-21.07"/>
    <n v="-21.07"/>
    <n v="-21.07"/>
    <n v="-21.07"/>
    <n v="-21.07"/>
    <n v="-21.07"/>
    <n v="-21.07"/>
    <n v="-252.84"/>
  </r>
  <r>
    <x v="4"/>
    <n v="270"/>
    <n v="22240"/>
    <s v="FISIOTERAPIA - HSI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271"/>
    <n v="22310"/>
    <s v="PA ADULTO"/>
    <n v="-128.79999999999993"/>
    <n v="2.9174065886275483E-2"/>
    <n v="-142.95292284274987"/>
    <n v="-142.95292284274987"/>
    <n v="-142.95292284274987"/>
    <n v="-142.95292284274987"/>
    <n v="-142.95292284274987"/>
    <n v="-142.95292284274987"/>
    <n v="-142.95292284274987"/>
    <n v="-142.95292284274987"/>
    <n v="-142.95292284274987"/>
    <n v="-142.95292284274987"/>
    <n v="-142.95292284274987"/>
    <n v="-142.95292284274987"/>
    <n v="-1715.4350741129983"/>
  </r>
  <r>
    <x v="4"/>
    <n v="272"/>
    <n v="22320"/>
    <s v="AMBULATORIO SILVA LIMA"/>
    <n v="-123.19999999999992"/>
    <n v="2.7905628239046111E-2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36.73757837132595"/>
    <n v="-1640.8509404559113"/>
  </r>
  <r>
    <x v="4"/>
    <n v="274"/>
    <n v="22330"/>
    <s v="INTERNAMENTO ( CONVENIOS )"/>
    <n v="-16.8"/>
    <n v="3.8053129416881085E-3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18.646033414271731"/>
    <n v="-223.75240097126078"/>
  </r>
  <r>
    <x v="4"/>
    <n v="275"/>
    <n v="22331"/>
    <s v="COORDENACAO DE HOTELARIA"/>
    <n v="-22.400000000000002"/>
    <n v="5.0737505889174783E-3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98.33653462834775"/>
  </r>
  <r>
    <x v="4"/>
    <n v="276"/>
    <n v="22332"/>
    <s v="COORD ENFER UNID INTERN ADULTO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277"/>
    <n v="22333"/>
    <s v="PRE INTERNAMENTO CONVENIOS"/>
    <n v="-58.799999999999976"/>
    <n v="1.3318595295908373E-2"/>
    <n v="-65.261116949951031"/>
    <n v="-65.261116949951031"/>
    <n v="-65.261116949951031"/>
    <n v="-65.261116949951031"/>
    <n v="-65.261116949951031"/>
    <n v="-65.261116949951031"/>
    <n v="-65.261116949951031"/>
    <n v="-65.261116949951031"/>
    <n v="-65.261116949951031"/>
    <n v="-65.261116949951031"/>
    <n v="-65.261116949951031"/>
    <n v="-65.261116949951031"/>
    <n v="-783.13340339941237"/>
  </r>
  <r>
    <x v="4"/>
    <n v="278"/>
    <n v="22334"/>
    <s v="SERVICO DE CURATIVOS - CONVENIO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279"/>
    <n v="22340"/>
    <s v="INTERNAMENTO SUS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280"/>
    <n v="22360"/>
    <s v="PSICOLOGIA HOSPITALAR"/>
    <n v="-5.6"/>
    <n v="1.2684376472293694E-3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6.2153444714239097"/>
    <n v="-74.584133657086923"/>
  </r>
  <r>
    <x v="4"/>
    <n v="281"/>
    <n v="22370"/>
    <s v="SERVICO SOCIAL - PACIENTES"/>
    <n v="-22.400000000000002"/>
    <n v="5.0737505889174783E-3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4.861377885695642"/>
    <n v="-298.33653462834775"/>
  </r>
  <r>
    <x v="4"/>
    <n v="283"/>
    <n v="22390"/>
    <s v="TOMOGRAFIA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84"/>
    <n v="22391"/>
    <s v="RAIO X"/>
    <n v="-11.2"/>
    <n v="2.5368752944587387E-3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2.430688942847819"/>
    <n v="-149.16826731417385"/>
  </r>
  <r>
    <x v="4"/>
    <n v="286"/>
    <n v="22393"/>
    <s v="ONCOLOGIA AMB. ADULTO"/>
    <n v="-39.199999999999996"/>
    <n v="8.8790635306055851E-3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43.507411299967366"/>
    <n v="-522.08893559960836"/>
  </r>
  <r>
    <x v="4"/>
    <n v="1149"/>
    <n v="22394"/>
    <s v="CONSULTORIOS ESPECIALIZADOS"/>
    <n v="-64.399999999999977"/>
    <n v="1.4587032943137743E-2"/>
    <n v="-71.476461421374935"/>
    <n v="-71.476461421374935"/>
    <n v="-71.476461421374935"/>
    <n v="-71.476461421374935"/>
    <n v="-71.476461421374935"/>
    <n v="-71.476461421374935"/>
    <n v="-71.476461421374935"/>
    <n v="-71.476461421374935"/>
    <n v="-71.476461421374935"/>
    <n v="-71.476461421374935"/>
    <n v="-71.476461421374935"/>
    <n v="-71.476461421374935"/>
    <n v="-857.71753705649928"/>
  </r>
  <r>
    <x v="4"/>
    <n v="288"/>
    <n v="22395"/>
    <s v="MAMOGRAFIA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793"/>
    <n v="22407"/>
    <s v="SALA 105 CONSU. MÉD STA IZABEL"/>
    <n v="-75.599999999999966"/>
    <n v="1.7123908237596481E-2"/>
    <n v="-83.907150364222758"/>
    <n v="-83.907150364222758"/>
    <n v="-83.907150364222758"/>
    <n v="-83.907150364222758"/>
    <n v="-83.907150364222758"/>
    <n v="-83.907150364222758"/>
    <n v="-83.907150364222758"/>
    <n v="-83.907150364222758"/>
    <n v="-83.907150364222758"/>
    <n v="-83.907150364222758"/>
    <n v="-83.907150364222758"/>
    <n v="-83.907150364222758"/>
    <n v="-1006.8858043706731"/>
  </r>
  <r>
    <x v="4"/>
    <n v="297"/>
    <n v="22408"/>
    <s v="CMCF - CNBA CENTRO NEUROCIENCIA DR. LUIZ URBANETO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298"/>
    <n v="22409"/>
    <s v="CMCF - CG4 - DR. ADILSON COUTO FILHO"/>
    <n v="-2.8"/>
    <n v="1E-3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4.9000000000000004"/>
    <n v="-58.800000000000004"/>
  </r>
  <r>
    <x v="4"/>
    <n v="700"/>
    <n v="22420"/>
    <s v="AMBULATORIO DE ORTOPEDIA"/>
    <n v="-8.3999999999999986"/>
    <n v="1.9026564708440538E-3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9.3230167071358636"/>
    <n v="-111.87620048563036"/>
  </r>
  <r>
    <x v="4"/>
    <n v="1003"/>
    <n v="22434"/>
    <s v="COORD. ATENÇÃO PRIMARIA SAÚDE"/>
    <n v="-41.999999999999993"/>
    <n v="0.01"/>
    <n v="-49"/>
    <n v="-49"/>
    <n v="-49"/>
    <n v="-49"/>
    <n v="-49"/>
    <n v="-49"/>
    <n v="-49"/>
    <n v="-49"/>
    <n v="-49"/>
    <n v="-49"/>
    <n v="-49"/>
    <n v="-49"/>
    <n v="-588"/>
  </r>
  <r>
    <x v="5"/>
    <n v="515"/>
    <n v="25100"/>
    <s v="ADMINISTRACAO DO CEMITERIO CAMPO SANTO"/>
    <n v="-140.11999999999995"/>
    <n v="3.2000000000000001E-2"/>
    <n v="-156.80000000000001"/>
    <n v="-156.80000000000001"/>
    <n v="-156.80000000000001"/>
    <n v="-156.80000000000001"/>
    <n v="-156.80000000000001"/>
    <n v="-156.80000000000001"/>
    <n v="-156.80000000000001"/>
    <n v="-156.80000000000001"/>
    <n v="-156.80000000000001"/>
    <n v="-156.80000000000001"/>
    <n v="-156.80000000000001"/>
    <n v="-156.80000000000001"/>
    <n v="-1881.6000000000001"/>
  </r>
  <r>
    <x v="6"/>
    <n v="521"/>
    <n v="40001"/>
    <s v="DIRETORIA DE ACAO SOCIAL E CULTURA"/>
    <n v="-13.559999999999999"/>
    <n v="3.0714311600768302E-3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80.6001522125176"/>
  </r>
  <r>
    <x v="6"/>
    <n v="522"/>
    <n v="40002"/>
    <s v="GERENCIA DE ACAO SOCIAL"/>
    <n v="-27.119999999999997"/>
    <n v="6.1428623201536603E-3"/>
    <n v="-30.100025368752934"/>
    <n v="-30.100025368752934"/>
    <n v="-30.100025368752934"/>
    <n v="-30.100025368752934"/>
    <n v="-30.100025368752934"/>
    <n v="-30.100025368752934"/>
    <n v="-30.100025368752934"/>
    <n v="-30.100025368752934"/>
    <n v="-30.100025368752934"/>
    <n v="-30.100025368752934"/>
    <n v="-30.100025368752934"/>
    <n v="-30.100025368752934"/>
    <n v="-361.2003044250352"/>
  </r>
  <r>
    <x v="6"/>
    <n v="528"/>
    <n v="40010"/>
    <s v="ESPACO AVANCAR - CENTRO DE REF EM PROM SOCIAL E CAPACITACAO"/>
    <n v="-40.68"/>
    <n v="7.1666727068459366E-3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35.116696263545087"/>
    <n v="-421.40035516254108"/>
  </r>
  <r>
    <x v="6"/>
    <n v="533"/>
    <n v="40121"/>
    <s v="CEI SANTO ANTONIO"/>
    <n v="-4.5199999999999996"/>
    <n v="1.0238103866922767E-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60.200050737505869"/>
  </r>
  <r>
    <x v="6"/>
    <n v="534"/>
    <n v="40122"/>
    <s v="CEI CRISTO REDENTOR"/>
    <n v="-9.0399999999999991"/>
    <n v="2.0476207733845534E-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0.033341789584313"/>
    <n v="-120.40010147501174"/>
  </r>
  <r>
    <x v="6"/>
    <n v="535"/>
    <n v="40123"/>
    <s v="CEI CORACAO DE MARIA"/>
    <n v="-4.5199999999999996"/>
    <n v="1.0238103866922767E-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60.200050737505869"/>
  </r>
  <r>
    <x v="6"/>
    <n v="536"/>
    <n v="40125"/>
    <s v="CEI SAO GERALDO"/>
    <n v="-4.5199999999999996"/>
    <n v="1.0238103866922767E-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60.200050737505869"/>
  </r>
  <r>
    <x v="6"/>
    <n v="538"/>
    <n v="40127"/>
    <s v="CEI SAO FRANCISCO DE ASSIS"/>
    <n v="-4.5199999999999996"/>
    <n v="1.0238103866922767E-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5.0166708947921563"/>
    <n v="-60.200050737505869"/>
  </r>
  <r>
    <x v="6"/>
    <n v="540"/>
    <n v="40170"/>
    <s v="COORDENACAO DO VOLUNTARIADO"/>
    <n v="-13.559999999999999"/>
    <n v="3.0714311600768302E-3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5.050012684376467"/>
    <n v="-180.6001522125176"/>
  </r>
  <r>
    <x v="7"/>
    <n v="518"/>
    <n v="42001"/>
    <s v="GERÊNCIA DE EVENTOS"/>
    <n v="-22.599999999999998"/>
    <n v="5.4000000000000003E-3"/>
    <n v="-26.46"/>
    <n v="-26.46"/>
    <n v="-26.46"/>
    <n v="-26.46"/>
    <n v="-26.46"/>
    <n v="-26.46"/>
    <n v="-26.46"/>
    <n v="-26.46"/>
    <n v="-26.46"/>
    <n v="-26.46"/>
    <n v="-26.46"/>
    <n v="-26.46"/>
    <n v="-317.52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114B2-4721-4176-AB86-10D020951211}" name="Tabela dinâmica3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2" firstHeaderRow="1" firstDataRow="1" firstDataCol="1"/>
  <pivotFields count="19">
    <pivotField axis="axisRow" showAll="0">
      <items count="9">
        <item x="0"/>
        <item x="4"/>
        <item x="2"/>
        <item x="5"/>
        <item x="7"/>
        <item x="6"/>
        <item x="1"/>
        <item x="3"/>
        <item t="default"/>
      </items>
    </pivotField>
    <pivotField showAll="0"/>
    <pivotField numFmtId="3" showAll="0"/>
    <pivotField showAll="0"/>
    <pivotField numFmtId="43" showAll="0"/>
    <pivotField dataField="1" numFmtId="10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Distribuição Base" fld="5" baseField="0" baseItem="0" numFmtId="10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D46764-4AE5-495F-AB83-6D1C79331418}" name="Tabela1312345673456" displayName="Tabela1312345673456" ref="A8:S183" totalsRowCount="1" headerRowDxfId="35">
  <autoFilter ref="A8:S182" xr:uid="{00000000-0009-0000-0100-000001000000}"/>
  <sortState xmlns:xlrd2="http://schemas.microsoft.com/office/spreadsheetml/2017/richdata2" ref="A9:R182">
    <sortCondition sortBy="cellColor" ref="C9:C182" dxfId="34"/>
  </sortState>
  <tableColumns count="19">
    <tableColumn id="4" xr3:uid="{C3D79D30-1079-4F38-A333-B9F8E1A6EC74}" name="EMPRESA" totalsRowLabel="Total"/>
    <tableColumn id="1" xr3:uid="{AE2891B7-C6CD-43C0-BE3F-6B14F51DA168}" name="COD_SETOR" totalsRowFunction="count"/>
    <tableColumn id="17" xr3:uid="{4F425DA0-0823-408C-8D2A-4B442FAC969E}" name="CENTRO_CUSTO" totalsRowFunction="count" dataDxfId="30"/>
    <tableColumn id="3" xr3:uid="{177B8848-F3E6-4B2D-8ADB-DCBAE5643BF7}" name="SETOR"/>
    <tableColumn id="2" xr3:uid="{28214941-566A-45B3-AB2A-B878C245DDD2}" name="BASE" totalsRowFunction="sum" dataDxfId="29" totalsRowDxfId="14" dataCellStyle="Vírgula"/>
    <tableColumn id="18" xr3:uid="{09D5912A-D593-4181-93B5-A286889306D8}" name="Distribuição Base" totalsRowFunction="sum" dataDxfId="28" totalsRowDxfId="13" dataCellStyle="Porcentagem" totalsRowCellStyle="Porcentagem"/>
    <tableColumn id="5" xr3:uid="{01DAF195-9D31-437F-8B78-07A1DFD5D89C}" name="JANEIRO" totalsRowFunction="sum" dataDxfId="27" totalsRowDxfId="12" dataCellStyle="Porcentagem">
      <calculatedColumnFormula>Tabela1312345673456[[#This Row],[Distribuição Base]]*G$7</calculatedColumnFormula>
    </tableColumn>
    <tableColumn id="6" xr3:uid="{92BF6C2E-EC8F-4352-BEEE-DC2648869695}" name="FEVEREIRO" totalsRowFunction="sum" dataDxfId="26" totalsRowDxfId="11" dataCellStyle="Porcentagem">
      <calculatedColumnFormula>Tabela1312345673456[[#This Row],[Distribuição Base]]*H$7</calculatedColumnFormula>
    </tableColumn>
    <tableColumn id="7" xr3:uid="{F34E3BE2-51C2-4DF2-B305-62FECBA8A1BB}" name="MARÇO" totalsRowFunction="sum" dataDxfId="25" totalsRowDxfId="10" dataCellStyle="Porcentagem">
      <calculatedColumnFormula>Tabela1312345673456[[#This Row],[Distribuição Base]]*I$7</calculatedColumnFormula>
    </tableColumn>
    <tableColumn id="8" xr3:uid="{4B38AE0A-E522-403B-9CE8-2040587D1A3F}" name="ABRIL" totalsRowFunction="sum" dataDxfId="24" totalsRowDxfId="9" dataCellStyle="Porcentagem">
      <calculatedColumnFormula>Tabela1312345673456[[#This Row],[Distribuição Base]]*J$7</calculatedColumnFormula>
    </tableColumn>
    <tableColumn id="9" xr3:uid="{A6C7F889-7D63-49C8-BA9B-E70BDB92F020}" name="MAIO" totalsRowFunction="sum" dataDxfId="23" totalsRowDxfId="8" dataCellStyle="Porcentagem">
      <calculatedColumnFormula>Tabela1312345673456[[#This Row],[Distribuição Base]]*K$7</calculatedColumnFormula>
    </tableColumn>
    <tableColumn id="10" xr3:uid="{7590A190-4693-4DB9-AA7C-9913D305495C}" name="JUNHO" totalsRowFunction="sum" dataDxfId="22" totalsRowDxfId="7" dataCellStyle="Porcentagem">
      <calculatedColumnFormula>Tabela1312345673456[[#This Row],[Distribuição Base]]*L$7</calculatedColumnFormula>
    </tableColumn>
    <tableColumn id="11" xr3:uid="{78BECB23-5201-4234-B5FD-D11472C61A87}" name="JULHO" totalsRowFunction="sum" dataDxfId="21" totalsRowDxfId="6" dataCellStyle="Porcentagem">
      <calculatedColumnFormula>Tabela1312345673456[[#This Row],[Distribuição Base]]*M$7</calculatedColumnFormula>
    </tableColumn>
    <tableColumn id="12" xr3:uid="{145CE60F-9E25-4FDF-B6BB-8C5DCE711D29}" name="AGOSTO" totalsRowFunction="sum" dataDxfId="20" totalsRowDxfId="5" dataCellStyle="Porcentagem">
      <calculatedColumnFormula>Tabela1312345673456[[#This Row],[Distribuição Base]]*N$7</calculatedColumnFormula>
    </tableColumn>
    <tableColumn id="13" xr3:uid="{4444BDB0-C42F-4411-A57A-8ACFD9680191}" name="SETEMBRO" totalsRowFunction="sum" dataDxfId="19" totalsRowDxfId="4" dataCellStyle="Porcentagem">
      <calculatedColumnFormula>Tabela1312345673456[[#This Row],[Distribuição Base]]*O$7</calculatedColumnFormula>
    </tableColumn>
    <tableColumn id="14" xr3:uid="{3E05C1B7-54CB-4698-9B12-B948C98FFD73}" name="OUTUBRO" totalsRowFunction="sum" dataDxfId="18" totalsRowDxfId="3" dataCellStyle="Porcentagem">
      <calculatedColumnFormula>Tabela1312345673456[[#This Row],[Distribuição Base]]*P$7</calculatedColumnFormula>
    </tableColumn>
    <tableColumn id="15" xr3:uid="{69ED52A6-A1B0-4031-822F-4BD9C304E756}" name="NOVEMBRO" totalsRowFunction="sum" dataDxfId="17" totalsRowDxfId="2" dataCellStyle="Porcentagem">
      <calculatedColumnFormula>Tabela1312345673456[[#This Row],[Distribuição Base]]*Q$7</calculatedColumnFormula>
    </tableColumn>
    <tableColumn id="16" xr3:uid="{0468D2A4-2BD9-4114-BA3C-FE6DCC920B50}" name="DEZEMBRO" totalsRowFunction="sum" dataDxfId="16" totalsRowDxfId="1" dataCellStyle="Porcentagem">
      <calculatedColumnFormula>Tabela1312345673456[[#This Row],[Distribuição Base]]*R$7</calculatedColumnFormula>
    </tableColumn>
    <tableColumn id="19" xr3:uid="{42F09E5D-A847-40D2-B611-ABE182FD8F7C}" name="TOTAL" totalsRowFunction="sum" dataDxfId="15" totalsRowDxfId="0" dataCellStyle="Porcentagem">
      <calculatedColumnFormula>Tabela1312345673456[[#This Row],[Distribuição Base]]*S$7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2552-F52C-4975-9CCB-B6C3DF8D5221}">
  <sheetPr>
    <tabColor rgb="FF00B050"/>
  </sheetPr>
  <dimension ref="A1:T183"/>
  <sheetViews>
    <sheetView showGridLines="0" tabSelected="1" topLeftCell="G1" workbookViewId="0">
      <selection activeCell="S7" sqref="S7"/>
    </sheetView>
  </sheetViews>
  <sheetFormatPr defaultRowHeight="15" x14ac:dyDescent="0.25"/>
  <cols>
    <col min="1" max="1" width="25.85546875" customWidth="1"/>
    <col min="2" max="2" width="24.42578125" bestFit="1" customWidth="1"/>
    <col min="3" max="3" width="12.85546875" customWidth="1"/>
    <col min="4" max="4" width="28.5703125" customWidth="1"/>
    <col min="5" max="5" width="27.5703125" bestFit="1" customWidth="1"/>
    <col min="6" max="6" width="28.85546875" customWidth="1"/>
    <col min="7" max="7" width="14.140625" customWidth="1"/>
    <col min="8" max="8" width="15.140625" bestFit="1" customWidth="1"/>
    <col min="9" max="9" width="12.42578125" bestFit="1" customWidth="1"/>
    <col min="10" max="10" width="10.5703125" bestFit="1" customWidth="1"/>
    <col min="11" max="11" width="10.7109375" bestFit="1" customWidth="1"/>
    <col min="12" max="12" width="11.85546875" bestFit="1" customWidth="1"/>
    <col min="13" max="13" width="11.28515625" bestFit="1" customWidth="1"/>
    <col min="14" max="14" width="13.140625" bestFit="1" customWidth="1"/>
    <col min="15" max="15" width="15.140625" bestFit="1" customWidth="1"/>
    <col min="16" max="16" width="14.5703125" bestFit="1" customWidth="1"/>
    <col min="17" max="17" width="16.28515625" bestFit="1" customWidth="1"/>
    <col min="18" max="18" width="13.140625" customWidth="1"/>
    <col min="19" max="19" width="11.85546875" customWidth="1"/>
  </cols>
  <sheetData>
    <row r="1" spans="1:20" ht="19.5" customHeight="1" thickBot="1" x14ac:dyDescent="0.3">
      <c r="A1" s="1"/>
      <c r="B1" s="1"/>
      <c r="C1" s="2"/>
      <c r="D1" s="3"/>
      <c r="E1" s="3" t="s">
        <v>0</v>
      </c>
      <c r="F1" s="4"/>
    </row>
    <row r="2" spans="1:20" ht="18.75" customHeight="1" x14ac:dyDescent="0.25">
      <c r="A2" s="5" t="s">
        <v>1</v>
      </c>
      <c r="B2" s="6"/>
      <c r="C2" s="7"/>
      <c r="D2" s="8"/>
      <c r="E2" s="8" t="s">
        <v>2</v>
      </c>
      <c r="F2" s="9" t="s">
        <v>3</v>
      </c>
      <c r="H2" s="10"/>
    </row>
    <row r="3" spans="1:20" ht="16.5" thickBot="1" x14ac:dyDescent="0.3">
      <c r="A3" s="11"/>
      <c r="B3" s="12"/>
      <c r="C3" s="13"/>
      <c r="D3" s="14"/>
      <c r="E3" s="14"/>
      <c r="F3" s="15"/>
    </row>
    <row r="4" spans="1:20" x14ac:dyDescent="0.25">
      <c r="A4" s="16" t="s">
        <v>4</v>
      </c>
      <c r="B4" s="17" t="s">
        <v>5</v>
      </c>
      <c r="C4" s="18" t="s">
        <v>249</v>
      </c>
      <c r="D4" s="18" t="s">
        <v>6</v>
      </c>
      <c r="E4" s="18" t="s">
        <v>7</v>
      </c>
      <c r="F4" s="18" t="s">
        <v>8</v>
      </c>
    </row>
    <row r="5" spans="1:20" ht="38.25" customHeight="1" x14ac:dyDescent="0.25">
      <c r="A5" s="19" t="s">
        <v>9</v>
      </c>
      <c r="B5" s="20" t="s">
        <v>10</v>
      </c>
      <c r="C5" s="21"/>
      <c r="D5" s="22" t="s">
        <v>11</v>
      </c>
      <c r="E5" s="23">
        <v>0.1</v>
      </c>
      <c r="F5" s="38" t="s">
        <v>12</v>
      </c>
    </row>
    <row r="6" spans="1:20" ht="15.75" x14ac:dyDescent="0.25">
      <c r="A6" s="39" t="s">
        <v>13</v>
      </c>
      <c r="B6" s="40"/>
      <c r="C6" s="40"/>
      <c r="D6" s="24"/>
      <c r="E6" s="25"/>
      <c r="F6" s="24"/>
    </row>
    <row r="7" spans="1:20" ht="15.75" x14ac:dyDescent="0.25">
      <c r="A7" s="41"/>
      <c r="B7" s="41"/>
      <c r="C7" s="41"/>
      <c r="D7" s="26"/>
      <c r="E7" s="27"/>
      <c r="F7" s="24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1:20" x14ac:dyDescent="0.25">
      <c r="A8" s="28" t="s">
        <v>14</v>
      </c>
      <c r="B8" s="28" t="s">
        <v>15</v>
      </c>
      <c r="C8" s="28" t="s">
        <v>16</v>
      </c>
      <c r="D8" s="28" t="s">
        <v>17</v>
      </c>
      <c r="E8" s="28" t="s">
        <v>18</v>
      </c>
      <c r="F8" s="28" t="s">
        <v>19</v>
      </c>
      <c r="G8" s="28" t="s">
        <v>20</v>
      </c>
      <c r="H8" s="28" t="s">
        <v>21</v>
      </c>
      <c r="I8" s="28" t="s">
        <v>22</v>
      </c>
      <c r="J8" s="28" t="s">
        <v>23</v>
      </c>
      <c r="K8" s="28" t="s">
        <v>24</v>
      </c>
      <c r="L8" s="28" t="s">
        <v>25</v>
      </c>
      <c r="M8" s="28" t="s">
        <v>26</v>
      </c>
      <c r="N8" s="28" t="s">
        <v>11</v>
      </c>
      <c r="O8" s="28" t="s">
        <v>27</v>
      </c>
      <c r="P8" s="28" t="s">
        <v>28</v>
      </c>
      <c r="Q8" s="28" t="s">
        <v>29</v>
      </c>
      <c r="R8" s="28" t="s">
        <v>30</v>
      </c>
      <c r="S8" s="28" t="s">
        <v>31</v>
      </c>
    </row>
    <row r="9" spans="1:20" x14ac:dyDescent="0.25">
      <c r="A9" t="s">
        <v>32</v>
      </c>
      <c r="B9" s="29">
        <v>3</v>
      </c>
      <c r="C9" s="29">
        <v>11001</v>
      </c>
      <c r="D9" t="s">
        <v>33</v>
      </c>
      <c r="E9" s="36">
        <v>-37.24</v>
      </c>
      <c r="F9" s="10">
        <v>8.3999999999999995E-3</v>
      </c>
      <c r="G9" s="30">
        <f>Tabela1312345673456[[#This Row],[Distribuição Base]]*G$7</f>
        <v>0</v>
      </c>
      <c r="H9" s="30">
        <f>Tabela1312345673456[[#This Row],[Distribuição Base]]*H$7</f>
        <v>0</v>
      </c>
      <c r="I9" s="30">
        <f>Tabela1312345673456[[#This Row],[Distribuição Base]]*I$7</f>
        <v>0</v>
      </c>
      <c r="J9" s="30">
        <f>Tabela1312345673456[[#This Row],[Distribuição Base]]*J$7</f>
        <v>0</v>
      </c>
      <c r="K9" s="30">
        <f>Tabela1312345673456[[#This Row],[Distribuição Base]]*K$7</f>
        <v>0</v>
      </c>
      <c r="L9" s="30">
        <f>Tabela1312345673456[[#This Row],[Distribuição Base]]*L$7</f>
        <v>0</v>
      </c>
      <c r="M9" s="30">
        <f>Tabela1312345673456[[#This Row],[Distribuição Base]]*M$7</f>
        <v>0</v>
      </c>
      <c r="N9" s="30">
        <f>Tabela1312345673456[[#This Row],[Distribuição Base]]*N$7</f>
        <v>0</v>
      </c>
      <c r="O9" s="30">
        <f>Tabela1312345673456[[#This Row],[Distribuição Base]]*O$7</f>
        <v>0</v>
      </c>
      <c r="P9" s="30">
        <f>Tabela1312345673456[[#This Row],[Distribuição Base]]*P$7</f>
        <v>0</v>
      </c>
      <c r="Q9" s="30">
        <f>Tabela1312345673456[[#This Row],[Distribuição Base]]*Q$7</f>
        <v>0</v>
      </c>
      <c r="R9" s="30">
        <f>Tabela1312345673456[[#This Row],[Distribuição Base]]*R$7</f>
        <v>0</v>
      </c>
      <c r="S9" s="30">
        <f>Tabela1312345673456[[#This Row],[Distribuição Base]]*S$7</f>
        <v>0</v>
      </c>
    </row>
    <row r="10" spans="1:20" x14ac:dyDescent="0.25">
      <c r="A10" t="s">
        <v>32</v>
      </c>
      <c r="B10" s="29">
        <v>7</v>
      </c>
      <c r="C10" s="29">
        <v>11013</v>
      </c>
      <c r="D10" t="s">
        <v>34</v>
      </c>
      <c r="E10" s="36">
        <v>-31.639999999999997</v>
      </c>
      <c r="F10" s="10">
        <v>7.1999999999999998E-3</v>
      </c>
      <c r="G10" s="30">
        <f>Tabela1312345673456[[#This Row],[Distribuição Base]]*G$7</f>
        <v>0</v>
      </c>
      <c r="H10" s="30">
        <f>Tabela1312345673456[[#This Row],[Distribuição Base]]*H$7</f>
        <v>0</v>
      </c>
      <c r="I10" s="30">
        <f>Tabela1312345673456[[#This Row],[Distribuição Base]]*I$7</f>
        <v>0</v>
      </c>
      <c r="J10" s="30">
        <f>Tabela1312345673456[[#This Row],[Distribuição Base]]*J$7</f>
        <v>0</v>
      </c>
      <c r="K10" s="30">
        <f>Tabela1312345673456[[#This Row],[Distribuição Base]]*K$7</f>
        <v>0</v>
      </c>
      <c r="L10" s="30">
        <f>Tabela1312345673456[[#This Row],[Distribuição Base]]*L$7</f>
        <v>0</v>
      </c>
      <c r="M10" s="30">
        <f>Tabela1312345673456[[#This Row],[Distribuição Base]]*M$7</f>
        <v>0</v>
      </c>
      <c r="N10" s="30">
        <f>Tabela1312345673456[[#This Row],[Distribuição Base]]*N$7</f>
        <v>0</v>
      </c>
      <c r="O10" s="30">
        <f>Tabela1312345673456[[#This Row],[Distribuição Base]]*O$7</f>
        <v>0</v>
      </c>
      <c r="P10" s="30">
        <f>Tabela1312345673456[[#This Row],[Distribuição Base]]*P$7</f>
        <v>0</v>
      </c>
      <c r="Q10" s="30">
        <f>Tabela1312345673456[[#This Row],[Distribuição Base]]*Q$7</f>
        <v>0</v>
      </c>
      <c r="R10" s="30">
        <f>Tabela1312345673456[[#This Row],[Distribuição Base]]*R$7</f>
        <v>0</v>
      </c>
      <c r="S10" s="30">
        <f>Tabela1312345673456[[#This Row],[Distribuição Base]]*S$7</f>
        <v>0</v>
      </c>
      <c r="T10" s="31"/>
    </row>
    <row r="11" spans="1:20" x14ac:dyDescent="0.25">
      <c r="A11" t="s">
        <v>32</v>
      </c>
      <c r="B11" s="29">
        <v>11</v>
      </c>
      <c r="C11" s="29">
        <v>11019</v>
      </c>
      <c r="D11" t="s">
        <v>35</v>
      </c>
      <c r="E11" s="36">
        <v>-9.0399999999999991</v>
      </c>
      <c r="F11" s="10">
        <v>2E-3</v>
      </c>
      <c r="G11" s="30">
        <f>Tabela1312345673456[[#This Row],[Distribuição Base]]*G$7</f>
        <v>0</v>
      </c>
      <c r="H11" s="30">
        <f>Tabela1312345673456[[#This Row],[Distribuição Base]]*H$7</f>
        <v>0</v>
      </c>
      <c r="I11" s="30">
        <f>Tabela1312345673456[[#This Row],[Distribuição Base]]*I$7</f>
        <v>0</v>
      </c>
      <c r="J11" s="30">
        <f>Tabela1312345673456[[#This Row],[Distribuição Base]]*J$7</f>
        <v>0</v>
      </c>
      <c r="K11" s="30">
        <f>Tabela1312345673456[[#This Row],[Distribuição Base]]*K$7</f>
        <v>0</v>
      </c>
      <c r="L11" s="30">
        <f>Tabela1312345673456[[#This Row],[Distribuição Base]]*L$7</f>
        <v>0</v>
      </c>
      <c r="M11" s="30">
        <f>Tabela1312345673456[[#This Row],[Distribuição Base]]*M$7</f>
        <v>0</v>
      </c>
      <c r="N11" s="30">
        <f>Tabela1312345673456[[#This Row],[Distribuição Base]]*N$7</f>
        <v>0</v>
      </c>
      <c r="O11" s="30">
        <f>Tabela1312345673456[[#This Row],[Distribuição Base]]*O$7</f>
        <v>0</v>
      </c>
      <c r="P11" s="30">
        <f>Tabela1312345673456[[#This Row],[Distribuição Base]]*P$7</f>
        <v>0</v>
      </c>
      <c r="Q11" s="30">
        <f>Tabela1312345673456[[#This Row],[Distribuição Base]]*Q$7</f>
        <v>0</v>
      </c>
      <c r="R11" s="30">
        <f>Tabela1312345673456[[#This Row],[Distribuição Base]]*R$7</f>
        <v>0</v>
      </c>
      <c r="S11" s="30">
        <f>Tabela1312345673456[[#This Row],[Distribuição Base]]*S$7</f>
        <v>0</v>
      </c>
    </row>
    <row r="12" spans="1:20" x14ac:dyDescent="0.25">
      <c r="A12" t="s">
        <v>32</v>
      </c>
      <c r="B12">
        <v>857</v>
      </c>
      <c r="C12" s="29">
        <v>11021</v>
      </c>
      <c r="D12" t="s">
        <v>36</v>
      </c>
      <c r="E12" s="36">
        <v>-18.079999999999998</v>
      </c>
      <c r="F12" s="10">
        <v>4.0000000000000001E-3</v>
      </c>
      <c r="G12" s="30">
        <f>Tabela1312345673456[[#This Row],[Distribuição Base]]*G$7</f>
        <v>0</v>
      </c>
      <c r="H12" s="30">
        <f>Tabela1312345673456[[#This Row],[Distribuição Base]]*H$7</f>
        <v>0</v>
      </c>
      <c r="I12" s="30">
        <f>Tabela1312345673456[[#This Row],[Distribuição Base]]*I$7</f>
        <v>0</v>
      </c>
      <c r="J12" s="30">
        <f>Tabela1312345673456[[#This Row],[Distribuição Base]]*J$7</f>
        <v>0</v>
      </c>
      <c r="K12" s="30">
        <f>Tabela1312345673456[[#This Row],[Distribuição Base]]*K$7</f>
        <v>0</v>
      </c>
      <c r="L12" s="30">
        <f>Tabela1312345673456[[#This Row],[Distribuição Base]]*L$7</f>
        <v>0</v>
      </c>
      <c r="M12" s="30">
        <f>Tabela1312345673456[[#This Row],[Distribuição Base]]*M$7</f>
        <v>0</v>
      </c>
      <c r="N12" s="30">
        <f>Tabela1312345673456[[#This Row],[Distribuição Base]]*N$7</f>
        <v>0</v>
      </c>
      <c r="O12" s="30">
        <f>Tabela1312345673456[[#This Row],[Distribuição Base]]*O$7</f>
        <v>0</v>
      </c>
      <c r="P12" s="30">
        <f>Tabela1312345673456[[#This Row],[Distribuição Base]]*P$7</f>
        <v>0</v>
      </c>
      <c r="Q12" s="30">
        <f>Tabela1312345673456[[#This Row],[Distribuição Base]]*Q$7</f>
        <v>0</v>
      </c>
      <c r="R12" s="30">
        <f>Tabela1312345673456[[#This Row],[Distribuição Base]]*R$7</f>
        <v>0</v>
      </c>
      <c r="S12" s="30">
        <f>Tabela1312345673456[[#This Row],[Distribuição Base]]*S$7</f>
        <v>0</v>
      </c>
    </row>
    <row r="13" spans="1:20" x14ac:dyDescent="0.25">
      <c r="A13" t="s">
        <v>32</v>
      </c>
      <c r="B13">
        <v>13</v>
      </c>
      <c r="C13" s="29">
        <v>12001</v>
      </c>
      <c r="D13" t="s">
        <v>37</v>
      </c>
      <c r="E13" s="36">
        <v>-18.079999999999998</v>
      </c>
      <c r="F13" s="10">
        <v>4.1000000000000003E-3</v>
      </c>
      <c r="G13" s="30">
        <f>Tabela1312345673456[[#This Row],[Distribuição Base]]*G$7</f>
        <v>0</v>
      </c>
      <c r="H13" s="30">
        <f>Tabela1312345673456[[#This Row],[Distribuição Base]]*H$7</f>
        <v>0</v>
      </c>
      <c r="I13" s="30">
        <f>Tabela1312345673456[[#This Row],[Distribuição Base]]*I$7</f>
        <v>0</v>
      </c>
      <c r="J13" s="30">
        <f>Tabela1312345673456[[#This Row],[Distribuição Base]]*J$7</f>
        <v>0</v>
      </c>
      <c r="K13" s="30">
        <f>Tabela1312345673456[[#This Row],[Distribuição Base]]*K$7</f>
        <v>0</v>
      </c>
      <c r="L13" s="30">
        <f>Tabela1312345673456[[#This Row],[Distribuição Base]]*L$7</f>
        <v>0</v>
      </c>
      <c r="M13" s="30">
        <f>Tabela1312345673456[[#This Row],[Distribuição Base]]*M$7</f>
        <v>0</v>
      </c>
      <c r="N13" s="30">
        <f>Tabela1312345673456[[#This Row],[Distribuição Base]]*N$7</f>
        <v>0</v>
      </c>
      <c r="O13" s="30">
        <f>Tabela1312345673456[[#This Row],[Distribuição Base]]*O$7</f>
        <v>0</v>
      </c>
      <c r="P13" s="30">
        <f>Tabela1312345673456[[#This Row],[Distribuição Base]]*P$7</f>
        <v>0</v>
      </c>
      <c r="Q13" s="30">
        <f>Tabela1312345673456[[#This Row],[Distribuição Base]]*Q$7</f>
        <v>0</v>
      </c>
      <c r="R13" s="30">
        <f>Tabela1312345673456[[#This Row],[Distribuição Base]]*R$7</f>
        <v>0</v>
      </c>
      <c r="S13" s="30">
        <f>Tabela1312345673456[[#This Row],[Distribuição Base]]*S$7</f>
        <v>0</v>
      </c>
    </row>
    <row r="14" spans="1:20" x14ac:dyDescent="0.25">
      <c r="A14" t="s">
        <v>32</v>
      </c>
      <c r="B14">
        <v>15</v>
      </c>
      <c r="C14" s="29">
        <v>12100</v>
      </c>
      <c r="D14" t="s">
        <v>38</v>
      </c>
      <c r="E14" s="36">
        <v>-22.599999999999998</v>
      </c>
      <c r="F14" s="10">
        <v>5.1999999999999998E-3</v>
      </c>
      <c r="G14" s="30">
        <f>Tabela1312345673456[[#This Row],[Distribuição Base]]*G$7</f>
        <v>0</v>
      </c>
      <c r="H14" s="30">
        <f>Tabela1312345673456[[#This Row],[Distribuição Base]]*H$7</f>
        <v>0</v>
      </c>
      <c r="I14" s="30">
        <f>Tabela1312345673456[[#This Row],[Distribuição Base]]*I$7</f>
        <v>0</v>
      </c>
      <c r="J14" s="30">
        <f>Tabela1312345673456[[#This Row],[Distribuição Base]]*J$7</f>
        <v>0</v>
      </c>
      <c r="K14" s="30">
        <f>Tabela1312345673456[[#This Row],[Distribuição Base]]*K$7</f>
        <v>0</v>
      </c>
      <c r="L14" s="30">
        <f>Tabela1312345673456[[#This Row],[Distribuição Base]]*L$7</f>
        <v>0</v>
      </c>
      <c r="M14" s="30">
        <f>Tabela1312345673456[[#This Row],[Distribuição Base]]*M$7</f>
        <v>0</v>
      </c>
      <c r="N14" s="30">
        <f>Tabela1312345673456[[#This Row],[Distribuição Base]]*N$7</f>
        <v>0</v>
      </c>
      <c r="O14" s="30">
        <f>Tabela1312345673456[[#This Row],[Distribuição Base]]*O$7</f>
        <v>0</v>
      </c>
      <c r="P14" s="30">
        <f>Tabela1312345673456[[#This Row],[Distribuição Base]]*P$7</f>
        <v>0</v>
      </c>
      <c r="Q14" s="30">
        <f>Tabela1312345673456[[#This Row],[Distribuição Base]]*Q$7</f>
        <v>0</v>
      </c>
      <c r="R14" s="30">
        <f>Tabela1312345673456[[#This Row],[Distribuição Base]]*R$7</f>
        <v>0</v>
      </c>
      <c r="S14" s="30">
        <f>Tabela1312345673456[[#This Row],[Distribuição Base]]*S$7</f>
        <v>0</v>
      </c>
    </row>
    <row r="15" spans="1:20" x14ac:dyDescent="0.25">
      <c r="A15" t="s">
        <v>32</v>
      </c>
      <c r="B15">
        <v>16</v>
      </c>
      <c r="C15" s="29">
        <v>12101</v>
      </c>
      <c r="D15" t="s">
        <v>39</v>
      </c>
      <c r="E15" s="36">
        <v>-31.639999999999997</v>
      </c>
      <c r="F15" s="10">
        <v>7.1666727068459366E-3</v>
      </c>
      <c r="G15" s="30">
        <f>Tabela1312345673456[[#This Row],[Distribuição Base]]*G$7</f>
        <v>0</v>
      </c>
      <c r="H15" s="30">
        <f>Tabela1312345673456[[#This Row],[Distribuição Base]]*H$7</f>
        <v>0</v>
      </c>
      <c r="I15" s="30">
        <f>Tabela1312345673456[[#This Row],[Distribuição Base]]*I$7</f>
        <v>0</v>
      </c>
      <c r="J15" s="30">
        <f>Tabela1312345673456[[#This Row],[Distribuição Base]]*J$7</f>
        <v>0</v>
      </c>
      <c r="K15" s="30">
        <f>Tabela1312345673456[[#This Row],[Distribuição Base]]*K$7</f>
        <v>0</v>
      </c>
      <c r="L15" s="30">
        <f>Tabela1312345673456[[#This Row],[Distribuição Base]]*L$7</f>
        <v>0</v>
      </c>
      <c r="M15" s="30">
        <f>Tabela1312345673456[[#This Row],[Distribuição Base]]*M$7</f>
        <v>0</v>
      </c>
      <c r="N15" s="30">
        <f>Tabela1312345673456[[#This Row],[Distribuição Base]]*N$7</f>
        <v>0</v>
      </c>
      <c r="O15" s="30">
        <f>Tabela1312345673456[[#This Row],[Distribuição Base]]*O$7</f>
        <v>0</v>
      </c>
      <c r="P15" s="30">
        <f>Tabela1312345673456[[#This Row],[Distribuição Base]]*P$7</f>
        <v>0</v>
      </c>
      <c r="Q15" s="30">
        <f>Tabela1312345673456[[#This Row],[Distribuição Base]]*Q$7</f>
        <v>0</v>
      </c>
      <c r="R15" s="30">
        <f>Tabela1312345673456[[#This Row],[Distribuição Base]]*R$7</f>
        <v>0</v>
      </c>
      <c r="S15" s="30">
        <f>Tabela1312345673456[[#This Row],[Distribuição Base]]*S$7</f>
        <v>0</v>
      </c>
    </row>
    <row r="16" spans="1:20" x14ac:dyDescent="0.25">
      <c r="A16" t="s">
        <v>32</v>
      </c>
      <c r="B16">
        <v>787</v>
      </c>
      <c r="C16" s="29">
        <v>12109</v>
      </c>
      <c r="D16" t="s">
        <v>40</v>
      </c>
      <c r="E16" s="36">
        <v>-4.5199999999999996</v>
      </c>
      <c r="F16" s="10">
        <v>1.0238103866922767E-3</v>
      </c>
      <c r="G16" s="30">
        <f>Tabela1312345673456[[#This Row],[Distribuição Base]]*G$7</f>
        <v>0</v>
      </c>
      <c r="H16" s="30">
        <f>Tabela1312345673456[[#This Row],[Distribuição Base]]*H$7</f>
        <v>0</v>
      </c>
      <c r="I16" s="30">
        <f>Tabela1312345673456[[#This Row],[Distribuição Base]]*I$7</f>
        <v>0</v>
      </c>
      <c r="J16" s="30">
        <f>Tabela1312345673456[[#This Row],[Distribuição Base]]*J$7</f>
        <v>0</v>
      </c>
      <c r="K16" s="30">
        <f>Tabela1312345673456[[#This Row],[Distribuição Base]]*K$7</f>
        <v>0</v>
      </c>
      <c r="L16" s="30">
        <f>Tabela1312345673456[[#This Row],[Distribuição Base]]*L$7</f>
        <v>0</v>
      </c>
      <c r="M16" s="30">
        <f>Tabela1312345673456[[#This Row],[Distribuição Base]]*M$7</f>
        <v>0</v>
      </c>
      <c r="N16" s="30">
        <f>Tabela1312345673456[[#This Row],[Distribuição Base]]*N$7</f>
        <v>0</v>
      </c>
      <c r="O16" s="30">
        <f>Tabela1312345673456[[#This Row],[Distribuição Base]]*O$7</f>
        <v>0</v>
      </c>
      <c r="P16" s="30">
        <f>Tabela1312345673456[[#This Row],[Distribuição Base]]*P$7</f>
        <v>0</v>
      </c>
      <c r="Q16" s="30">
        <f>Tabela1312345673456[[#This Row],[Distribuição Base]]*Q$7</f>
        <v>0</v>
      </c>
      <c r="R16" s="30">
        <f>Tabela1312345673456[[#This Row],[Distribuição Base]]*R$7</f>
        <v>0</v>
      </c>
      <c r="S16" s="30">
        <f>Tabela1312345673456[[#This Row],[Distribuição Base]]*S$7</f>
        <v>0</v>
      </c>
    </row>
    <row r="17" spans="1:19" x14ac:dyDescent="0.25">
      <c r="A17" t="s">
        <v>32</v>
      </c>
      <c r="B17">
        <v>18</v>
      </c>
      <c r="C17" s="29">
        <v>12110</v>
      </c>
      <c r="D17" t="s">
        <v>41</v>
      </c>
      <c r="E17" s="36">
        <v>-31.639999999999997</v>
      </c>
      <c r="F17" s="10">
        <v>7.1666727068459366E-3</v>
      </c>
      <c r="G17" s="30">
        <f>Tabela1312345673456[[#This Row],[Distribuição Base]]*G$7</f>
        <v>0</v>
      </c>
      <c r="H17" s="30">
        <f>Tabela1312345673456[[#This Row],[Distribuição Base]]*H$7</f>
        <v>0</v>
      </c>
      <c r="I17" s="30">
        <f>Tabela1312345673456[[#This Row],[Distribuição Base]]*I$7</f>
        <v>0</v>
      </c>
      <c r="J17" s="30">
        <f>Tabela1312345673456[[#This Row],[Distribuição Base]]*J$7</f>
        <v>0</v>
      </c>
      <c r="K17" s="30">
        <f>Tabela1312345673456[[#This Row],[Distribuição Base]]*K$7</f>
        <v>0</v>
      </c>
      <c r="L17" s="30">
        <f>Tabela1312345673456[[#This Row],[Distribuição Base]]*L$7</f>
        <v>0</v>
      </c>
      <c r="M17" s="30">
        <f>Tabela1312345673456[[#This Row],[Distribuição Base]]*M$7</f>
        <v>0</v>
      </c>
      <c r="N17" s="30">
        <f>Tabela1312345673456[[#This Row],[Distribuição Base]]*N$7</f>
        <v>0</v>
      </c>
      <c r="O17" s="30">
        <f>Tabela1312345673456[[#This Row],[Distribuição Base]]*O$7</f>
        <v>0</v>
      </c>
      <c r="P17" s="30">
        <f>Tabela1312345673456[[#This Row],[Distribuição Base]]*P$7</f>
        <v>0</v>
      </c>
      <c r="Q17" s="30">
        <f>Tabela1312345673456[[#This Row],[Distribuição Base]]*Q$7</f>
        <v>0</v>
      </c>
      <c r="R17" s="30">
        <f>Tabela1312345673456[[#This Row],[Distribuição Base]]*R$7</f>
        <v>0</v>
      </c>
      <c r="S17" s="30">
        <f>Tabela1312345673456[[#This Row],[Distribuição Base]]*S$7</f>
        <v>0</v>
      </c>
    </row>
    <row r="18" spans="1:19" x14ac:dyDescent="0.25">
      <c r="A18" t="s">
        <v>32</v>
      </c>
      <c r="B18">
        <v>21</v>
      </c>
      <c r="C18" s="29">
        <v>12120</v>
      </c>
      <c r="D18" t="s">
        <v>42</v>
      </c>
      <c r="E18" s="36">
        <v>-99.239999999999952</v>
      </c>
      <c r="F18" s="10">
        <v>2.2478527162686172E-2</v>
      </c>
      <c r="G18" s="30">
        <f>Tabela1312345673456[[#This Row],[Distribuição Base]]*G$7</f>
        <v>0</v>
      </c>
      <c r="H18" s="30">
        <f>Tabela1312345673456[[#This Row],[Distribuição Base]]*H$7</f>
        <v>0</v>
      </c>
      <c r="I18" s="30">
        <f>Tabela1312345673456[[#This Row],[Distribuição Base]]*I$7</f>
        <v>0</v>
      </c>
      <c r="J18" s="30">
        <f>Tabela1312345673456[[#This Row],[Distribuição Base]]*J$7</f>
        <v>0</v>
      </c>
      <c r="K18" s="30">
        <f>Tabela1312345673456[[#This Row],[Distribuição Base]]*K$7</f>
        <v>0</v>
      </c>
      <c r="L18" s="30">
        <f>Tabela1312345673456[[#This Row],[Distribuição Base]]*L$7</f>
        <v>0</v>
      </c>
      <c r="M18" s="30">
        <f>Tabela1312345673456[[#This Row],[Distribuição Base]]*M$7</f>
        <v>0</v>
      </c>
      <c r="N18" s="30">
        <f>Tabela1312345673456[[#This Row],[Distribuição Base]]*N$7</f>
        <v>0</v>
      </c>
      <c r="O18" s="30">
        <f>Tabela1312345673456[[#This Row],[Distribuição Base]]*O$7</f>
        <v>0</v>
      </c>
      <c r="P18" s="30">
        <f>Tabela1312345673456[[#This Row],[Distribuição Base]]*P$7</f>
        <v>0</v>
      </c>
      <c r="Q18" s="30">
        <f>Tabela1312345673456[[#This Row],[Distribuição Base]]*Q$7</f>
        <v>0</v>
      </c>
      <c r="R18" s="30">
        <f>Tabela1312345673456[[#This Row],[Distribuição Base]]*R$7</f>
        <v>0</v>
      </c>
      <c r="S18" s="30">
        <f>Tabela1312345673456[[#This Row],[Distribuição Base]]*S$7</f>
        <v>0</v>
      </c>
    </row>
    <row r="19" spans="1:19" x14ac:dyDescent="0.25">
      <c r="A19" t="s">
        <v>32</v>
      </c>
      <c r="B19">
        <v>23</v>
      </c>
      <c r="C19" s="29">
        <v>12122</v>
      </c>
      <c r="D19" t="s">
        <v>43</v>
      </c>
      <c r="E19" s="36">
        <v>-40.679999999999993</v>
      </c>
      <c r="F19" s="10">
        <v>9.2142934802304892E-3</v>
      </c>
      <c r="G19" s="30">
        <f>Tabela1312345673456[[#This Row],[Distribuição Base]]*G$7</f>
        <v>0</v>
      </c>
      <c r="H19" s="30">
        <f>Tabela1312345673456[[#This Row],[Distribuição Base]]*H$7</f>
        <v>0</v>
      </c>
      <c r="I19" s="30">
        <f>Tabela1312345673456[[#This Row],[Distribuição Base]]*I$7</f>
        <v>0</v>
      </c>
      <c r="J19" s="30">
        <f>Tabela1312345673456[[#This Row],[Distribuição Base]]*J$7</f>
        <v>0</v>
      </c>
      <c r="K19" s="30">
        <f>Tabela1312345673456[[#This Row],[Distribuição Base]]*K$7</f>
        <v>0</v>
      </c>
      <c r="L19" s="30">
        <f>Tabela1312345673456[[#This Row],[Distribuição Base]]*L$7</f>
        <v>0</v>
      </c>
      <c r="M19" s="30">
        <f>Tabela1312345673456[[#This Row],[Distribuição Base]]*M$7</f>
        <v>0</v>
      </c>
      <c r="N19" s="30">
        <f>Tabela1312345673456[[#This Row],[Distribuição Base]]*N$7</f>
        <v>0</v>
      </c>
      <c r="O19" s="30">
        <f>Tabela1312345673456[[#This Row],[Distribuição Base]]*O$7</f>
        <v>0</v>
      </c>
      <c r="P19" s="30">
        <f>Tabela1312345673456[[#This Row],[Distribuição Base]]*P$7</f>
        <v>0</v>
      </c>
      <c r="Q19" s="30">
        <f>Tabela1312345673456[[#This Row],[Distribuição Base]]*Q$7</f>
        <v>0</v>
      </c>
      <c r="R19" s="30">
        <f>Tabela1312345673456[[#This Row],[Distribuição Base]]*R$7</f>
        <v>0</v>
      </c>
      <c r="S19" s="30">
        <f>Tabela1312345673456[[#This Row],[Distribuição Base]]*S$7</f>
        <v>0</v>
      </c>
    </row>
    <row r="20" spans="1:19" x14ac:dyDescent="0.25">
      <c r="A20" t="s">
        <v>32</v>
      </c>
      <c r="B20">
        <v>25</v>
      </c>
      <c r="C20" s="29">
        <v>12124</v>
      </c>
      <c r="D20" t="s">
        <v>44</v>
      </c>
      <c r="E20" s="36">
        <v>-16.36</v>
      </c>
      <c r="F20" s="10">
        <v>3.7056499836915151E-3</v>
      </c>
      <c r="G20" s="30">
        <f>Tabela1312345673456[[#This Row],[Distribuição Base]]*G$7</f>
        <v>0</v>
      </c>
      <c r="H20" s="30">
        <f>Tabela1312345673456[[#This Row],[Distribuição Base]]*H$7</f>
        <v>0</v>
      </c>
      <c r="I20" s="30">
        <f>Tabela1312345673456[[#This Row],[Distribuição Base]]*I$7</f>
        <v>0</v>
      </c>
      <c r="J20" s="30">
        <f>Tabela1312345673456[[#This Row],[Distribuição Base]]*J$7</f>
        <v>0</v>
      </c>
      <c r="K20" s="30">
        <f>Tabela1312345673456[[#This Row],[Distribuição Base]]*K$7</f>
        <v>0</v>
      </c>
      <c r="L20" s="30">
        <f>Tabela1312345673456[[#This Row],[Distribuição Base]]*L$7</f>
        <v>0</v>
      </c>
      <c r="M20" s="30">
        <f>Tabela1312345673456[[#This Row],[Distribuição Base]]*M$7</f>
        <v>0</v>
      </c>
      <c r="N20" s="30">
        <f>Tabela1312345673456[[#This Row],[Distribuição Base]]*N$7</f>
        <v>0</v>
      </c>
      <c r="O20" s="30">
        <f>Tabela1312345673456[[#This Row],[Distribuição Base]]*O$7</f>
        <v>0</v>
      </c>
      <c r="P20" s="30">
        <f>Tabela1312345673456[[#This Row],[Distribuição Base]]*P$7</f>
        <v>0</v>
      </c>
      <c r="Q20" s="30">
        <f>Tabela1312345673456[[#This Row],[Distribuição Base]]*Q$7</f>
        <v>0</v>
      </c>
      <c r="R20" s="30">
        <f>Tabela1312345673456[[#This Row],[Distribuição Base]]*R$7</f>
        <v>0</v>
      </c>
      <c r="S20" s="30">
        <f>Tabela1312345673456[[#This Row],[Distribuição Base]]*S$7</f>
        <v>0</v>
      </c>
    </row>
    <row r="21" spans="1:19" x14ac:dyDescent="0.25">
      <c r="A21" t="s">
        <v>32</v>
      </c>
      <c r="B21">
        <v>27</v>
      </c>
      <c r="C21" s="29">
        <v>12130</v>
      </c>
      <c r="D21" t="s">
        <v>45</v>
      </c>
      <c r="E21" s="36">
        <v>-38.959999999999994</v>
      </c>
      <c r="F21" s="10">
        <v>8.8247019171528978E-3</v>
      </c>
      <c r="G21" s="30">
        <f>Tabela1312345673456[[#This Row],[Distribuição Base]]*G$7</f>
        <v>0</v>
      </c>
      <c r="H21" s="30">
        <f>Tabela1312345673456[[#This Row],[Distribuição Base]]*H$7</f>
        <v>0</v>
      </c>
      <c r="I21" s="30">
        <f>Tabela1312345673456[[#This Row],[Distribuição Base]]*I$7</f>
        <v>0</v>
      </c>
      <c r="J21" s="30">
        <f>Tabela1312345673456[[#This Row],[Distribuição Base]]*J$7</f>
        <v>0</v>
      </c>
      <c r="K21" s="30">
        <f>Tabela1312345673456[[#This Row],[Distribuição Base]]*K$7</f>
        <v>0</v>
      </c>
      <c r="L21" s="30">
        <f>Tabela1312345673456[[#This Row],[Distribuição Base]]*L$7</f>
        <v>0</v>
      </c>
      <c r="M21" s="30">
        <f>Tabela1312345673456[[#This Row],[Distribuição Base]]*M$7</f>
        <v>0</v>
      </c>
      <c r="N21" s="30">
        <f>Tabela1312345673456[[#This Row],[Distribuição Base]]*N$7</f>
        <v>0</v>
      </c>
      <c r="O21" s="30">
        <f>Tabela1312345673456[[#This Row],[Distribuição Base]]*O$7</f>
        <v>0</v>
      </c>
      <c r="P21" s="30">
        <f>Tabela1312345673456[[#This Row],[Distribuição Base]]*P$7</f>
        <v>0</v>
      </c>
      <c r="Q21" s="30">
        <f>Tabela1312345673456[[#This Row],[Distribuição Base]]*Q$7</f>
        <v>0</v>
      </c>
      <c r="R21" s="30">
        <f>Tabela1312345673456[[#This Row],[Distribuição Base]]*R$7</f>
        <v>0</v>
      </c>
      <c r="S21" s="30">
        <f>Tabela1312345673456[[#This Row],[Distribuição Base]]*S$7</f>
        <v>0</v>
      </c>
    </row>
    <row r="22" spans="1:19" x14ac:dyDescent="0.25">
      <c r="A22" t="s">
        <v>32</v>
      </c>
      <c r="B22">
        <v>28</v>
      </c>
      <c r="C22" s="29">
        <v>12131</v>
      </c>
      <c r="D22" t="s">
        <v>46</v>
      </c>
      <c r="E22" s="36">
        <v>-27.56</v>
      </c>
      <c r="F22" s="10">
        <v>6.2425252781502542E-3</v>
      </c>
      <c r="G22" s="30">
        <f>Tabela1312345673456[[#This Row],[Distribuição Base]]*G$7</f>
        <v>0</v>
      </c>
      <c r="H22" s="30">
        <f>Tabela1312345673456[[#This Row],[Distribuição Base]]*H$7</f>
        <v>0</v>
      </c>
      <c r="I22" s="30">
        <f>Tabela1312345673456[[#This Row],[Distribuição Base]]*I$7</f>
        <v>0</v>
      </c>
      <c r="J22" s="30">
        <f>Tabela1312345673456[[#This Row],[Distribuição Base]]*J$7</f>
        <v>0</v>
      </c>
      <c r="K22" s="30">
        <f>Tabela1312345673456[[#This Row],[Distribuição Base]]*K$7</f>
        <v>0</v>
      </c>
      <c r="L22" s="30">
        <f>Tabela1312345673456[[#This Row],[Distribuição Base]]*L$7</f>
        <v>0</v>
      </c>
      <c r="M22" s="30">
        <f>Tabela1312345673456[[#This Row],[Distribuição Base]]*M$7</f>
        <v>0</v>
      </c>
      <c r="N22" s="30">
        <f>Tabela1312345673456[[#This Row],[Distribuição Base]]*N$7</f>
        <v>0</v>
      </c>
      <c r="O22" s="30">
        <f>Tabela1312345673456[[#This Row],[Distribuição Base]]*O$7</f>
        <v>0</v>
      </c>
      <c r="P22" s="30">
        <f>Tabela1312345673456[[#This Row],[Distribuição Base]]*P$7</f>
        <v>0</v>
      </c>
      <c r="Q22" s="30">
        <f>Tabela1312345673456[[#This Row],[Distribuição Base]]*Q$7</f>
        <v>0</v>
      </c>
      <c r="R22" s="30">
        <f>Tabela1312345673456[[#This Row],[Distribuição Base]]*R$7</f>
        <v>0</v>
      </c>
      <c r="S22" s="30">
        <f>Tabela1312345673456[[#This Row],[Distribuição Base]]*S$7</f>
        <v>0</v>
      </c>
    </row>
    <row r="23" spans="1:19" x14ac:dyDescent="0.25">
      <c r="A23" t="s">
        <v>32</v>
      </c>
      <c r="B23">
        <v>30</v>
      </c>
      <c r="C23" s="29">
        <v>12133</v>
      </c>
      <c r="D23" t="s">
        <v>47</v>
      </c>
      <c r="E23" s="36">
        <v>-75.159999999999968</v>
      </c>
      <c r="F23" s="10">
        <v>1.7024245279599889E-2</v>
      </c>
      <c r="G23" s="30">
        <f>Tabela1312345673456[[#This Row],[Distribuição Base]]*G$7</f>
        <v>0</v>
      </c>
      <c r="H23" s="30">
        <f>Tabela1312345673456[[#This Row],[Distribuição Base]]*H$7</f>
        <v>0</v>
      </c>
      <c r="I23" s="30">
        <f>Tabela1312345673456[[#This Row],[Distribuição Base]]*I$7</f>
        <v>0</v>
      </c>
      <c r="J23" s="30">
        <f>Tabela1312345673456[[#This Row],[Distribuição Base]]*J$7</f>
        <v>0</v>
      </c>
      <c r="K23" s="30">
        <f>Tabela1312345673456[[#This Row],[Distribuição Base]]*K$7</f>
        <v>0</v>
      </c>
      <c r="L23" s="30">
        <f>Tabela1312345673456[[#This Row],[Distribuição Base]]*L$7</f>
        <v>0</v>
      </c>
      <c r="M23" s="30">
        <f>Tabela1312345673456[[#This Row],[Distribuição Base]]*M$7</f>
        <v>0</v>
      </c>
      <c r="N23" s="30">
        <f>Tabela1312345673456[[#This Row],[Distribuição Base]]*N$7</f>
        <v>0</v>
      </c>
      <c r="O23" s="30">
        <f>Tabela1312345673456[[#This Row],[Distribuição Base]]*O$7</f>
        <v>0</v>
      </c>
      <c r="P23" s="30">
        <f>Tabela1312345673456[[#This Row],[Distribuição Base]]*P$7</f>
        <v>0</v>
      </c>
      <c r="Q23" s="30">
        <f>Tabela1312345673456[[#This Row],[Distribuição Base]]*Q$7</f>
        <v>0</v>
      </c>
      <c r="R23" s="30">
        <f>Tabela1312345673456[[#This Row],[Distribuição Base]]*R$7</f>
        <v>0</v>
      </c>
      <c r="S23" s="30">
        <f>Tabela1312345673456[[#This Row],[Distribuição Base]]*S$7</f>
        <v>0</v>
      </c>
    </row>
    <row r="24" spans="1:19" x14ac:dyDescent="0.25">
      <c r="A24" t="s">
        <v>32</v>
      </c>
      <c r="B24">
        <v>32</v>
      </c>
      <c r="C24" s="29">
        <v>12140</v>
      </c>
      <c r="D24" t="s">
        <v>48</v>
      </c>
      <c r="E24" s="36">
        <v>-40.679999999999993</v>
      </c>
      <c r="F24" s="10">
        <v>9.2142934802304892E-3</v>
      </c>
      <c r="G24" s="30">
        <f>Tabela1312345673456[[#This Row],[Distribuição Base]]*G$7</f>
        <v>0</v>
      </c>
      <c r="H24" s="30">
        <f>Tabela1312345673456[[#This Row],[Distribuição Base]]*H$7</f>
        <v>0</v>
      </c>
      <c r="I24" s="30">
        <f>Tabela1312345673456[[#This Row],[Distribuição Base]]*I$7</f>
        <v>0</v>
      </c>
      <c r="J24" s="30">
        <f>Tabela1312345673456[[#This Row],[Distribuição Base]]*J$7</f>
        <v>0</v>
      </c>
      <c r="K24" s="30">
        <f>Tabela1312345673456[[#This Row],[Distribuição Base]]*K$7</f>
        <v>0</v>
      </c>
      <c r="L24" s="30">
        <f>Tabela1312345673456[[#This Row],[Distribuição Base]]*L$7</f>
        <v>0</v>
      </c>
      <c r="M24" s="30">
        <f>Tabela1312345673456[[#This Row],[Distribuição Base]]*M$7</f>
        <v>0</v>
      </c>
      <c r="N24" s="30">
        <f>Tabela1312345673456[[#This Row],[Distribuição Base]]*N$7</f>
        <v>0</v>
      </c>
      <c r="O24" s="30">
        <f>Tabela1312345673456[[#This Row],[Distribuição Base]]*O$7</f>
        <v>0</v>
      </c>
      <c r="P24" s="30">
        <f>Tabela1312345673456[[#This Row],[Distribuição Base]]*P$7</f>
        <v>0</v>
      </c>
      <c r="Q24" s="30">
        <f>Tabela1312345673456[[#This Row],[Distribuição Base]]*Q$7</f>
        <v>0</v>
      </c>
      <c r="R24" s="30">
        <f>Tabela1312345673456[[#This Row],[Distribuição Base]]*R$7</f>
        <v>0</v>
      </c>
      <c r="S24" s="30">
        <f>Tabela1312345673456[[#This Row],[Distribuição Base]]*S$7</f>
        <v>0</v>
      </c>
    </row>
    <row r="25" spans="1:19" x14ac:dyDescent="0.25">
      <c r="A25" t="s">
        <v>32</v>
      </c>
      <c r="B25">
        <v>34</v>
      </c>
      <c r="C25" s="29">
        <v>12160</v>
      </c>
      <c r="D25" t="s">
        <v>49</v>
      </c>
      <c r="E25" s="36">
        <v>-7.3199999999999994</v>
      </c>
      <c r="F25" s="10">
        <v>1.6580292103069614E-3</v>
      </c>
      <c r="G25" s="30">
        <f>Tabela1312345673456[[#This Row],[Distribuição Base]]*G$7</f>
        <v>0</v>
      </c>
      <c r="H25" s="30">
        <f>Tabela1312345673456[[#This Row],[Distribuição Base]]*H$7</f>
        <v>0</v>
      </c>
      <c r="I25" s="30">
        <f>Tabela1312345673456[[#This Row],[Distribuição Base]]*I$7</f>
        <v>0</v>
      </c>
      <c r="J25" s="30">
        <f>Tabela1312345673456[[#This Row],[Distribuição Base]]*J$7</f>
        <v>0</v>
      </c>
      <c r="K25" s="30">
        <f>Tabela1312345673456[[#This Row],[Distribuição Base]]*K$7</f>
        <v>0</v>
      </c>
      <c r="L25" s="30">
        <f>Tabela1312345673456[[#This Row],[Distribuição Base]]*L$7</f>
        <v>0</v>
      </c>
      <c r="M25" s="30">
        <f>Tabela1312345673456[[#This Row],[Distribuição Base]]*M$7</f>
        <v>0</v>
      </c>
      <c r="N25" s="30">
        <f>Tabela1312345673456[[#This Row],[Distribuição Base]]*N$7</f>
        <v>0</v>
      </c>
      <c r="O25" s="30">
        <f>Tabela1312345673456[[#This Row],[Distribuição Base]]*O$7</f>
        <v>0</v>
      </c>
      <c r="P25" s="30">
        <f>Tabela1312345673456[[#This Row],[Distribuição Base]]*P$7</f>
        <v>0</v>
      </c>
      <c r="Q25" s="30">
        <f>Tabela1312345673456[[#This Row],[Distribuição Base]]*Q$7</f>
        <v>0</v>
      </c>
      <c r="R25" s="30">
        <f>Tabela1312345673456[[#This Row],[Distribuição Base]]*R$7</f>
        <v>0</v>
      </c>
      <c r="S25" s="30">
        <f>Tabela1312345673456[[#This Row],[Distribuição Base]]*S$7</f>
        <v>0</v>
      </c>
    </row>
    <row r="26" spans="1:19" x14ac:dyDescent="0.25">
      <c r="A26" t="s">
        <v>32</v>
      </c>
      <c r="B26">
        <v>35</v>
      </c>
      <c r="C26" s="29">
        <v>12161</v>
      </c>
      <c r="D26" t="s">
        <v>50</v>
      </c>
      <c r="E26" s="36">
        <v>-67.799999999999969</v>
      </c>
      <c r="F26" s="10">
        <v>1.5357155800384145E-2</v>
      </c>
      <c r="G26" s="30">
        <f>Tabela1312345673456[[#This Row],[Distribuição Base]]*G$7</f>
        <v>0</v>
      </c>
      <c r="H26" s="30">
        <f>Tabela1312345673456[[#This Row],[Distribuição Base]]*H$7</f>
        <v>0</v>
      </c>
      <c r="I26" s="30">
        <f>Tabela1312345673456[[#This Row],[Distribuição Base]]*I$7</f>
        <v>0</v>
      </c>
      <c r="J26" s="30">
        <f>Tabela1312345673456[[#This Row],[Distribuição Base]]*J$7</f>
        <v>0</v>
      </c>
      <c r="K26" s="30">
        <f>Tabela1312345673456[[#This Row],[Distribuição Base]]*K$7</f>
        <v>0</v>
      </c>
      <c r="L26" s="30">
        <f>Tabela1312345673456[[#This Row],[Distribuição Base]]*L$7</f>
        <v>0</v>
      </c>
      <c r="M26" s="30">
        <f>Tabela1312345673456[[#This Row],[Distribuição Base]]*M$7</f>
        <v>0</v>
      </c>
      <c r="N26" s="30">
        <f>Tabela1312345673456[[#This Row],[Distribuição Base]]*N$7</f>
        <v>0</v>
      </c>
      <c r="O26" s="30">
        <f>Tabela1312345673456[[#This Row],[Distribuição Base]]*O$7</f>
        <v>0</v>
      </c>
      <c r="P26" s="30">
        <f>Tabela1312345673456[[#This Row],[Distribuição Base]]*P$7</f>
        <v>0</v>
      </c>
      <c r="Q26" s="30">
        <f>Tabela1312345673456[[#This Row],[Distribuição Base]]*Q$7</f>
        <v>0</v>
      </c>
      <c r="R26" s="30">
        <f>Tabela1312345673456[[#This Row],[Distribuição Base]]*R$7</f>
        <v>0</v>
      </c>
      <c r="S26" s="30">
        <f>Tabela1312345673456[[#This Row],[Distribuição Base]]*S$7</f>
        <v>0</v>
      </c>
    </row>
    <row r="27" spans="1:19" x14ac:dyDescent="0.25">
      <c r="A27" t="s">
        <v>32</v>
      </c>
      <c r="B27">
        <v>38</v>
      </c>
      <c r="C27" s="29">
        <v>12165</v>
      </c>
      <c r="D27" t="s">
        <v>51</v>
      </c>
      <c r="E27" s="36">
        <v>-73.399999999999963</v>
      </c>
      <c r="F27" s="10">
        <v>1.6625593447613513E-2</v>
      </c>
      <c r="G27" s="30">
        <f>Tabela1312345673456[[#This Row],[Distribuição Base]]*G$7</f>
        <v>0</v>
      </c>
      <c r="H27" s="30">
        <f>Tabela1312345673456[[#This Row],[Distribuição Base]]*H$7</f>
        <v>0</v>
      </c>
      <c r="I27" s="30">
        <f>Tabela1312345673456[[#This Row],[Distribuição Base]]*I$7</f>
        <v>0</v>
      </c>
      <c r="J27" s="30">
        <f>Tabela1312345673456[[#This Row],[Distribuição Base]]*J$7</f>
        <v>0</v>
      </c>
      <c r="K27" s="30">
        <f>Tabela1312345673456[[#This Row],[Distribuição Base]]*K$7</f>
        <v>0</v>
      </c>
      <c r="L27" s="30">
        <f>Tabela1312345673456[[#This Row],[Distribuição Base]]*L$7</f>
        <v>0</v>
      </c>
      <c r="M27" s="30">
        <f>Tabela1312345673456[[#This Row],[Distribuição Base]]*M$7</f>
        <v>0</v>
      </c>
      <c r="N27" s="30">
        <f>Tabela1312345673456[[#This Row],[Distribuição Base]]*N$7</f>
        <v>0</v>
      </c>
      <c r="O27" s="30">
        <f>Tabela1312345673456[[#This Row],[Distribuição Base]]*O$7</f>
        <v>0</v>
      </c>
      <c r="P27" s="30">
        <f>Tabela1312345673456[[#This Row],[Distribuição Base]]*P$7</f>
        <v>0</v>
      </c>
      <c r="Q27" s="30">
        <f>Tabela1312345673456[[#This Row],[Distribuição Base]]*Q$7</f>
        <v>0</v>
      </c>
      <c r="R27" s="30">
        <f>Tabela1312345673456[[#This Row],[Distribuição Base]]*R$7</f>
        <v>0</v>
      </c>
      <c r="S27" s="30">
        <f>Tabela1312345673456[[#This Row],[Distribuição Base]]*S$7</f>
        <v>0</v>
      </c>
    </row>
    <row r="28" spans="1:19" x14ac:dyDescent="0.25">
      <c r="A28" t="s">
        <v>32</v>
      </c>
      <c r="B28">
        <v>39</v>
      </c>
      <c r="C28" s="29">
        <v>12166</v>
      </c>
      <c r="D28" t="s">
        <v>52</v>
      </c>
      <c r="E28" s="36">
        <v>-4.5199999999999996</v>
      </c>
      <c r="F28" s="10">
        <v>1.0238103866922767E-3</v>
      </c>
      <c r="G28" s="30">
        <f>Tabela1312345673456[[#This Row],[Distribuição Base]]*G$7</f>
        <v>0</v>
      </c>
      <c r="H28" s="30">
        <f>Tabela1312345673456[[#This Row],[Distribuição Base]]*H$7</f>
        <v>0</v>
      </c>
      <c r="I28" s="30">
        <f>Tabela1312345673456[[#This Row],[Distribuição Base]]*I$7</f>
        <v>0</v>
      </c>
      <c r="J28" s="30">
        <f>Tabela1312345673456[[#This Row],[Distribuição Base]]*J$7</f>
        <v>0</v>
      </c>
      <c r="K28" s="30">
        <f>Tabela1312345673456[[#This Row],[Distribuição Base]]*K$7</f>
        <v>0</v>
      </c>
      <c r="L28" s="30">
        <f>Tabela1312345673456[[#This Row],[Distribuição Base]]*L$7</f>
        <v>0</v>
      </c>
      <c r="M28" s="30">
        <f>Tabela1312345673456[[#This Row],[Distribuição Base]]*M$7</f>
        <v>0</v>
      </c>
      <c r="N28" s="30">
        <f>Tabela1312345673456[[#This Row],[Distribuição Base]]*N$7</f>
        <v>0</v>
      </c>
      <c r="O28" s="30">
        <f>Tabela1312345673456[[#This Row],[Distribuição Base]]*O$7</f>
        <v>0</v>
      </c>
      <c r="P28" s="30">
        <f>Tabela1312345673456[[#This Row],[Distribuição Base]]*P$7</f>
        <v>0</v>
      </c>
      <c r="Q28" s="30">
        <f>Tabela1312345673456[[#This Row],[Distribuição Base]]*Q$7</f>
        <v>0</v>
      </c>
      <c r="R28" s="30">
        <f>Tabela1312345673456[[#This Row],[Distribuição Base]]*R$7</f>
        <v>0</v>
      </c>
      <c r="S28" s="30">
        <f>Tabela1312345673456[[#This Row],[Distribuição Base]]*S$7</f>
        <v>0</v>
      </c>
    </row>
    <row r="29" spans="1:19" x14ac:dyDescent="0.25">
      <c r="A29" t="s">
        <v>32</v>
      </c>
      <c r="B29">
        <v>40</v>
      </c>
      <c r="C29" s="29">
        <v>12167</v>
      </c>
      <c r="D29" t="s">
        <v>53</v>
      </c>
      <c r="E29" s="36">
        <v>-18.079999999999998</v>
      </c>
      <c r="F29" s="10">
        <v>4.0952415467691069E-3</v>
      </c>
      <c r="G29" s="30">
        <f>Tabela1312345673456[[#This Row],[Distribuição Base]]*G$7</f>
        <v>0</v>
      </c>
      <c r="H29" s="30">
        <f>Tabela1312345673456[[#This Row],[Distribuição Base]]*H$7</f>
        <v>0</v>
      </c>
      <c r="I29" s="30">
        <f>Tabela1312345673456[[#This Row],[Distribuição Base]]*I$7</f>
        <v>0</v>
      </c>
      <c r="J29" s="30">
        <f>Tabela1312345673456[[#This Row],[Distribuição Base]]*J$7</f>
        <v>0</v>
      </c>
      <c r="K29" s="30">
        <f>Tabela1312345673456[[#This Row],[Distribuição Base]]*K$7</f>
        <v>0</v>
      </c>
      <c r="L29" s="30">
        <f>Tabela1312345673456[[#This Row],[Distribuição Base]]*L$7</f>
        <v>0</v>
      </c>
      <c r="M29" s="30">
        <f>Tabela1312345673456[[#This Row],[Distribuição Base]]*M$7</f>
        <v>0</v>
      </c>
      <c r="N29" s="30">
        <f>Tabela1312345673456[[#This Row],[Distribuição Base]]*N$7</f>
        <v>0</v>
      </c>
      <c r="O29" s="30">
        <f>Tabela1312345673456[[#This Row],[Distribuição Base]]*O$7</f>
        <v>0</v>
      </c>
      <c r="P29" s="30">
        <f>Tabela1312345673456[[#This Row],[Distribuição Base]]*P$7</f>
        <v>0</v>
      </c>
      <c r="Q29" s="30">
        <f>Tabela1312345673456[[#This Row],[Distribuição Base]]*Q$7</f>
        <v>0</v>
      </c>
      <c r="R29" s="30">
        <f>Tabela1312345673456[[#This Row],[Distribuição Base]]*R$7</f>
        <v>0</v>
      </c>
      <c r="S29" s="30">
        <f>Tabela1312345673456[[#This Row],[Distribuição Base]]*S$7</f>
        <v>0</v>
      </c>
    </row>
    <row r="30" spans="1:19" x14ac:dyDescent="0.25">
      <c r="A30" t="s">
        <v>32</v>
      </c>
      <c r="B30">
        <v>849</v>
      </c>
      <c r="C30" s="29">
        <v>12178</v>
      </c>
      <c r="D30" t="s">
        <v>54</v>
      </c>
      <c r="E30" s="36">
        <v>-14</v>
      </c>
      <c r="F30" s="10">
        <v>3.1710941180734236E-3</v>
      </c>
      <c r="G30" s="30">
        <f>Tabela1312345673456[[#This Row],[Distribuição Base]]*G$7</f>
        <v>0</v>
      </c>
      <c r="H30" s="30">
        <f>Tabela1312345673456[[#This Row],[Distribuição Base]]*H$7</f>
        <v>0</v>
      </c>
      <c r="I30" s="30">
        <f>Tabela1312345673456[[#This Row],[Distribuição Base]]*I$7</f>
        <v>0</v>
      </c>
      <c r="J30" s="30">
        <f>Tabela1312345673456[[#This Row],[Distribuição Base]]*J$7</f>
        <v>0</v>
      </c>
      <c r="K30" s="30">
        <f>Tabela1312345673456[[#This Row],[Distribuição Base]]*K$7</f>
        <v>0</v>
      </c>
      <c r="L30" s="30">
        <f>Tabela1312345673456[[#This Row],[Distribuição Base]]*L$7</f>
        <v>0</v>
      </c>
      <c r="M30" s="30">
        <f>Tabela1312345673456[[#This Row],[Distribuição Base]]*M$7</f>
        <v>0</v>
      </c>
      <c r="N30" s="30">
        <f>Tabela1312345673456[[#This Row],[Distribuição Base]]*N$7</f>
        <v>0</v>
      </c>
      <c r="O30" s="30">
        <f>Tabela1312345673456[[#This Row],[Distribuição Base]]*O$7</f>
        <v>0</v>
      </c>
      <c r="P30" s="30">
        <f>Tabela1312345673456[[#This Row],[Distribuição Base]]*P$7</f>
        <v>0</v>
      </c>
      <c r="Q30" s="30">
        <f>Tabela1312345673456[[#This Row],[Distribuição Base]]*Q$7</f>
        <v>0</v>
      </c>
      <c r="R30" s="30">
        <f>Tabela1312345673456[[#This Row],[Distribuição Base]]*R$7</f>
        <v>0</v>
      </c>
      <c r="S30" s="30">
        <f>Tabela1312345673456[[#This Row],[Distribuição Base]]*S$7</f>
        <v>0</v>
      </c>
    </row>
    <row r="31" spans="1:19" x14ac:dyDescent="0.25">
      <c r="A31" t="s">
        <v>32</v>
      </c>
      <c r="B31">
        <v>1112</v>
      </c>
      <c r="C31" s="29">
        <v>12180</v>
      </c>
      <c r="D31" t="s">
        <v>55</v>
      </c>
      <c r="E31" s="36">
        <v>-28.000000000000004</v>
      </c>
      <c r="F31" s="10">
        <v>6.3421882361468481E-3</v>
      </c>
      <c r="G31" s="30">
        <f>Tabela1312345673456[[#This Row],[Distribuição Base]]*G$7</f>
        <v>0</v>
      </c>
      <c r="H31" s="30">
        <f>Tabela1312345673456[[#This Row],[Distribuição Base]]*H$7</f>
        <v>0</v>
      </c>
      <c r="I31" s="30">
        <f>Tabela1312345673456[[#This Row],[Distribuição Base]]*I$7</f>
        <v>0</v>
      </c>
      <c r="J31" s="30">
        <f>Tabela1312345673456[[#This Row],[Distribuição Base]]*J$7</f>
        <v>0</v>
      </c>
      <c r="K31" s="30">
        <f>Tabela1312345673456[[#This Row],[Distribuição Base]]*K$7</f>
        <v>0</v>
      </c>
      <c r="L31" s="30">
        <f>Tabela1312345673456[[#This Row],[Distribuição Base]]*L$7</f>
        <v>0</v>
      </c>
      <c r="M31" s="30">
        <f>Tabela1312345673456[[#This Row],[Distribuição Base]]*M$7</f>
        <v>0</v>
      </c>
      <c r="N31" s="30">
        <f>Tabela1312345673456[[#This Row],[Distribuição Base]]*N$7</f>
        <v>0</v>
      </c>
      <c r="O31" s="30">
        <f>Tabela1312345673456[[#This Row],[Distribuição Base]]*O$7</f>
        <v>0</v>
      </c>
      <c r="P31" s="30">
        <f>Tabela1312345673456[[#This Row],[Distribuição Base]]*P$7</f>
        <v>0</v>
      </c>
      <c r="Q31" s="30">
        <f>Tabela1312345673456[[#This Row],[Distribuição Base]]*Q$7</f>
        <v>0</v>
      </c>
      <c r="R31" s="30">
        <f>Tabela1312345673456[[#This Row],[Distribuição Base]]*R$7</f>
        <v>0</v>
      </c>
      <c r="S31" s="30">
        <f>Tabela1312345673456[[#This Row],[Distribuição Base]]*S$7</f>
        <v>0</v>
      </c>
    </row>
    <row r="32" spans="1:19" x14ac:dyDescent="0.25">
      <c r="A32" t="s">
        <v>32</v>
      </c>
      <c r="B32" s="29">
        <v>1116</v>
      </c>
      <c r="C32" s="29">
        <v>12184</v>
      </c>
      <c r="D32" t="s">
        <v>56</v>
      </c>
      <c r="E32" s="36">
        <v>-5.6</v>
      </c>
      <c r="F32" s="10">
        <v>1.2684376472293694E-3</v>
      </c>
      <c r="G32" s="30">
        <f>Tabela1312345673456[[#This Row],[Distribuição Base]]*G$7</f>
        <v>0</v>
      </c>
      <c r="H32" s="30">
        <f>Tabela1312345673456[[#This Row],[Distribuição Base]]*H$7</f>
        <v>0</v>
      </c>
      <c r="I32" s="30">
        <f>Tabela1312345673456[[#This Row],[Distribuição Base]]*I$7</f>
        <v>0</v>
      </c>
      <c r="J32" s="30">
        <f>Tabela1312345673456[[#This Row],[Distribuição Base]]*J$7</f>
        <v>0</v>
      </c>
      <c r="K32" s="30">
        <f>Tabela1312345673456[[#This Row],[Distribuição Base]]*K$7</f>
        <v>0</v>
      </c>
      <c r="L32" s="30">
        <f>Tabela1312345673456[[#This Row],[Distribuição Base]]*L$7</f>
        <v>0</v>
      </c>
      <c r="M32" s="30">
        <f>Tabela1312345673456[[#This Row],[Distribuição Base]]*M$7</f>
        <v>0</v>
      </c>
      <c r="N32" s="30">
        <f>Tabela1312345673456[[#This Row],[Distribuição Base]]*N$7</f>
        <v>0</v>
      </c>
      <c r="O32" s="30">
        <f>Tabela1312345673456[[#This Row],[Distribuição Base]]*O$7</f>
        <v>0</v>
      </c>
      <c r="P32" s="30">
        <f>Tabela1312345673456[[#This Row],[Distribuição Base]]*P$7</f>
        <v>0</v>
      </c>
      <c r="Q32" s="30">
        <f>Tabela1312345673456[[#This Row],[Distribuição Base]]*Q$7</f>
        <v>0</v>
      </c>
      <c r="R32" s="30">
        <f>Tabela1312345673456[[#This Row],[Distribuição Base]]*R$7</f>
        <v>0</v>
      </c>
      <c r="S32" s="30">
        <f>Tabela1312345673456[[#This Row],[Distribuição Base]]*S$7</f>
        <v>0</v>
      </c>
    </row>
    <row r="33" spans="1:19" x14ac:dyDescent="0.25">
      <c r="A33" t="s">
        <v>57</v>
      </c>
      <c r="B33">
        <v>546</v>
      </c>
      <c r="C33" s="29">
        <v>14005</v>
      </c>
      <c r="D33" t="s">
        <v>58</v>
      </c>
      <c r="E33" s="36">
        <v>-18.079999999999998</v>
      </c>
      <c r="F33" s="10">
        <v>4.0952415467691069E-3</v>
      </c>
      <c r="G33" s="30">
        <f>Tabela1312345673456[[#This Row],[Distribuição Base]]*G$7</f>
        <v>0</v>
      </c>
      <c r="H33" s="30">
        <f>Tabela1312345673456[[#This Row],[Distribuição Base]]*H$7</f>
        <v>0</v>
      </c>
      <c r="I33" s="30">
        <f>Tabela1312345673456[[#This Row],[Distribuição Base]]*I$7</f>
        <v>0</v>
      </c>
      <c r="J33" s="30">
        <f>Tabela1312345673456[[#This Row],[Distribuição Base]]*J$7</f>
        <v>0</v>
      </c>
      <c r="K33" s="30">
        <f>Tabela1312345673456[[#This Row],[Distribuição Base]]*K$7</f>
        <v>0</v>
      </c>
      <c r="L33" s="30">
        <f>Tabela1312345673456[[#This Row],[Distribuição Base]]*L$7</f>
        <v>0</v>
      </c>
      <c r="M33" s="30">
        <f>Tabela1312345673456[[#This Row],[Distribuição Base]]*M$7</f>
        <v>0</v>
      </c>
      <c r="N33" s="30">
        <f>Tabela1312345673456[[#This Row],[Distribuição Base]]*N$7</f>
        <v>0</v>
      </c>
      <c r="O33" s="30">
        <f>Tabela1312345673456[[#This Row],[Distribuição Base]]*O$7</f>
        <v>0</v>
      </c>
      <c r="P33" s="30">
        <f>Tabela1312345673456[[#This Row],[Distribuição Base]]*P$7</f>
        <v>0</v>
      </c>
      <c r="Q33" s="30">
        <f>Tabela1312345673456[[#This Row],[Distribuição Base]]*Q$7</f>
        <v>0</v>
      </c>
      <c r="R33" s="30">
        <f>Tabela1312345673456[[#This Row],[Distribuição Base]]*R$7</f>
        <v>0</v>
      </c>
      <c r="S33" s="30">
        <f>Tabela1312345673456[[#This Row],[Distribuição Base]]*S$7</f>
        <v>0</v>
      </c>
    </row>
    <row r="34" spans="1:19" x14ac:dyDescent="0.25">
      <c r="A34" t="s">
        <v>57</v>
      </c>
      <c r="B34">
        <v>547</v>
      </c>
      <c r="C34" s="29">
        <v>14007</v>
      </c>
      <c r="D34" t="s">
        <v>59</v>
      </c>
      <c r="E34" s="36">
        <v>-36.159999999999997</v>
      </c>
      <c r="F34" s="10">
        <v>8.1904830935382138E-3</v>
      </c>
      <c r="G34" s="30">
        <f>Tabela1312345673456[[#This Row],[Distribuição Base]]*G$7</f>
        <v>0</v>
      </c>
      <c r="H34" s="30">
        <f>Tabela1312345673456[[#This Row],[Distribuição Base]]*H$7</f>
        <v>0</v>
      </c>
      <c r="I34" s="30">
        <f>Tabela1312345673456[[#This Row],[Distribuição Base]]*I$7</f>
        <v>0</v>
      </c>
      <c r="J34" s="30">
        <f>Tabela1312345673456[[#This Row],[Distribuição Base]]*J$7</f>
        <v>0</v>
      </c>
      <c r="K34" s="30">
        <f>Tabela1312345673456[[#This Row],[Distribuição Base]]*K$7</f>
        <v>0</v>
      </c>
      <c r="L34" s="30">
        <f>Tabela1312345673456[[#This Row],[Distribuição Base]]*L$7</f>
        <v>0</v>
      </c>
      <c r="M34" s="30">
        <f>Tabela1312345673456[[#This Row],[Distribuição Base]]*M$7</f>
        <v>0</v>
      </c>
      <c r="N34" s="30">
        <f>Tabela1312345673456[[#This Row],[Distribuição Base]]*N$7</f>
        <v>0</v>
      </c>
      <c r="O34" s="30">
        <f>Tabela1312345673456[[#This Row],[Distribuição Base]]*O$7</f>
        <v>0</v>
      </c>
      <c r="P34" s="30">
        <f>Tabela1312345673456[[#This Row],[Distribuição Base]]*P$7</f>
        <v>0</v>
      </c>
      <c r="Q34" s="30">
        <f>Tabela1312345673456[[#This Row],[Distribuição Base]]*Q$7</f>
        <v>0</v>
      </c>
      <c r="R34" s="30">
        <f>Tabela1312345673456[[#This Row],[Distribuição Base]]*R$7</f>
        <v>0</v>
      </c>
      <c r="S34" s="30">
        <f>Tabela1312345673456[[#This Row],[Distribuição Base]]*S$7</f>
        <v>0</v>
      </c>
    </row>
    <row r="35" spans="1:19" x14ac:dyDescent="0.25">
      <c r="A35" t="s">
        <v>60</v>
      </c>
      <c r="B35">
        <v>399</v>
      </c>
      <c r="C35" s="29">
        <v>15100</v>
      </c>
      <c r="D35" t="s">
        <v>61</v>
      </c>
      <c r="E35" s="36">
        <v>-36.159999999999997</v>
      </c>
      <c r="F35" s="10">
        <v>8.1904830935382138E-3</v>
      </c>
      <c r="G35" s="30">
        <f>Tabela1312345673456[[#This Row],[Distribuição Base]]*G$7</f>
        <v>0</v>
      </c>
      <c r="H35" s="30">
        <f>Tabela1312345673456[[#This Row],[Distribuição Base]]*H$7</f>
        <v>0</v>
      </c>
      <c r="I35" s="30">
        <f>Tabela1312345673456[[#This Row],[Distribuição Base]]*I$7</f>
        <v>0</v>
      </c>
      <c r="J35" s="30">
        <f>Tabela1312345673456[[#This Row],[Distribuição Base]]*J$7</f>
        <v>0</v>
      </c>
      <c r="K35" s="30">
        <f>Tabela1312345673456[[#This Row],[Distribuição Base]]*K$7</f>
        <v>0</v>
      </c>
      <c r="L35" s="30">
        <f>Tabela1312345673456[[#This Row],[Distribuição Base]]*L$7</f>
        <v>0</v>
      </c>
      <c r="M35" s="30">
        <f>Tabela1312345673456[[#This Row],[Distribuição Base]]*M$7</f>
        <v>0</v>
      </c>
      <c r="N35" s="30">
        <f>Tabela1312345673456[[#This Row],[Distribuição Base]]*N$7</f>
        <v>0</v>
      </c>
      <c r="O35" s="30">
        <f>Tabela1312345673456[[#This Row],[Distribuição Base]]*O$7</f>
        <v>0</v>
      </c>
      <c r="P35" s="30">
        <f>Tabela1312345673456[[#This Row],[Distribuição Base]]*P$7</f>
        <v>0</v>
      </c>
      <c r="Q35" s="30">
        <f>Tabela1312345673456[[#This Row],[Distribuição Base]]*Q$7</f>
        <v>0</v>
      </c>
      <c r="R35" s="30">
        <f>Tabela1312345673456[[#This Row],[Distribuição Base]]*R$7</f>
        <v>0</v>
      </c>
      <c r="S35" s="30">
        <f>Tabela1312345673456[[#This Row],[Distribuição Base]]*S$7</f>
        <v>0</v>
      </c>
    </row>
    <row r="36" spans="1:19" x14ac:dyDescent="0.25">
      <c r="A36" t="s">
        <v>32</v>
      </c>
      <c r="B36">
        <v>51</v>
      </c>
      <c r="C36" s="29">
        <v>16110</v>
      </c>
      <c r="D36" t="s">
        <v>62</v>
      </c>
      <c r="E36" s="36">
        <v>-29.919999999999998</v>
      </c>
      <c r="F36" s="10">
        <v>6.7770811437683452E-3</v>
      </c>
      <c r="G36" s="30">
        <f>Tabela1312345673456[[#This Row],[Distribuição Base]]*G$7</f>
        <v>0</v>
      </c>
      <c r="H36" s="30">
        <f>Tabela1312345673456[[#This Row],[Distribuição Base]]*H$7</f>
        <v>0</v>
      </c>
      <c r="I36" s="30">
        <f>Tabela1312345673456[[#This Row],[Distribuição Base]]*I$7</f>
        <v>0</v>
      </c>
      <c r="J36" s="30">
        <f>Tabela1312345673456[[#This Row],[Distribuição Base]]*J$7</f>
        <v>0</v>
      </c>
      <c r="K36" s="30">
        <f>Tabela1312345673456[[#This Row],[Distribuição Base]]*K$7</f>
        <v>0</v>
      </c>
      <c r="L36" s="30">
        <f>Tabela1312345673456[[#This Row],[Distribuição Base]]*L$7</f>
        <v>0</v>
      </c>
      <c r="M36" s="30">
        <f>Tabela1312345673456[[#This Row],[Distribuição Base]]*M$7</f>
        <v>0</v>
      </c>
      <c r="N36" s="30">
        <f>Tabela1312345673456[[#This Row],[Distribuição Base]]*N$7</f>
        <v>0</v>
      </c>
      <c r="O36" s="30">
        <f>Tabela1312345673456[[#This Row],[Distribuição Base]]*O$7</f>
        <v>0</v>
      </c>
      <c r="P36" s="30">
        <f>Tabela1312345673456[[#This Row],[Distribuição Base]]*P$7</f>
        <v>0</v>
      </c>
      <c r="Q36" s="30">
        <f>Tabela1312345673456[[#This Row],[Distribuição Base]]*Q$7</f>
        <v>0</v>
      </c>
      <c r="R36" s="30">
        <f>Tabela1312345673456[[#This Row],[Distribuição Base]]*R$7</f>
        <v>0</v>
      </c>
      <c r="S36" s="30">
        <f>Tabela1312345673456[[#This Row],[Distribuição Base]]*S$7</f>
        <v>0</v>
      </c>
    </row>
    <row r="37" spans="1:19" x14ac:dyDescent="0.25">
      <c r="A37" t="s">
        <v>32</v>
      </c>
      <c r="B37">
        <v>52</v>
      </c>
      <c r="C37" s="29">
        <v>16130</v>
      </c>
      <c r="D37" t="s">
        <v>63</v>
      </c>
      <c r="E37" s="36">
        <v>-18.079999999999998</v>
      </c>
      <c r="F37" s="10">
        <v>4.0952415467691069E-3</v>
      </c>
      <c r="G37" s="30">
        <f>Tabela1312345673456[[#This Row],[Distribuição Base]]*G$7</f>
        <v>0</v>
      </c>
      <c r="H37" s="30">
        <f>Tabela1312345673456[[#This Row],[Distribuição Base]]*H$7</f>
        <v>0</v>
      </c>
      <c r="I37" s="30">
        <f>Tabela1312345673456[[#This Row],[Distribuição Base]]*I$7</f>
        <v>0</v>
      </c>
      <c r="J37" s="30">
        <f>Tabela1312345673456[[#This Row],[Distribuição Base]]*J$7</f>
        <v>0</v>
      </c>
      <c r="K37" s="30">
        <f>Tabela1312345673456[[#This Row],[Distribuição Base]]*K$7</f>
        <v>0</v>
      </c>
      <c r="L37" s="30">
        <f>Tabela1312345673456[[#This Row],[Distribuição Base]]*L$7</f>
        <v>0</v>
      </c>
      <c r="M37" s="30">
        <f>Tabela1312345673456[[#This Row],[Distribuição Base]]*M$7</f>
        <v>0</v>
      </c>
      <c r="N37" s="30">
        <f>Tabela1312345673456[[#This Row],[Distribuição Base]]*N$7</f>
        <v>0</v>
      </c>
      <c r="O37" s="30">
        <f>Tabela1312345673456[[#This Row],[Distribuição Base]]*O$7</f>
        <v>0</v>
      </c>
      <c r="P37" s="30">
        <f>Tabela1312345673456[[#This Row],[Distribuição Base]]*P$7</f>
        <v>0</v>
      </c>
      <c r="Q37" s="30">
        <f>Tabela1312345673456[[#This Row],[Distribuição Base]]*Q$7</f>
        <v>0</v>
      </c>
      <c r="R37" s="30">
        <f>Tabela1312345673456[[#This Row],[Distribuição Base]]*R$7</f>
        <v>0</v>
      </c>
      <c r="S37" s="30">
        <f>Tabela1312345673456[[#This Row],[Distribuição Base]]*S$7</f>
        <v>0</v>
      </c>
    </row>
    <row r="38" spans="1:19" x14ac:dyDescent="0.25">
      <c r="A38" t="s">
        <v>64</v>
      </c>
      <c r="B38">
        <v>649</v>
      </c>
      <c r="C38" s="29">
        <v>17001</v>
      </c>
      <c r="D38" t="s">
        <v>65</v>
      </c>
      <c r="E38" s="36">
        <v>-65.679999999999978</v>
      </c>
      <c r="F38" s="10">
        <v>1.4876961548218742E-2</v>
      </c>
      <c r="G38" s="30">
        <f>Tabela1312345673456[[#This Row],[Distribuição Base]]*G$7</f>
        <v>0</v>
      </c>
      <c r="H38" s="30">
        <f>Tabela1312345673456[[#This Row],[Distribuição Base]]*H$7</f>
        <v>0</v>
      </c>
      <c r="I38" s="30">
        <f>Tabela1312345673456[[#This Row],[Distribuição Base]]*I$7</f>
        <v>0</v>
      </c>
      <c r="J38" s="30">
        <f>Tabela1312345673456[[#This Row],[Distribuição Base]]*J$7</f>
        <v>0</v>
      </c>
      <c r="K38" s="30">
        <f>Tabela1312345673456[[#This Row],[Distribuição Base]]*K$7</f>
        <v>0</v>
      </c>
      <c r="L38" s="30">
        <f>Tabela1312345673456[[#This Row],[Distribuição Base]]*L$7</f>
        <v>0</v>
      </c>
      <c r="M38" s="30">
        <f>Tabela1312345673456[[#This Row],[Distribuição Base]]*M$7</f>
        <v>0</v>
      </c>
      <c r="N38" s="30">
        <f>Tabela1312345673456[[#This Row],[Distribuição Base]]*N$7</f>
        <v>0</v>
      </c>
      <c r="O38" s="30">
        <f>Tabela1312345673456[[#This Row],[Distribuição Base]]*O$7</f>
        <v>0</v>
      </c>
      <c r="P38" s="30">
        <f>Tabela1312345673456[[#This Row],[Distribuição Base]]*P$7</f>
        <v>0</v>
      </c>
      <c r="Q38" s="30">
        <f>Tabela1312345673456[[#This Row],[Distribuição Base]]*Q$7</f>
        <v>0</v>
      </c>
      <c r="R38" s="30">
        <f>Tabela1312345673456[[#This Row],[Distribuição Base]]*R$7</f>
        <v>0</v>
      </c>
      <c r="S38" s="30">
        <f>Tabela1312345673456[[#This Row],[Distribuição Base]]*S$7</f>
        <v>0</v>
      </c>
    </row>
    <row r="39" spans="1:19" x14ac:dyDescent="0.25">
      <c r="A39" t="s">
        <v>66</v>
      </c>
      <c r="B39">
        <v>54</v>
      </c>
      <c r="C39" s="29">
        <v>20001</v>
      </c>
      <c r="D39" t="s">
        <v>67</v>
      </c>
      <c r="E39" s="36">
        <v>-8.3999999999999986</v>
      </c>
      <c r="F39" s="10">
        <v>1.9026564708440538E-3</v>
      </c>
      <c r="G39" s="30">
        <f>Tabela1312345673456[[#This Row],[Distribuição Base]]*G$7</f>
        <v>0</v>
      </c>
      <c r="H39" s="30">
        <f>Tabela1312345673456[[#This Row],[Distribuição Base]]*H$7</f>
        <v>0</v>
      </c>
      <c r="I39" s="30">
        <f>Tabela1312345673456[[#This Row],[Distribuição Base]]*I$7</f>
        <v>0</v>
      </c>
      <c r="J39" s="30">
        <f>Tabela1312345673456[[#This Row],[Distribuição Base]]*J$7</f>
        <v>0</v>
      </c>
      <c r="K39" s="30">
        <f>Tabela1312345673456[[#This Row],[Distribuição Base]]*K$7</f>
        <v>0</v>
      </c>
      <c r="L39" s="30">
        <f>Tabela1312345673456[[#This Row],[Distribuição Base]]*L$7</f>
        <v>0</v>
      </c>
      <c r="M39" s="30">
        <f>Tabela1312345673456[[#This Row],[Distribuição Base]]*M$7</f>
        <v>0</v>
      </c>
      <c r="N39" s="30">
        <f>Tabela1312345673456[[#This Row],[Distribuição Base]]*N$7</f>
        <v>0</v>
      </c>
      <c r="O39" s="30">
        <f>Tabela1312345673456[[#This Row],[Distribuição Base]]*O$7</f>
        <v>0</v>
      </c>
      <c r="P39" s="30">
        <f>Tabela1312345673456[[#This Row],[Distribuição Base]]*P$7</f>
        <v>0</v>
      </c>
      <c r="Q39" s="30">
        <f>Tabela1312345673456[[#This Row],[Distribuição Base]]*Q$7</f>
        <v>0</v>
      </c>
      <c r="R39" s="30">
        <f>Tabela1312345673456[[#This Row],[Distribuição Base]]*R$7</f>
        <v>0</v>
      </c>
      <c r="S39" s="30">
        <f>Tabela1312345673456[[#This Row],[Distribuição Base]]*S$7</f>
        <v>0</v>
      </c>
    </row>
    <row r="40" spans="1:19" x14ac:dyDescent="0.25">
      <c r="A40" t="s">
        <v>66</v>
      </c>
      <c r="B40">
        <v>56</v>
      </c>
      <c r="C40" s="29">
        <v>20018</v>
      </c>
      <c r="D40" t="s">
        <v>246</v>
      </c>
      <c r="E40" s="36">
        <v>-26.479999999999997</v>
      </c>
      <c r="F40" s="10">
        <v>5.9978980176131607E-3</v>
      </c>
      <c r="G40" s="30">
        <f>Tabela1312345673456[[#This Row],[Distribuição Base]]*G$7</f>
        <v>0</v>
      </c>
      <c r="H40" s="30">
        <f>Tabela1312345673456[[#This Row],[Distribuição Base]]*H$7</f>
        <v>0</v>
      </c>
      <c r="I40" s="30">
        <f>Tabela1312345673456[[#This Row],[Distribuição Base]]*I$7</f>
        <v>0</v>
      </c>
      <c r="J40" s="30">
        <f>Tabela1312345673456[[#This Row],[Distribuição Base]]*J$7</f>
        <v>0</v>
      </c>
      <c r="K40" s="30">
        <f>Tabela1312345673456[[#This Row],[Distribuição Base]]*K$7</f>
        <v>0</v>
      </c>
      <c r="L40" s="30">
        <f>Tabela1312345673456[[#This Row],[Distribuição Base]]*L$7</f>
        <v>0</v>
      </c>
      <c r="M40" s="30">
        <f>Tabela1312345673456[[#This Row],[Distribuição Base]]*M$7</f>
        <v>0</v>
      </c>
      <c r="N40" s="30">
        <f>Tabela1312345673456[[#This Row],[Distribuição Base]]*N$7</f>
        <v>0</v>
      </c>
      <c r="O40" s="30">
        <f>Tabela1312345673456[[#This Row],[Distribuição Base]]*O$7</f>
        <v>0</v>
      </c>
      <c r="P40" s="30">
        <f>Tabela1312345673456[[#This Row],[Distribuição Base]]*P$7</f>
        <v>0</v>
      </c>
      <c r="Q40" s="30">
        <f>Tabela1312345673456[[#This Row],[Distribuição Base]]*Q$7</f>
        <v>0</v>
      </c>
      <c r="R40" s="30">
        <f>Tabela1312345673456[[#This Row],[Distribuição Base]]*R$7</f>
        <v>0</v>
      </c>
      <c r="S40" s="30">
        <f>Tabela1312345673456[[#This Row],[Distribuição Base]]*S$7</f>
        <v>0</v>
      </c>
    </row>
    <row r="41" spans="1:19" x14ac:dyDescent="0.25">
      <c r="A41" t="s">
        <v>66</v>
      </c>
      <c r="B41">
        <v>58</v>
      </c>
      <c r="C41" s="29">
        <v>20020</v>
      </c>
      <c r="D41" t="s">
        <v>68</v>
      </c>
      <c r="E41" s="36">
        <v>-22.400000000000002</v>
      </c>
      <c r="F41" s="10">
        <v>5.0737505889174783E-3</v>
      </c>
      <c r="G41" s="30">
        <f>Tabela1312345673456[[#This Row],[Distribuição Base]]*G$7</f>
        <v>0</v>
      </c>
      <c r="H41" s="30">
        <f>Tabela1312345673456[[#This Row],[Distribuição Base]]*H$7</f>
        <v>0</v>
      </c>
      <c r="I41" s="30">
        <f>Tabela1312345673456[[#This Row],[Distribuição Base]]*I$7</f>
        <v>0</v>
      </c>
      <c r="J41" s="30">
        <f>Tabela1312345673456[[#This Row],[Distribuição Base]]*J$7</f>
        <v>0</v>
      </c>
      <c r="K41" s="30">
        <f>Tabela1312345673456[[#This Row],[Distribuição Base]]*K$7</f>
        <v>0</v>
      </c>
      <c r="L41" s="30">
        <f>Tabela1312345673456[[#This Row],[Distribuição Base]]*L$7</f>
        <v>0</v>
      </c>
      <c r="M41" s="30">
        <f>Tabela1312345673456[[#This Row],[Distribuição Base]]*M$7</f>
        <v>0</v>
      </c>
      <c r="N41" s="30">
        <f>Tabela1312345673456[[#This Row],[Distribuição Base]]*N$7</f>
        <v>0</v>
      </c>
      <c r="O41" s="30">
        <f>Tabela1312345673456[[#This Row],[Distribuição Base]]*O$7</f>
        <v>0</v>
      </c>
      <c r="P41" s="30">
        <f>Tabela1312345673456[[#This Row],[Distribuição Base]]*P$7</f>
        <v>0</v>
      </c>
      <c r="Q41" s="30">
        <f>Tabela1312345673456[[#This Row],[Distribuição Base]]*Q$7</f>
        <v>0</v>
      </c>
      <c r="R41" s="30">
        <f>Tabela1312345673456[[#This Row],[Distribuição Base]]*R$7</f>
        <v>0</v>
      </c>
      <c r="S41" s="30">
        <f>Tabela1312345673456[[#This Row],[Distribuição Base]]*S$7</f>
        <v>0</v>
      </c>
    </row>
    <row r="42" spans="1:19" x14ac:dyDescent="0.25">
      <c r="A42" t="s">
        <v>66</v>
      </c>
      <c r="B42">
        <v>64</v>
      </c>
      <c r="C42" s="29">
        <v>20030</v>
      </c>
      <c r="D42" t="s">
        <v>69</v>
      </c>
      <c r="E42" s="36">
        <v>-16.8</v>
      </c>
      <c r="F42" s="10">
        <v>3.8053129416881085E-3</v>
      </c>
      <c r="G42" s="30">
        <f>Tabela1312345673456[[#This Row],[Distribuição Base]]*G$7</f>
        <v>0</v>
      </c>
      <c r="H42" s="30">
        <f>Tabela1312345673456[[#This Row],[Distribuição Base]]*H$7</f>
        <v>0</v>
      </c>
      <c r="I42" s="30">
        <f>Tabela1312345673456[[#This Row],[Distribuição Base]]*I$7</f>
        <v>0</v>
      </c>
      <c r="J42" s="30">
        <f>Tabela1312345673456[[#This Row],[Distribuição Base]]*J$7</f>
        <v>0</v>
      </c>
      <c r="K42" s="30">
        <f>Tabela1312345673456[[#This Row],[Distribuição Base]]*K$7</f>
        <v>0</v>
      </c>
      <c r="L42" s="30">
        <f>Tabela1312345673456[[#This Row],[Distribuição Base]]*L$7</f>
        <v>0</v>
      </c>
      <c r="M42" s="30">
        <f>Tabela1312345673456[[#This Row],[Distribuição Base]]*M$7</f>
        <v>0</v>
      </c>
      <c r="N42" s="30">
        <f>Tabela1312345673456[[#This Row],[Distribuição Base]]*N$7</f>
        <v>0</v>
      </c>
      <c r="O42" s="30">
        <f>Tabela1312345673456[[#This Row],[Distribuição Base]]*O$7</f>
        <v>0</v>
      </c>
      <c r="P42" s="30">
        <f>Tabela1312345673456[[#This Row],[Distribuição Base]]*P$7</f>
        <v>0</v>
      </c>
      <c r="Q42" s="30">
        <f>Tabela1312345673456[[#This Row],[Distribuição Base]]*Q$7</f>
        <v>0</v>
      </c>
      <c r="R42" s="30">
        <f>Tabela1312345673456[[#This Row],[Distribuição Base]]*R$7</f>
        <v>0</v>
      </c>
      <c r="S42" s="30">
        <f>Tabela1312345673456[[#This Row],[Distribuição Base]]*S$7</f>
        <v>0</v>
      </c>
    </row>
    <row r="43" spans="1:19" x14ac:dyDescent="0.25">
      <c r="A43" t="s">
        <v>66</v>
      </c>
      <c r="B43">
        <v>65</v>
      </c>
      <c r="C43" s="29">
        <v>20040</v>
      </c>
      <c r="D43" t="s">
        <v>247</v>
      </c>
      <c r="E43" s="36">
        <v>-8.3999999999999986</v>
      </c>
      <c r="F43" s="10">
        <v>1.9026564708440538E-3</v>
      </c>
      <c r="G43" s="30">
        <f>Tabela1312345673456[[#This Row],[Distribuição Base]]*G$7</f>
        <v>0</v>
      </c>
      <c r="H43" s="30">
        <f>Tabela1312345673456[[#This Row],[Distribuição Base]]*H$7</f>
        <v>0</v>
      </c>
      <c r="I43" s="30">
        <f>Tabela1312345673456[[#This Row],[Distribuição Base]]*I$7</f>
        <v>0</v>
      </c>
      <c r="J43" s="30">
        <f>Tabela1312345673456[[#This Row],[Distribuição Base]]*J$7</f>
        <v>0</v>
      </c>
      <c r="K43" s="30">
        <f>Tabela1312345673456[[#This Row],[Distribuição Base]]*K$7</f>
        <v>0</v>
      </c>
      <c r="L43" s="30">
        <f>Tabela1312345673456[[#This Row],[Distribuição Base]]*L$7</f>
        <v>0</v>
      </c>
      <c r="M43" s="30">
        <f>Tabela1312345673456[[#This Row],[Distribuição Base]]*M$7</f>
        <v>0</v>
      </c>
      <c r="N43" s="30">
        <f>Tabela1312345673456[[#This Row],[Distribuição Base]]*N$7</f>
        <v>0</v>
      </c>
      <c r="O43" s="30">
        <f>Tabela1312345673456[[#This Row],[Distribuição Base]]*O$7</f>
        <v>0</v>
      </c>
      <c r="P43" s="30">
        <f>Tabela1312345673456[[#This Row],[Distribuição Base]]*P$7</f>
        <v>0</v>
      </c>
      <c r="Q43" s="30">
        <f>Tabela1312345673456[[#This Row],[Distribuição Base]]*Q$7</f>
        <v>0</v>
      </c>
      <c r="R43" s="30">
        <f>Tabela1312345673456[[#This Row],[Distribuição Base]]*R$7</f>
        <v>0</v>
      </c>
      <c r="S43" s="30">
        <f>Tabela1312345673456[[#This Row],[Distribuição Base]]*S$7</f>
        <v>0</v>
      </c>
    </row>
    <row r="44" spans="1:19" x14ac:dyDescent="0.25">
      <c r="A44" t="s">
        <v>66</v>
      </c>
      <c r="B44">
        <v>68</v>
      </c>
      <c r="C44" s="29">
        <v>20300</v>
      </c>
      <c r="D44" t="s">
        <v>70</v>
      </c>
      <c r="E44" s="36">
        <v>-5.6</v>
      </c>
      <c r="F44" s="10">
        <v>1.2684376472293694E-3</v>
      </c>
      <c r="G44" s="30">
        <f>Tabela1312345673456[[#This Row],[Distribuição Base]]*G$7</f>
        <v>0</v>
      </c>
      <c r="H44" s="30">
        <f>Tabela1312345673456[[#This Row],[Distribuição Base]]*H$7</f>
        <v>0</v>
      </c>
      <c r="I44" s="30">
        <f>Tabela1312345673456[[#This Row],[Distribuição Base]]*I$7</f>
        <v>0</v>
      </c>
      <c r="J44" s="30">
        <f>Tabela1312345673456[[#This Row],[Distribuição Base]]*J$7</f>
        <v>0</v>
      </c>
      <c r="K44" s="30">
        <f>Tabela1312345673456[[#This Row],[Distribuição Base]]*K$7</f>
        <v>0</v>
      </c>
      <c r="L44" s="30">
        <f>Tabela1312345673456[[#This Row],[Distribuição Base]]*L$7</f>
        <v>0</v>
      </c>
      <c r="M44" s="30">
        <f>Tabela1312345673456[[#This Row],[Distribuição Base]]*M$7</f>
        <v>0</v>
      </c>
      <c r="N44" s="30">
        <f>Tabela1312345673456[[#This Row],[Distribuição Base]]*N$7</f>
        <v>0</v>
      </c>
      <c r="O44" s="30">
        <f>Tabela1312345673456[[#This Row],[Distribuição Base]]*O$7</f>
        <v>0</v>
      </c>
      <c r="P44" s="30">
        <f>Tabela1312345673456[[#This Row],[Distribuição Base]]*P$7</f>
        <v>0</v>
      </c>
      <c r="Q44" s="30">
        <f>Tabela1312345673456[[#This Row],[Distribuição Base]]*Q$7</f>
        <v>0</v>
      </c>
      <c r="R44" s="30">
        <f>Tabela1312345673456[[#This Row],[Distribuição Base]]*R$7</f>
        <v>0</v>
      </c>
      <c r="S44" s="30">
        <f>Tabela1312345673456[[#This Row],[Distribuição Base]]*S$7</f>
        <v>0</v>
      </c>
    </row>
    <row r="45" spans="1:19" x14ac:dyDescent="0.25">
      <c r="A45" t="s">
        <v>66</v>
      </c>
      <c r="B45">
        <v>69</v>
      </c>
      <c r="C45" s="29">
        <v>20310</v>
      </c>
      <c r="D45" t="s">
        <v>71</v>
      </c>
      <c r="E45" s="36">
        <v>-11.2</v>
      </c>
      <c r="F45" s="10">
        <v>2.5368752944587387E-3</v>
      </c>
      <c r="G45" s="30">
        <f>Tabela1312345673456[[#This Row],[Distribuição Base]]*G$7</f>
        <v>0</v>
      </c>
      <c r="H45" s="30">
        <f>Tabela1312345673456[[#This Row],[Distribuição Base]]*H$7</f>
        <v>0</v>
      </c>
      <c r="I45" s="30">
        <f>Tabela1312345673456[[#This Row],[Distribuição Base]]*I$7</f>
        <v>0</v>
      </c>
      <c r="J45" s="30">
        <f>Tabela1312345673456[[#This Row],[Distribuição Base]]*J$7</f>
        <v>0</v>
      </c>
      <c r="K45" s="30">
        <f>Tabela1312345673456[[#This Row],[Distribuição Base]]*K$7</f>
        <v>0</v>
      </c>
      <c r="L45" s="30">
        <f>Tabela1312345673456[[#This Row],[Distribuição Base]]*L$7</f>
        <v>0</v>
      </c>
      <c r="M45" s="30">
        <f>Tabela1312345673456[[#This Row],[Distribuição Base]]*M$7</f>
        <v>0</v>
      </c>
      <c r="N45" s="30">
        <f>Tabela1312345673456[[#This Row],[Distribuição Base]]*N$7</f>
        <v>0</v>
      </c>
      <c r="O45" s="30">
        <f>Tabela1312345673456[[#This Row],[Distribuição Base]]*O$7</f>
        <v>0</v>
      </c>
      <c r="P45" s="30">
        <f>Tabela1312345673456[[#This Row],[Distribuição Base]]*P$7</f>
        <v>0</v>
      </c>
      <c r="Q45" s="30">
        <f>Tabela1312345673456[[#This Row],[Distribuição Base]]*Q$7</f>
        <v>0</v>
      </c>
      <c r="R45" s="30">
        <f>Tabela1312345673456[[#This Row],[Distribuição Base]]*R$7</f>
        <v>0</v>
      </c>
      <c r="S45" s="30">
        <f>Tabela1312345673456[[#This Row],[Distribuição Base]]*S$7</f>
        <v>0</v>
      </c>
    </row>
    <row r="46" spans="1:19" x14ac:dyDescent="0.25">
      <c r="A46" t="s">
        <v>66</v>
      </c>
      <c r="B46">
        <v>70</v>
      </c>
      <c r="C46" s="29">
        <v>20320</v>
      </c>
      <c r="D46" t="s">
        <v>72</v>
      </c>
      <c r="E46" s="36">
        <v>-25.200000000000003</v>
      </c>
      <c r="F46" s="10">
        <v>5.7079694125321632E-3</v>
      </c>
      <c r="G46" s="30">
        <f>Tabela1312345673456[[#This Row],[Distribuição Base]]*G$7</f>
        <v>0</v>
      </c>
      <c r="H46" s="30">
        <f>Tabela1312345673456[[#This Row],[Distribuição Base]]*H$7</f>
        <v>0</v>
      </c>
      <c r="I46" s="30">
        <f>Tabela1312345673456[[#This Row],[Distribuição Base]]*I$7</f>
        <v>0</v>
      </c>
      <c r="J46" s="30">
        <f>Tabela1312345673456[[#This Row],[Distribuição Base]]*J$7</f>
        <v>0</v>
      </c>
      <c r="K46" s="30">
        <f>Tabela1312345673456[[#This Row],[Distribuição Base]]*K$7</f>
        <v>0</v>
      </c>
      <c r="L46" s="30">
        <f>Tabela1312345673456[[#This Row],[Distribuição Base]]*L$7</f>
        <v>0</v>
      </c>
      <c r="M46" s="30">
        <f>Tabela1312345673456[[#This Row],[Distribuição Base]]*M$7</f>
        <v>0</v>
      </c>
      <c r="N46" s="30">
        <f>Tabela1312345673456[[#This Row],[Distribuição Base]]*N$7</f>
        <v>0</v>
      </c>
      <c r="O46" s="30">
        <f>Tabela1312345673456[[#This Row],[Distribuição Base]]*O$7</f>
        <v>0</v>
      </c>
      <c r="P46" s="30">
        <f>Tabela1312345673456[[#This Row],[Distribuição Base]]*P$7</f>
        <v>0</v>
      </c>
      <c r="Q46" s="30">
        <f>Tabela1312345673456[[#This Row],[Distribuição Base]]*Q$7</f>
        <v>0</v>
      </c>
      <c r="R46" s="30">
        <f>Tabela1312345673456[[#This Row],[Distribuição Base]]*R$7</f>
        <v>0</v>
      </c>
      <c r="S46" s="30">
        <f>Tabela1312345673456[[#This Row],[Distribuição Base]]*S$7</f>
        <v>0</v>
      </c>
    </row>
    <row r="47" spans="1:19" x14ac:dyDescent="0.25">
      <c r="A47" t="s">
        <v>66</v>
      </c>
      <c r="B47">
        <v>71</v>
      </c>
      <c r="C47" s="29">
        <v>20330</v>
      </c>
      <c r="D47" t="s">
        <v>73</v>
      </c>
      <c r="E47" s="36">
        <v>-2.8</v>
      </c>
      <c r="F47" s="10">
        <v>6.3421882361468468E-4</v>
      </c>
      <c r="G47" s="30">
        <f>Tabela1312345673456[[#This Row],[Distribuição Base]]*G$7</f>
        <v>0</v>
      </c>
      <c r="H47" s="30">
        <f>Tabela1312345673456[[#This Row],[Distribuição Base]]*H$7</f>
        <v>0</v>
      </c>
      <c r="I47" s="30">
        <f>Tabela1312345673456[[#This Row],[Distribuição Base]]*I$7</f>
        <v>0</v>
      </c>
      <c r="J47" s="30">
        <f>Tabela1312345673456[[#This Row],[Distribuição Base]]*J$7</f>
        <v>0</v>
      </c>
      <c r="K47" s="30">
        <f>Tabela1312345673456[[#This Row],[Distribuição Base]]*K$7</f>
        <v>0</v>
      </c>
      <c r="L47" s="30">
        <f>Tabela1312345673456[[#This Row],[Distribuição Base]]*L$7</f>
        <v>0</v>
      </c>
      <c r="M47" s="30">
        <f>Tabela1312345673456[[#This Row],[Distribuição Base]]*M$7</f>
        <v>0</v>
      </c>
      <c r="N47" s="30">
        <f>Tabela1312345673456[[#This Row],[Distribuição Base]]*N$7</f>
        <v>0</v>
      </c>
      <c r="O47" s="30">
        <f>Tabela1312345673456[[#This Row],[Distribuição Base]]*O$7</f>
        <v>0</v>
      </c>
      <c r="P47" s="30">
        <f>Tabela1312345673456[[#This Row],[Distribuição Base]]*P$7</f>
        <v>0</v>
      </c>
      <c r="Q47" s="30">
        <f>Tabela1312345673456[[#This Row],[Distribuição Base]]*Q$7</f>
        <v>0</v>
      </c>
      <c r="R47" s="30">
        <f>Tabela1312345673456[[#This Row],[Distribuição Base]]*R$7</f>
        <v>0</v>
      </c>
      <c r="S47" s="30">
        <f>Tabela1312345673456[[#This Row],[Distribuição Base]]*S$7</f>
        <v>0</v>
      </c>
    </row>
    <row r="48" spans="1:19" x14ac:dyDescent="0.25">
      <c r="A48" t="s">
        <v>66</v>
      </c>
      <c r="B48">
        <v>73</v>
      </c>
      <c r="C48" s="29">
        <v>20702</v>
      </c>
      <c r="D48" t="s">
        <v>74</v>
      </c>
      <c r="E48" s="36">
        <v>-86.799999999999955</v>
      </c>
      <c r="F48" s="10">
        <v>1.9660783532055217E-2</v>
      </c>
      <c r="G48" s="30">
        <f>Tabela1312345673456[[#This Row],[Distribuição Base]]*G$7</f>
        <v>0</v>
      </c>
      <c r="H48" s="30">
        <f>Tabela1312345673456[[#This Row],[Distribuição Base]]*H$7</f>
        <v>0</v>
      </c>
      <c r="I48" s="30">
        <f>Tabela1312345673456[[#This Row],[Distribuição Base]]*I$7</f>
        <v>0</v>
      </c>
      <c r="J48" s="30">
        <f>Tabela1312345673456[[#This Row],[Distribuição Base]]*J$7</f>
        <v>0</v>
      </c>
      <c r="K48" s="30">
        <f>Tabela1312345673456[[#This Row],[Distribuição Base]]*K$7</f>
        <v>0</v>
      </c>
      <c r="L48" s="30">
        <f>Tabela1312345673456[[#This Row],[Distribuição Base]]*L$7</f>
        <v>0</v>
      </c>
      <c r="M48" s="30">
        <f>Tabela1312345673456[[#This Row],[Distribuição Base]]*M$7</f>
        <v>0</v>
      </c>
      <c r="N48" s="30">
        <f>Tabela1312345673456[[#This Row],[Distribuição Base]]*N$7</f>
        <v>0</v>
      </c>
      <c r="O48" s="30">
        <f>Tabela1312345673456[[#This Row],[Distribuição Base]]*O$7</f>
        <v>0</v>
      </c>
      <c r="P48" s="30">
        <f>Tabela1312345673456[[#This Row],[Distribuição Base]]*P$7</f>
        <v>0</v>
      </c>
      <c r="Q48" s="30">
        <f>Tabela1312345673456[[#This Row],[Distribuição Base]]*Q$7</f>
        <v>0</v>
      </c>
      <c r="R48" s="30">
        <f>Tabela1312345673456[[#This Row],[Distribuição Base]]*R$7</f>
        <v>0</v>
      </c>
      <c r="S48" s="30">
        <f>Tabela1312345673456[[#This Row],[Distribuição Base]]*S$7</f>
        <v>0</v>
      </c>
    </row>
    <row r="49" spans="1:19" x14ac:dyDescent="0.25">
      <c r="A49" t="s">
        <v>66</v>
      </c>
      <c r="B49">
        <v>74</v>
      </c>
      <c r="C49" s="29">
        <v>20705</v>
      </c>
      <c r="D49" t="s">
        <v>75</v>
      </c>
      <c r="E49" s="36">
        <v>-55.999999999999979</v>
      </c>
      <c r="F49" s="10">
        <v>1.2684376472293689E-2</v>
      </c>
      <c r="G49" s="30">
        <f>Tabela1312345673456[[#This Row],[Distribuição Base]]*G$7</f>
        <v>0</v>
      </c>
      <c r="H49" s="30">
        <f>Tabela1312345673456[[#This Row],[Distribuição Base]]*H$7</f>
        <v>0</v>
      </c>
      <c r="I49" s="30">
        <f>Tabela1312345673456[[#This Row],[Distribuição Base]]*I$7</f>
        <v>0</v>
      </c>
      <c r="J49" s="30">
        <f>Tabela1312345673456[[#This Row],[Distribuição Base]]*J$7</f>
        <v>0</v>
      </c>
      <c r="K49" s="30">
        <f>Tabela1312345673456[[#This Row],[Distribuição Base]]*K$7</f>
        <v>0</v>
      </c>
      <c r="L49" s="30">
        <f>Tabela1312345673456[[#This Row],[Distribuição Base]]*L$7</f>
        <v>0</v>
      </c>
      <c r="M49" s="30">
        <f>Tabela1312345673456[[#This Row],[Distribuição Base]]*M$7</f>
        <v>0</v>
      </c>
      <c r="N49" s="30">
        <f>Tabela1312345673456[[#This Row],[Distribuição Base]]*N$7</f>
        <v>0</v>
      </c>
      <c r="O49" s="30">
        <f>Tabela1312345673456[[#This Row],[Distribuição Base]]*O$7</f>
        <v>0</v>
      </c>
      <c r="P49" s="30">
        <f>Tabela1312345673456[[#This Row],[Distribuição Base]]*P$7</f>
        <v>0</v>
      </c>
      <c r="Q49" s="30">
        <f>Tabela1312345673456[[#This Row],[Distribuição Base]]*Q$7</f>
        <v>0</v>
      </c>
      <c r="R49" s="30">
        <f>Tabela1312345673456[[#This Row],[Distribuição Base]]*R$7</f>
        <v>0</v>
      </c>
      <c r="S49" s="30">
        <f>Tabela1312345673456[[#This Row],[Distribuição Base]]*S$7</f>
        <v>0</v>
      </c>
    </row>
    <row r="50" spans="1:19" x14ac:dyDescent="0.25">
      <c r="A50" t="s">
        <v>66</v>
      </c>
      <c r="B50">
        <v>75</v>
      </c>
      <c r="C50" s="29">
        <v>20706</v>
      </c>
      <c r="D50" t="s">
        <v>76</v>
      </c>
      <c r="E50" s="36">
        <v>-30.800000000000004</v>
      </c>
      <c r="F50" s="10">
        <v>6.976407059761533E-3</v>
      </c>
      <c r="G50" s="30">
        <f>Tabela1312345673456[[#This Row],[Distribuição Base]]*G$7</f>
        <v>0</v>
      </c>
      <c r="H50" s="30">
        <f>Tabela1312345673456[[#This Row],[Distribuição Base]]*H$7</f>
        <v>0</v>
      </c>
      <c r="I50" s="30">
        <f>Tabela1312345673456[[#This Row],[Distribuição Base]]*I$7</f>
        <v>0</v>
      </c>
      <c r="J50" s="30">
        <f>Tabela1312345673456[[#This Row],[Distribuição Base]]*J$7</f>
        <v>0</v>
      </c>
      <c r="K50" s="30">
        <f>Tabela1312345673456[[#This Row],[Distribuição Base]]*K$7</f>
        <v>0</v>
      </c>
      <c r="L50" s="30">
        <f>Tabela1312345673456[[#This Row],[Distribuição Base]]*L$7</f>
        <v>0</v>
      </c>
      <c r="M50" s="30">
        <f>Tabela1312345673456[[#This Row],[Distribuição Base]]*M$7</f>
        <v>0</v>
      </c>
      <c r="N50" s="30">
        <f>Tabela1312345673456[[#This Row],[Distribuição Base]]*N$7</f>
        <v>0</v>
      </c>
      <c r="O50" s="30">
        <f>Tabela1312345673456[[#This Row],[Distribuição Base]]*O$7</f>
        <v>0</v>
      </c>
      <c r="P50" s="30">
        <f>Tabela1312345673456[[#This Row],[Distribuição Base]]*P$7</f>
        <v>0</v>
      </c>
      <c r="Q50" s="30">
        <f>Tabela1312345673456[[#This Row],[Distribuição Base]]*Q$7</f>
        <v>0</v>
      </c>
      <c r="R50" s="30">
        <f>Tabela1312345673456[[#This Row],[Distribuição Base]]*R$7</f>
        <v>0</v>
      </c>
      <c r="S50" s="30">
        <f>Tabela1312345673456[[#This Row],[Distribuição Base]]*S$7</f>
        <v>0</v>
      </c>
    </row>
    <row r="51" spans="1:19" x14ac:dyDescent="0.25">
      <c r="A51" t="s">
        <v>66</v>
      </c>
      <c r="B51">
        <v>76</v>
      </c>
      <c r="C51" s="29">
        <v>20708</v>
      </c>
      <c r="D51" t="s">
        <v>77</v>
      </c>
      <c r="E51" s="36">
        <v>-14</v>
      </c>
      <c r="F51" s="10">
        <v>3.0999999999999999E-3</v>
      </c>
      <c r="G51" s="30">
        <f>Tabela1312345673456[[#This Row],[Distribuição Base]]*G$7</f>
        <v>0</v>
      </c>
      <c r="H51" s="30">
        <f>Tabela1312345673456[[#This Row],[Distribuição Base]]*H$7</f>
        <v>0</v>
      </c>
      <c r="I51" s="30">
        <f>Tabela1312345673456[[#This Row],[Distribuição Base]]*I$7</f>
        <v>0</v>
      </c>
      <c r="J51" s="30">
        <f>Tabela1312345673456[[#This Row],[Distribuição Base]]*J$7</f>
        <v>0</v>
      </c>
      <c r="K51" s="30">
        <f>Tabela1312345673456[[#This Row],[Distribuição Base]]*K$7</f>
        <v>0</v>
      </c>
      <c r="L51" s="30">
        <f>Tabela1312345673456[[#This Row],[Distribuição Base]]*L$7</f>
        <v>0</v>
      </c>
      <c r="M51" s="30">
        <f>Tabela1312345673456[[#This Row],[Distribuição Base]]*M$7</f>
        <v>0</v>
      </c>
      <c r="N51" s="30">
        <f>Tabela1312345673456[[#This Row],[Distribuição Base]]*N$7</f>
        <v>0</v>
      </c>
      <c r="O51" s="30">
        <f>Tabela1312345673456[[#This Row],[Distribuição Base]]*O$7</f>
        <v>0</v>
      </c>
      <c r="P51" s="30">
        <f>Tabela1312345673456[[#This Row],[Distribuição Base]]*P$7</f>
        <v>0</v>
      </c>
      <c r="Q51" s="30">
        <f>Tabela1312345673456[[#This Row],[Distribuição Base]]*Q$7</f>
        <v>0</v>
      </c>
      <c r="R51" s="30">
        <f>Tabela1312345673456[[#This Row],[Distribuição Base]]*R$7</f>
        <v>0</v>
      </c>
      <c r="S51" s="30">
        <f>Tabela1312345673456[[#This Row],[Distribuição Base]]*S$7</f>
        <v>0</v>
      </c>
    </row>
    <row r="52" spans="1:19" x14ac:dyDescent="0.25">
      <c r="A52" t="s">
        <v>66</v>
      </c>
      <c r="B52">
        <v>77</v>
      </c>
      <c r="C52" s="29">
        <v>20713</v>
      </c>
      <c r="D52" t="s">
        <v>78</v>
      </c>
      <c r="E52" s="36">
        <v>-2.8</v>
      </c>
      <c r="F52" s="10">
        <v>1E-3</v>
      </c>
      <c r="G52" s="30">
        <f>Tabela1312345673456[[#This Row],[Distribuição Base]]*G$7</f>
        <v>0</v>
      </c>
      <c r="H52" s="30">
        <f>Tabela1312345673456[[#This Row],[Distribuição Base]]*H$7</f>
        <v>0</v>
      </c>
      <c r="I52" s="30">
        <f>Tabela1312345673456[[#This Row],[Distribuição Base]]*I$7</f>
        <v>0</v>
      </c>
      <c r="J52" s="30">
        <f>Tabela1312345673456[[#This Row],[Distribuição Base]]*J$7</f>
        <v>0</v>
      </c>
      <c r="K52" s="30">
        <f>Tabela1312345673456[[#This Row],[Distribuição Base]]*K$7</f>
        <v>0</v>
      </c>
      <c r="L52" s="30">
        <f>Tabela1312345673456[[#This Row],[Distribuição Base]]*L$7</f>
        <v>0</v>
      </c>
      <c r="M52" s="30">
        <f>Tabela1312345673456[[#This Row],[Distribuição Base]]*M$7</f>
        <v>0</v>
      </c>
      <c r="N52" s="30">
        <f>Tabela1312345673456[[#This Row],[Distribuição Base]]*N$7</f>
        <v>0</v>
      </c>
      <c r="O52" s="30">
        <f>Tabela1312345673456[[#This Row],[Distribuição Base]]*O$7</f>
        <v>0</v>
      </c>
      <c r="P52" s="30">
        <f>Tabela1312345673456[[#This Row],[Distribuição Base]]*P$7</f>
        <v>0</v>
      </c>
      <c r="Q52" s="30">
        <f>Tabela1312345673456[[#This Row],[Distribuição Base]]*Q$7</f>
        <v>0</v>
      </c>
      <c r="R52" s="30">
        <f>Tabela1312345673456[[#This Row],[Distribuição Base]]*R$7</f>
        <v>0</v>
      </c>
      <c r="S52" s="30">
        <f>Tabela1312345673456[[#This Row],[Distribuição Base]]*S$7</f>
        <v>0</v>
      </c>
    </row>
    <row r="53" spans="1:19" x14ac:dyDescent="0.25">
      <c r="A53" t="s">
        <v>66</v>
      </c>
      <c r="B53">
        <v>79</v>
      </c>
      <c r="C53" s="29">
        <v>20716</v>
      </c>
      <c r="D53" t="s">
        <v>79</v>
      </c>
      <c r="E53" s="36">
        <v>-2.8</v>
      </c>
      <c r="F53" s="10">
        <v>1E-3</v>
      </c>
      <c r="G53" s="30">
        <f>Tabela1312345673456[[#This Row],[Distribuição Base]]*G$7</f>
        <v>0</v>
      </c>
      <c r="H53" s="30">
        <f>Tabela1312345673456[[#This Row],[Distribuição Base]]*H$7</f>
        <v>0</v>
      </c>
      <c r="I53" s="30">
        <f>Tabela1312345673456[[#This Row],[Distribuição Base]]*I$7</f>
        <v>0</v>
      </c>
      <c r="J53" s="30">
        <f>Tabela1312345673456[[#This Row],[Distribuição Base]]*J$7</f>
        <v>0</v>
      </c>
      <c r="K53" s="30">
        <f>Tabela1312345673456[[#This Row],[Distribuição Base]]*K$7</f>
        <v>0</v>
      </c>
      <c r="L53" s="30">
        <f>Tabela1312345673456[[#This Row],[Distribuição Base]]*L$7</f>
        <v>0</v>
      </c>
      <c r="M53" s="30">
        <f>Tabela1312345673456[[#This Row],[Distribuição Base]]*M$7</f>
        <v>0</v>
      </c>
      <c r="N53" s="30">
        <f>Tabela1312345673456[[#This Row],[Distribuição Base]]*N$7</f>
        <v>0</v>
      </c>
      <c r="O53" s="30">
        <f>Tabela1312345673456[[#This Row],[Distribuição Base]]*O$7</f>
        <v>0</v>
      </c>
      <c r="P53" s="30">
        <f>Tabela1312345673456[[#This Row],[Distribuição Base]]*P$7</f>
        <v>0</v>
      </c>
      <c r="Q53" s="30">
        <f>Tabela1312345673456[[#This Row],[Distribuição Base]]*Q$7</f>
        <v>0</v>
      </c>
      <c r="R53" s="30">
        <f>Tabela1312345673456[[#This Row],[Distribuição Base]]*R$7</f>
        <v>0</v>
      </c>
      <c r="S53" s="30">
        <f>Tabela1312345673456[[#This Row],[Distribuição Base]]*S$7</f>
        <v>0</v>
      </c>
    </row>
    <row r="54" spans="1:19" x14ac:dyDescent="0.25">
      <c r="A54" t="s">
        <v>66</v>
      </c>
      <c r="B54">
        <v>86</v>
      </c>
      <c r="C54" s="29">
        <v>20727</v>
      </c>
      <c r="D54" t="s">
        <v>80</v>
      </c>
      <c r="E54" s="36">
        <v>-5.6</v>
      </c>
      <c r="F54" s="10">
        <v>1.2684376472293694E-3</v>
      </c>
      <c r="G54" s="30">
        <f>Tabela1312345673456[[#This Row],[Distribuição Base]]*G$7</f>
        <v>0</v>
      </c>
      <c r="H54" s="30">
        <f>Tabela1312345673456[[#This Row],[Distribuição Base]]*H$7</f>
        <v>0</v>
      </c>
      <c r="I54" s="30">
        <f>Tabela1312345673456[[#This Row],[Distribuição Base]]*I$7</f>
        <v>0</v>
      </c>
      <c r="J54" s="30">
        <f>Tabela1312345673456[[#This Row],[Distribuição Base]]*J$7</f>
        <v>0</v>
      </c>
      <c r="K54" s="30">
        <f>Tabela1312345673456[[#This Row],[Distribuição Base]]*K$7</f>
        <v>0</v>
      </c>
      <c r="L54" s="30">
        <f>Tabela1312345673456[[#This Row],[Distribuição Base]]*L$7</f>
        <v>0</v>
      </c>
      <c r="M54" s="30">
        <f>Tabela1312345673456[[#This Row],[Distribuição Base]]*M$7</f>
        <v>0</v>
      </c>
      <c r="N54" s="30">
        <f>Tabela1312345673456[[#This Row],[Distribuição Base]]*N$7</f>
        <v>0</v>
      </c>
      <c r="O54" s="30">
        <f>Tabela1312345673456[[#This Row],[Distribuição Base]]*O$7</f>
        <v>0</v>
      </c>
      <c r="P54" s="30">
        <f>Tabela1312345673456[[#This Row],[Distribuição Base]]*P$7</f>
        <v>0</v>
      </c>
      <c r="Q54" s="30">
        <f>Tabela1312345673456[[#This Row],[Distribuição Base]]*Q$7</f>
        <v>0</v>
      </c>
      <c r="R54" s="30">
        <f>Tabela1312345673456[[#This Row],[Distribuição Base]]*R$7</f>
        <v>0</v>
      </c>
      <c r="S54" s="30">
        <f>Tabela1312345673456[[#This Row],[Distribuição Base]]*S$7</f>
        <v>0</v>
      </c>
    </row>
    <row r="55" spans="1:19" x14ac:dyDescent="0.25">
      <c r="A55" t="s">
        <v>66</v>
      </c>
      <c r="B55">
        <v>89</v>
      </c>
      <c r="C55" s="29">
        <v>20730</v>
      </c>
      <c r="D55" t="s">
        <v>81</v>
      </c>
      <c r="E55" s="36">
        <v>-2.8</v>
      </c>
      <c r="F55" s="10">
        <v>1E-3</v>
      </c>
      <c r="G55" s="30">
        <f>Tabela1312345673456[[#This Row],[Distribuição Base]]*G$7</f>
        <v>0</v>
      </c>
      <c r="H55" s="30">
        <f>Tabela1312345673456[[#This Row],[Distribuição Base]]*H$7</f>
        <v>0</v>
      </c>
      <c r="I55" s="30">
        <f>Tabela1312345673456[[#This Row],[Distribuição Base]]*I$7</f>
        <v>0</v>
      </c>
      <c r="J55" s="30">
        <f>Tabela1312345673456[[#This Row],[Distribuição Base]]*J$7</f>
        <v>0</v>
      </c>
      <c r="K55" s="30">
        <f>Tabela1312345673456[[#This Row],[Distribuição Base]]*K$7</f>
        <v>0</v>
      </c>
      <c r="L55" s="30">
        <f>Tabela1312345673456[[#This Row],[Distribuição Base]]*L$7</f>
        <v>0</v>
      </c>
      <c r="M55" s="30">
        <f>Tabela1312345673456[[#This Row],[Distribuição Base]]*M$7</f>
        <v>0</v>
      </c>
      <c r="N55" s="30">
        <f>Tabela1312345673456[[#This Row],[Distribuição Base]]*N$7</f>
        <v>0</v>
      </c>
      <c r="O55" s="30">
        <f>Tabela1312345673456[[#This Row],[Distribuição Base]]*O$7</f>
        <v>0</v>
      </c>
      <c r="P55" s="30">
        <f>Tabela1312345673456[[#This Row],[Distribuição Base]]*P$7</f>
        <v>0</v>
      </c>
      <c r="Q55" s="30">
        <f>Tabela1312345673456[[#This Row],[Distribuição Base]]*Q$7</f>
        <v>0</v>
      </c>
      <c r="R55" s="30">
        <f>Tabela1312345673456[[#This Row],[Distribuição Base]]*R$7</f>
        <v>0</v>
      </c>
      <c r="S55" s="30">
        <f>Tabela1312345673456[[#This Row],[Distribuição Base]]*S$7</f>
        <v>0</v>
      </c>
    </row>
    <row r="56" spans="1:19" x14ac:dyDescent="0.25">
      <c r="A56" t="s">
        <v>66</v>
      </c>
      <c r="B56">
        <v>91</v>
      </c>
      <c r="C56" s="29">
        <v>20732</v>
      </c>
      <c r="D56" t="s">
        <v>82</v>
      </c>
      <c r="E56" s="36">
        <v>-2.8</v>
      </c>
      <c r="F56" s="10">
        <v>1E-3</v>
      </c>
      <c r="G56" s="30">
        <f>Tabela1312345673456[[#This Row],[Distribuição Base]]*G$7</f>
        <v>0</v>
      </c>
      <c r="H56" s="30">
        <f>Tabela1312345673456[[#This Row],[Distribuição Base]]*H$7</f>
        <v>0</v>
      </c>
      <c r="I56" s="30">
        <f>Tabela1312345673456[[#This Row],[Distribuição Base]]*I$7</f>
        <v>0</v>
      </c>
      <c r="J56" s="30">
        <f>Tabela1312345673456[[#This Row],[Distribuição Base]]*J$7</f>
        <v>0</v>
      </c>
      <c r="K56" s="30">
        <f>Tabela1312345673456[[#This Row],[Distribuição Base]]*K$7</f>
        <v>0</v>
      </c>
      <c r="L56" s="30">
        <f>Tabela1312345673456[[#This Row],[Distribuição Base]]*L$7</f>
        <v>0</v>
      </c>
      <c r="M56" s="30">
        <f>Tabela1312345673456[[#This Row],[Distribuição Base]]*M$7</f>
        <v>0</v>
      </c>
      <c r="N56" s="30">
        <f>Tabela1312345673456[[#This Row],[Distribuição Base]]*N$7</f>
        <v>0</v>
      </c>
      <c r="O56" s="30">
        <f>Tabela1312345673456[[#This Row],[Distribuição Base]]*O$7</f>
        <v>0</v>
      </c>
      <c r="P56" s="30">
        <f>Tabela1312345673456[[#This Row],[Distribuição Base]]*P$7</f>
        <v>0</v>
      </c>
      <c r="Q56" s="30">
        <f>Tabela1312345673456[[#This Row],[Distribuição Base]]*Q$7</f>
        <v>0</v>
      </c>
      <c r="R56" s="30">
        <f>Tabela1312345673456[[#This Row],[Distribuição Base]]*R$7</f>
        <v>0</v>
      </c>
      <c r="S56" s="30">
        <f>Tabela1312345673456[[#This Row],[Distribuição Base]]*S$7</f>
        <v>0</v>
      </c>
    </row>
    <row r="57" spans="1:19" x14ac:dyDescent="0.25">
      <c r="A57" t="s">
        <v>66</v>
      </c>
      <c r="B57">
        <v>93</v>
      </c>
      <c r="C57" s="29">
        <v>20734</v>
      </c>
      <c r="D57" t="s">
        <v>83</v>
      </c>
      <c r="E57" s="36">
        <v>-2.8</v>
      </c>
      <c r="F57" s="10">
        <v>1E-3</v>
      </c>
      <c r="G57" s="30">
        <f>Tabela1312345673456[[#This Row],[Distribuição Base]]*G$7</f>
        <v>0</v>
      </c>
      <c r="H57" s="30">
        <f>Tabela1312345673456[[#This Row],[Distribuição Base]]*H$7</f>
        <v>0</v>
      </c>
      <c r="I57" s="30">
        <f>Tabela1312345673456[[#This Row],[Distribuição Base]]*I$7</f>
        <v>0</v>
      </c>
      <c r="J57" s="30">
        <f>Tabela1312345673456[[#This Row],[Distribuição Base]]*J$7</f>
        <v>0</v>
      </c>
      <c r="K57" s="30">
        <f>Tabela1312345673456[[#This Row],[Distribuição Base]]*K$7</f>
        <v>0</v>
      </c>
      <c r="L57" s="30">
        <f>Tabela1312345673456[[#This Row],[Distribuição Base]]*L$7</f>
        <v>0</v>
      </c>
      <c r="M57" s="30">
        <f>Tabela1312345673456[[#This Row],[Distribuição Base]]*M$7</f>
        <v>0</v>
      </c>
      <c r="N57" s="30">
        <f>Tabela1312345673456[[#This Row],[Distribuição Base]]*N$7</f>
        <v>0</v>
      </c>
      <c r="O57" s="30">
        <f>Tabela1312345673456[[#This Row],[Distribuição Base]]*O$7</f>
        <v>0</v>
      </c>
      <c r="P57" s="30">
        <f>Tabela1312345673456[[#This Row],[Distribuição Base]]*P$7</f>
        <v>0</v>
      </c>
      <c r="Q57" s="30">
        <f>Tabela1312345673456[[#This Row],[Distribuição Base]]*Q$7</f>
        <v>0</v>
      </c>
      <c r="R57" s="30">
        <f>Tabela1312345673456[[#This Row],[Distribuição Base]]*R$7</f>
        <v>0</v>
      </c>
      <c r="S57" s="30">
        <f>Tabela1312345673456[[#This Row],[Distribuição Base]]*S$7</f>
        <v>0</v>
      </c>
    </row>
    <row r="58" spans="1:19" x14ac:dyDescent="0.25">
      <c r="A58" t="s">
        <v>66</v>
      </c>
      <c r="B58">
        <v>94</v>
      </c>
      <c r="C58" s="29">
        <v>20735</v>
      </c>
      <c r="D58" t="s">
        <v>84</v>
      </c>
      <c r="E58" s="36">
        <v>-2.8</v>
      </c>
      <c r="F58" s="10">
        <v>6.3421882361468468E-4</v>
      </c>
      <c r="G58" s="30">
        <f>Tabela1312345673456[[#This Row],[Distribuição Base]]*G$7</f>
        <v>0</v>
      </c>
      <c r="H58" s="30">
        <f>Tabela1312345673456[[#This Row],[Distribuição Base]]*H$7</f>
        <v>0</v>
      </c>
      <c r="I58" s="30">
        <f>Tabela1312345673456[[#This Row],[Distribuição Base]]*I$7</f>
        <v>0</v>
      </c>
      <c r="J58" s="30">
        <f>Tabela1312345673456[[#This Row],[Distribuição Base]]*J$7</f>
        <v>0</v>
      </c>
      <c r="K58" s="30">
        <f>Tabela1312345673456[[#This Row],[Distribuição Base]]*K$7</f>
        <v>0</v>
      </c>
      <c r="L58" s="30">
        <f>Tabela1312345673456[[#This Row],[Distribuição Base]]*L$7</f>
        <v>0</v>
      </c>
      <c r="M58" s="30">
        <f>Tabela1312345673456[[#This Row],[Distribuição Base]]*M$7</f>
        <v>0</v>
      </c>
      <c r="N58" s="30">
        <f>Tabela1312345673456[[#This Row],[Distribuição Base]]*N$7</f>
        <v>0</v>
      </c>
      <c r="O58" s="30">
        <f>Tabela1312345673456[[#This Row],[Distribuição Base]]*O$7</f>
        <v>0</v>
      </c>
      <c r="P58" s="30">
        <f>Tabela1312345673456[[#This Row],[Distribuição Base]]*P$7</f>
        <v>0</v>
      </c>
      <c r="Q58" s="30">
        <f>Tabela1312345673456[[#This Row],[Distribuição Base]]*Q$7</f>
        <v>0</v>
      </c>
      <c r="R58" s="30">
        <f>Tabela1312345673456[[#This Row],[Distribuição Base]]*R$7</f>
        <v>0</v>
      </c>
      <c r="S58" s="30">
        <f>Tabela1312345673456[[#This Row],[Distribuição Base]]*S$7</f>
        <v>0</v>
      </c>
    </row>
    <row r="59" spans="1:19" x14ac:dyDescent="0.25">
      <c r="A59" t="s">
        <v>66</v>
      </c>
      <c r="B59">
        <v>96</v>
      </c>
      <c r="C59" s="29">
        <v>20737</v>
      </c>
      <c r="D59" t="s">
        <v>85</v>
      </c>
      <c r="E59" s="36">
        <v>-22.400000000000002</v>
      </c>
      <c r="F59" s="10">
        <v>5.0737505889174783E-3</v>
      </c>
      <c r="G59" s="30">
        <f>Tabela1312345673456[[#This Row],[Distribuição Base]]*G$7</f>
        <v>0</v>
      </c>
      <c r="H59" s="30">
        <f>Tabela1312345673456[[#This Row],[Distribuição Base]]*H$7</f>
        <v>0</v>
      </c>
      <c r="I59" s="30">
        <f>Tabela1312345673456[[#This Row],[Distribuição Base]]*I$7</f>
        <v>0</v>
      </c>
      <c r="J59" s="30">
        <f>Tabela1312345673456[[#This Row],[Distribuição Base]]*J$7</f>
        <v>0</v>
      </c>
      <c r="K59" s="30">
        <f>Tabela1312345673456[[#This Row],[Distribuição Base]]*K$7</f>
        <v>0</v>
      </c>
      <c r="L59" s="30">
        <f>Tabela1312345673456[[#This Row],[Distribuição Base]]*L$7</f>
        <v>0</v>
      </c>
      <c r="M59" s="30">
        <f>Tabela1312345673456[[#This Row],[Distribuição Base]]*M$7</f>
        <v>0</v>
      </c>
      <c r="N59" s="30">
        <f>Tabela1312345673456[[#This Row],[Distribuição Base]]*N$7</f>
        <v>0</v>
      </c>
      <c r="O59" s="30">
        <f>Tabela1312345673456[[#This Row],[Distribuição Base]]*O$7</f>
        <v>0</v>
      </c>
      <c r="P59" s="30">
        <f>Tabela1312345673456[[#This Row],[Distribuição Base]]*P$7</f>
        <v>0</v>
      </c>
      <c r="Q59" s="30">
        <f>Tabela1312345673456[[#This Row],[Distribuição Base]]*Q$7</f>
        <v>0</v>
      </c>
      <c r="R59" s="30">
        <f>Tabela1312345673456[[#This Row],[Distribuição Base]]*R$7</f>
        <v>0</v>
      </c>
      <c r="S59" s="30">
        <f>Tabela1312345673456[[#This Row],[Distribuição Base]]*S$7</f>
        <v>0</v>
      </c>
    </row>
    <row r="60" spans="1:19" x14ac:dyDescent="0.25">
      <c r="A60" t="s">
        <v>66</v>
      </c>
      <c r="B60">
        <v>97</v>
      </c>
      <c r="C60" s="29">
        <v>20738</v>
      </c>
      <c r="D60" t="s">
        <v>86</v>
      </c>
      <c r="E60" s="36">
        <v>-39.199999999999996</v>
      </c>
      <c r="F60" s="10">
        <v>8.8790635306055851E-3</v>
      </c>
      <c r="G60" s="30">
        <f>Tabela1312345673456[[#This Row],[Distribuição Base]]*G$7</f>
        <v>0</v>
      </c>
      <c r="H60" s="30">
        <f>Tabela1312345673456[[#This Row],[Distribuição Base]]*H$7</f>
        <v>0</v>
      </c>
      <c r="I60" s="30">
        <f>Tabela1312345673456[[#This Row],[Distribuição Base]]*I$7</f>
        <v>0</v>
      </c>
      <c r="J60" s="30">
        <f>Tabela1312345673456[[#This Row],[Distribuição Base]]*J$7</f>
        <v>0</v>
      </c>
      <c r="K60" s="30">
        <f>Tabela1312345673456[[#This Row],[Distribuição Base]]*K$7</f>
        <v>0</v>
      </c>
      <c r="L60" s="30">
        <f>Tabela1312345673456[[#This Row],[Distribuição Base]]*L$7</f>
        <v>0</v>
      </c>
      <c r="M60" s="30">
        <f>Tabela1312345673456[[#This Row],[Distribuição Base]]*M$7</f>
        <v>0</v>
      </c>
      <c r="N60" s="30">
        <f>Tabela1312345673456[[#This Row],[Distribuição Base]]*N$7</f>
        <v>0</v>
      </c>
      <c r="O60" s="30">
        <f>Tabela1312345673456[[#This Row],[Distribuição Base]]*O$7</f>
        <v>0</v>
      </c>
      <c r="P60" s="30">
        <f>Tabela1312345673456[[#This Row],[Distribuição Base]]*P$7</f>
        <v>0</v>
      </c>
      <c r="Q60" s="30">
        <f>Tabela1312345673456[[#This Row],[Distribuição Base]]*Q$7</f>
        <v>0</v>
      </c>
      <c r="R60" s="30">
        <f>Tabela1312345673456[[#This Row],[Distribuição Base]]*R$7</f>
        <v>0</v>
      </c>
      <c r="S60" s="30">
        <f>Tabela1312345673456[[#This Row],[Distribuição Base]]*S$7</f>
        <v>0</v>
      </c>
    </row>
    <row r="61" spans="1:19" x14ac:dyDescent="0.25">
      <c r="A61" t="s">
        <v>66</v>
      </c>
      <c r="B61">
        <v>100</v>
      </c>
      <c r="C61" s="29">
        <v>20780</v>
      </c>
      <c r="D61" t="s">
        <v>87</v>
      </c>
      <c r="E61" s="36">
        <v>-11.2</v>
      </c>
      <c r="F61" s="10">
        <v>2.5368752944587387E-3</v>
      </c>
      <c r="G61" s="30">
        <f>Tabela1312345673456[[#This Row],[Distribuição Base]]*G$7</f>
        <v>0</v>
      </c>
      <c r="H61" s="30">
        <f>Tabela1312345673456[[#This Row],[Distribuição Base]]*H$7</f>
        <v>0</v>
      </c>
      <c r="I61" s="30">
        <f>Tabela1312345673456[[#This Row],[Distribuição Base]]*I$7</f>
        <v>0</v>
      </c>
      <c r="J61" s="30">
        <f>Tabela1312345673456[[#This Row],[Distribuição Base]]*J$7</f>
        <v>0</v>
      </c>
      <c r="K61" s="30">
        <f>Tabela1312345673456[[#This Row],[Distribuição Base]]*K$7</f>
        <v>0</v>
      </c>
      <c r="L61" s="30">
        <f>Tabela1312345673456[[#This Row],[Distribuição Base]]*L$7</f>
        <v>0</v>
      </c>
      <c r="M61" s="30">
        <f>Tabela1312345673456[[#This Row],[Distribuição Base]]*M$7</f>
        <v>0</v>
      </c>
      <c r="N61" s="30">
        <f>Tabela1312345673456[[#This Row],[Distribuição Base]]*N$7</f>
        <v>0</v>
      </c>
      <c r="O61" s="30">
        <f>Tabela1312345673456[[#This Row],[Distribuição Base]]*O$7</f>
        <v>0</v>
      </c>
      <c r="P61" s="30">
        <f>Tabela1312345673456[[#This Row],[Distribuição Base]]*P$7</f>
        <v>0</v>
      </c>
      <c r="Q61" s="30">
        <f>Tabela1312345673456[[#This Row],[Distribuição Base]]*Q$7</f>
        <v>0</v>
      </c>
      <c r="R61" s="30">
        <f>Tabela1312345673456[[#This Row],[Distribuição Base]]*R$7</f>
        <v>0</v>
      </c>
      <c r="S61" s="30">
        <f>Tabela1312345673456[[#This Row],[Distribuição Base]]*S$7</f>
        <v>0</v>
      </c>
    </row>
    <row r="62" spans="1:19" x14ac:dyDescent="0.25">
      <c r="A62" t="s">
        <v>66</v>
      </c>
      <c r="B62">
        <v>101</v>
      </c>
      <c r="C62" s="29">
        <v>20781</v>
      </c>
      <c r="D62" t="s">
        <v>88</v>
      </c>
      <c r="E62" s="36">
        <v>-16.8</v>
      </c>
      <c r="F62" s="10">
        <v>3.8053129416881085E-3</v>
      </c>
      <c r="G62" s="30">
        <f>Tabela1312345673456[[#This Row],[Distribuição Base]]*G$7</f>
        <v>0</v>
      </c>
      <c r="H62" s="30">
        <f>Tabela1312345673456[[#This Row],[Distribuição Base]]*H$7</f>
        <v>0</v>
      </c>
      <c r="I62" s="30">
        <f>Tabela1312345673456[[#This Row],[Distribuição Base]]*I$7</f>
        <v>0</v>
      </c>
      <c r="J62" s="30">
        <f>Tabela1312345673456[[#This Row],[Distribuição Base]]*J$7</f>
        <v>0</v>
      </c>
      <c r="K62" s="30">
        <f>Tabela1312345673456[[#This Row],[Distribuição Base]]*K$7</f>
        <v>0</v>
      </c>
      <c r="L62" s="30">
        <f>Tabela1312345673456[[#This Row],[Distribuição Base]]*L$7</f>
        <v>0</v>
      </c>
      <c r="M62" s="30">
        <f>Tabela1312345673456[[#This Row],[Distribuição Base]]*M$7</f>
        <v>0</v>
      </c>
      <c r="N62" s="30">
        <f>Tabela1312345673456[[#This Row],[Distribuição Base]]*N$7</f>
        <v>0</v>
      </c>
      <c r="O62" s="30">
        <f>Tabela1312345673456[[#This Row],[Distribuição Base]]*O$7</f>
        <v>0</v>
      </c>
      <c r="P62" s="30">
        <f>Tabela1312345673456[[#This Row],[Distribuição Base]]*P$7</f>
        <v>0</v>
      </c>
      <c r="Q62" s="30">
        <f>Tabela1312345673456[[#This Row],[Distribuição Base]]*Q$7</f>
        <v>0</v>
      </c>
      <c r="R62" s="30">
        <f>Tabela1312345673456[[#This Row],[Distribuição Base]]*R$7</f>
        <v>0</v>
      </c>
      <c r="S62" s="30">
        <f>Tabela1312345673456[[#This Row],[Distribuição Base]]*S$7</f>
        <v>0</v>
      </c>
    </row>
    <row r="63" spans="1:19" x14ac:dyDescent="0.25">
      <c r="A63" t="s">
        <v>66</v>
      </c>
      <c r="B63">
        <v>102</v>
      </c>
      <c r="C63" s="29">
        <v>20782</v>
      </c>
      <c r="D63" t="s">
        <v>89</v>
      </c>
      <c r="E63" s="36">
        <v>-16.8</v>
      </c>
      <c r="F63" s="10">
        <v>3.8053129416881085E-3</v>
      </c>
      <c r="G63" s="30">
        <f>Tabela1312345673456[[#This Row],[Distribuição Base]]*G$7</f>
        <v>0</v>
      </c>
      <c r="H63" s="30">
        <f>Tabela1312345673456[[#This Row],[Distribuição Base]]*H$7</f>
        <v>0</v>
      </c>
      <c r="I63" s="30">
        <f>Tabela1312345673456[[#This Row],[Distribuição Base]]*I$7</f>
        <v>0</v>
      </c>
      <c r="J63" s="30">
        <f>Tabela1312345673456[[#This Row],[Distribuição Base]]*J$7</f>
        <v>0</v>
      </c>
      <c r="K63" s="30">
        <f>Tabela1312345673456[[#This Row],[Distribuição Base]]*K$7</f>
        <v>0</v>
      </c>
      <c r="L63" s="30">
        <f>Tabela1312345673456[[#This Row],[Distribuição Base]]*L$7</f>
        <v>0</v>
      </c>
      <c r="M63" s="30">
        <f>Tabela1312345673456[[#This Row],[Distribuição Base]]*M$7</f>
        <v>0</v>
      </c>
      <c r="N63" s="30">
        <f>Tabela1312345673456[[#This Row],[Distribuição Base]]*N$7</f>
        <v>0</v>
      </c>
      <c r="O63" s="30">
        <f>Tabela1312345673456[[#This Row],[Distribuição Base]]*O$7</f>
        <v>0</v>
      </c>
      <c r="P63" s="30">
        <f>Tabela1312345673456[[#This Row],[Distribuição Base]]*P$7</f>
        <v>0</v>
      </c>
      <c r="Q63" s="30">
        <f>Tabela1312345673456[[#This Row],[Distribuição Base]]*Q$7</f>
        <v>0</v>
      </c>
      <c r="R63" s="30">
        <f>Tabela1312345673456[[#This Row],[Distribuição Base]]*R$7</f>
        <v>0</v>
      </c>
      <c r="S63" s="30">
        <f>Tabela1312345673456[[#This Row],[Distribuição Base]]*S$7</f>
        <v>0</v>
      </c>
    </row>
    <row r="64" spans="1:19" x14ac:dyDescent="0.25">
      <c r="A64" t="s">
        <v>66</v>
      </c>
      <c r="B64">
        <v>103</v>
      </c>
      <c r="C64" s="29">
        <v>20783</v>
      </c>
      <c r="D64" t="s">
        <v>90</v>
      </c>
      <c r="E64" s="36">
        <v>-8.3999999999999986</v>
      </c>
      <c r="F64" s="10">
        <v>1.9026564708440538E-3</v>
      </c>
      <c r="G64" s="30">
        <f>Tabela1312345673456[[#This Row],[Distribuição Base]]*G$7</f>
        <v>0</v>
      </c>
      <c r="H64" s="30">
        <f>Tabela1312345673456[[#This Row],[Distribuição Base]]*H$7</f>
        <v>0</v>
      </c>
      <c r="I64" s="30">
        <f>Tabela1312345673456[[#This Row],[Distribuição Base]]*I$7</f>
        <v>0</v>
      </c>
      <c r="J64" s="30">
        <f>Tabela1312345673456[[#This Row],[Distribuição Base]]*J$7</f>
        <v>0</v>
      </c>
      <c r="K64" s="30">
        <f>Tabela1312345673456[[#This Row],[Distribuição Base]]*K$7</f>
        <v>0</v>
      </c>
      <c r="L64" s="30">
        <f>Tabela1312345673456[[#This Row],[Distribuição Base]]*L$7</f>
        <v>0</v>
      </c>
      <c r="M64" s="30">
        <f>Tabela1312345673456[[#This Row],[Distribuição Base]]*M$7</f>
        <v>0</v>
      </c>
      <c r="N64" s="30">
        <f>Tabela1312345673456[[#This Row],[Distribuição Base]]*N$7</f>
        <v>0</v>
      </c>
      <c r="O64" s="30">
        <f>Tabela1312345673456[[#This Row],[Distribuição Base]]*O$7</f>
        <v>0</v>
      </c>
      <c r="P64" s="30">
        <f>Tabela1312345673456[[#This Row],[Distribuição Base]]*P$7</f>
        <v>0</v>
      </c>
      <c r="Q64" s="30">
        <f>Tabela1312345673456[[#This Row],[Distribuição Base]]*Q$7</f>
        <v>0</v>
      </c>
      <c r="R64" s="30">
        <f>Tabela1312345673456[[#This Row],[Distribuição Base]]*R$7</f>
        <v>0</v>
      </c>
      <c r="S64" s="30">
        <f>Tabela1312345673456[[#This Row],[Distribuição Base]]*S$7</f>
        <v>0</v>
      </c>
    </row>
    <row r="65" spans="1:19" x14ac:dyDescent="0.25">
      <c r="A65" t="s">
        <v>66</v>
      </c>
      <c r="B65">
        <v>104</v>
      </c>
      <c r="C65" s="29">
        <v>20784</v>
      </c>
      <c r="D65" t="s">
        <v>91</v>
      </c>
      <c r="E65" s="36">
        <v>-2.8</v>
      </c>
      <c r="F65" s="10">
        <v>1E-3</v>
      </c>
      <c r="G65" s="30">
        <f>Tabela1312345673456[[#This Row],[Distribuição Base]]*G$7</f>
        <v>0</v>
      </c>
      <c r="H65" s="30">
        <f>Tabela1312345673456[[#This Row],[Distribuição Base]]*H$7</f>
        <v>0</v>
      </c>
      <c r="I65" s="30">
        <f>Tabela1312345673456[[#This Row],[Distribuição Base]]*I$7</f>
        <v>0</v>
      </c>
      <c r="J65" s="30">
        <f>Tabela1312345673456[[#This Row],[Distribuição Base]]*J$7</f>
        <v>0</v>
      </c>
      <c r="K65" s="30">
        <f>Tabela1312345673456[[#This Row],[Distribuição Base]]*K$7</f>
        <v>0</v>
      </c>
      <c r="L65" s="30">
        <f>Tabela1312345673456[[#This Row],[Distribuição Base]]*L$7</f>
        <v>0</v>
      </c>
      <c r="M65" s="30">
        <f>Tabela1312345673456[[#This Row],[Distribuição Base]]*M$7</f>
        <v>0</v>
      </c>
      <c r="N65" s="30">
        <f>Tabela1312345673456[[#This Row],[Distribuição Base]]*N$7</f>
        <v>0</v>
      </c>
      <c r="O65" s="30">
        <f>Tabela1312345673456[[#This Row],[Distribuição Base]]*O$7</f>
        <v>0</v>
      </c>
      <c r="P65" s="30">
        <f>Tabela1312345673456[[#This Row],[Distribuição Base]]*P$7</f>
        <v>0</v>
      </c>
      <c r="Q65" s="30">
        <f>Tabela1312345673456[[#This Row],[Distribuição Base]]*Q$7</f>
        <v>0</v>
      </c>
      <c r="R65" s="30">
        <f>Tabela1312345673456[[#This Row],[Distribuição Base]]*R$7</f>
        <v>0</v>
      </c>
      <c r="S65" s="30">
        <f>Tabela1312345673456[[#This Row],[Distribuição Base]]*S$7</f>
        <v>0</v>
      </c>
    </row>
    <row r="66" spans="1:19" x14ac:dyDescent="0.25">
      <c r="A66" t="s">
        <v>66</v>
      </c>
      <c r="B66">
        <v>105</v>
      </c>
      <c r="C66" s="29">
        <v>20785</v>
      </c>
      <c r="D66" t="s">
        <v>92</v>
      </c>
      <c r="E66" s="36">
        <v>-2.8</v>
      </c>
      <c r="F66" s="10">
        <v>1E-3</v>
      </c>
      <c r="G66" s="30">
        <f>Tabela1312345673456[[#This Row],[Distribuição Base]]*G$7</f>
        <v>0</v>
      </c>
      <c r="H66" s="30">
        <f>Tabela1312345673456[[#This Row],[Distribuição Base]]*H$7</f>
        <v>0</v>
      </c>
      <c r="I66" s="30">
        <f>Tabela1312345673456[[#This Row],[Distribuição Base]]*I$7</f>
        <v>0</v>
      </c>
      <c r="J66" s="30">
        <f>Tabela1312345673456[[#This Row],[Distribuição Base]]*J$7</f>
        <v>0</v>
      </c>
      <c r="K66" s="30">
        <f>Tabela1312345673456[[#This Row],[Distribuição Base]]*K$7</f>
        <v>0</v>
      </c>
      <c r="L66" s="30">
        <f>Tabela1312345673456[[#This Row],[Distribuição Base]]*L$7</f>
        <v>0</v>
      </c>
      <c r="M66" s="30">
        <f>Tabela1312345673456[[#This Row],[Distribuição Base]]*M$7</f>
        <v>0</v>
      </c>
      <c r="N66" s="30">
        <f>Tabela1312345673456[[#This Row],[Distribuição Base]]*N$7</f>
        <v>0</v>
      </c>
      <c r="O66" s="30">
        <f>Tabela1312345673456[[#This Row],[Distribuição Base]]*O$7</f>
        <v>0</v>
      </c>
      <c r="P66" s="30">
        <f>Tabela1312345673456[[#This Row],[Distribuição Base]]*P$7</f>
        <v>0</v>
      </c>
      <c r="Q66" s="30">
        <f>Tabela1312345673456[[#This Row],[Distribuição Base]]*Q$7</f>
        <v>0</v>
      </c>
      <c r="R66" s="30">
        <f>Tabela1312345673456[[#This Row],[Distribuição Base]]*R$7</f>
        <v>0</v>
      </c>
      <c r="S66" s="30">
        <f>Tabela1312345673456[[#This Row],[Distribuição Base]]*S$7</f>
        <v>0</v>
      </c>
    </row>
    <row r="67" spans="1:19" x14ac:dyDescent="0.25">
      <c r="A67" t="s">
        <v>66</v>
      </c>
      <c r="B67">
        <v>106</v>
      </c>
      <c r="C67" s="29">
        <v>20787</v>
      </c>
      <c r="D67" t="s">
        <v>93</v>
      </c>
      <c r="E67" s="36">
        <v>-36.4</v>
      </c>
      <c r="F67" s="10">
        <v>8.244844706990901E-3</v>
      </c>
      <c r="G67" s="30">
        <f>Tabela1312345673456[[#This Row],[Distribuição Base]]*G$7</f>
        <v>0</v>
      </c>
      <c r="H67" s="30">
        <f>Tabela1312345673456[[#This Row],[Distribuição Base]]*H$7</f>
        <v>0</v>
      </c>
      <c r="I67" s="30">
        <f>Tabela1312345673456[[#This Row],[Distribuição Base]]*I$7</f>
        <v>0</v>
      </c>
      <c r="J67" s="30">
        <f>Tabela1312345673456[[#This Row],[Distribuição Base]]*J$7</f>
        <v>0</v>
      </c>
      <c r="K67" s="30">
        <f>Tabela1312345673456[[#This Row],[Distribuição Base]]*K$7</f>
        <v>0</v>
      </c>
      <c r="L67" s="30">
        <f>Tabela1312345673456[[#This Row],[Distribuição Base]]*L$7</f>
        <v>0</v>
      </c>
      <c r="M67" s="30">
        <f>Tabela1312345673456[[#This Row],[Distribuição Base]]*M$7</f>
        <v>0</v>
      </c>
      <c r="N67" s="30">
        <f>Tabela1312345673456[[#This Row],[Distribuição Base]]*N$7</f>
        <v>0</v>
      </c>
      <c r="O67" s="30">
        <f>Tabela1312345673456[[#This Row],[Distribuição Base]]*O$7</f>
        <v>0</v>
      </c>
      <c r="P67" s="30">
        <f>Tabela1312345673456[[#This Row],[Distribuição Base]]*P$7</f>
        <v>0</v>
      </c>
      <c r="Q67" s="30">
        <f>Tabela1312345673456[[#This Row],[Distribuição Base]]*Q$7</f>
        <v>0</v>
      </c>
      <c r="R67" s="30">
        <f>Tabela1312345673456[[#This Row],[Distribuição Base]]*R$7</f>
        <v>0</v>
      </c>
      <c r="S67" s="30">
        <f>Tabela1312345673456[[#This Row],[Distribuição Base]]*S$7</f>
        <v>0</v>
      </c>
    </row>
    <row r="68" spans="1:19" x14ac:dyDescent="0.25">
      <c r="A68" t="s">
        <v>66</v>
      </c>
      <c r="B68">
        <v>107</v>
      </c>
      <c r="C68" s="29">
        <v>20789</v>
      </c>
      <c r="D68" t="s">
        <v>94</v>
      </c>
      <c r="E68" s="36">
        <v>-2.8</v>
      </c>
      <c r="F68" s="10">
        <v>6.3421882361468468E-4</v>
      </c>
      <c r="G68" s="30">
        <f>Tabela1312345673456[[#This Row],[Distribuição Base]]*G$7</f>
        <v>0</v>
      </c>
      <c r="H68" s="30">
        <f>Tabela1312345673456[[#This Row],[Distribuição Base]]*H$7</f>
        <v>0</v>
      </c>
      <c r="I68" s="30">
        <f>Tabela1312345673456[[#This Row],[Distribuição Base]]*I$7</f>
        <v>0</v>
      </c>
      <c r="J68" s="30">
        <f>Tabela1312345673456[[#This Row],[Distribuição Base]]*J$7</f>
        <v>0</v>
      </c>
      <c r="K68" s="30">
        <f>Tabela1312345673456[[#This Row],[Distribuição Base]]*K$7</f>
        <v>0</v>
      </c>
      <c r="L68" s="30">
        <f>Tabela1312345673456[[#This Row],[Distribuição Base]]*L$7</f>
        <v>0</v>
      </c>
      <c r="M68" s="30">
        <f>Tabela1312345673456[[#This Row],[Distribuição Base]]*M$7</f>
        <v>0</v>
      </c>
      <c r="N68" s="30">
        <f>Tabela1312345673456[[#This Row],[Distribuição Base]]*N$7</f>
        <v>0</v>
      </c>
      <c r="O68" s="30">
        <f>Tabela1312345673456[[#This Row],[Distribuição Base]]*O$7</f>
        <v>0</v>
      </c>
      <c r="P68" s="30">
        <f>Tabela1312345673456[[#This Row],[Distribuição Base]]*P$7</f>
        <v>0</v>
      </c>
      <c r="Q68" s="30">
        <f>Tabela1312345673456[[#This Row],[Distribuição Base]]*Q$7</f>
        <v>0</v>
      </c>
      <c r="R68" s="30">
        <f>Tabela1312345673456[[#This Row],[Distribuição Base]]*R$7</f>
        <v>0</v>
      </c>
      <c r="S68" s="30">
        <f>Tabela1312345673456[[#This Row],[Distribuição Base]]*S$7</f>
        <v>0</v>
      </c>
    </row>
    <row r="69" spans="1:19" x14ac:dyDescent="0.25">
      <c r="A69" t="s">
        <v>66</v>
      </c>
      <c r="B69">
        <v>108</v>
      </c>
      <c r="C69" s="29">
        <v>20790</v>
      </c>
      <c r="D69" t="s">
        <v>95</v>
      </c>
      <c r="E69" s="36">
        <v>-30.800000000000004</v>
      </c>
      <c r="F69" s="10">
        <v>6.976407059761533E-3</v>
      </c>
      <c r="G69" s="30">
        <f>Tabela1312345673456[[#This Row],[Distribuição Base]]*G$7</f>
        <v>0</v>
      </c>
      <c r="H69" s="30">
        <f>Tabela1312345673456[[#This Row],[Distribuição Base]]*H$7</f>
        <v>0</v>
      </c>
      <c r="I69" s="30">
        <f>Tabela1312345673456[[#This Row],[Distribuição Base]]*I$7</f>
        <v>0</v>
      </c>
      <c r="J69" s="30">
        <f>Tabela1312345673456[[#This Row],[Distribuição Base]]*J$7</f>
        <v>0</v>
      </c>
      <c r="K69" s="30">
        <f>Tabela1312345673456[[#This Row],[Distribuição Base]]*K$7</f>
        <v>0</v>
      </c>
      <c r="L69" s="30">
        <f>Tabela1312345673456[[#This Row],[Distribuição Base]]*L$7</f>
        <v>0</v>
      </c>
      <c r="M69" s="30">
        <f>Tabela1312345673456[[#This Row],[Distribuição Base]]*M$7</f>
        <v>0</v>
      </c>
      <c r="N69" s="30">
        <f>Tabela1312345673456[[#This Row],[Distribuição Base]]*N$7</f>
        <v>0</v>
      </c>
      <c r="O69" s="30">
        <f>Tabela1312345673456[[#This Row],[Distribuição Base]]*O$7</f>
        <v>0</v>
      </c>
      <c r="P69" s="30">
        <f>Tabela1312345673456[[#This Row],[Distribuição Base]]*P$7</f>
        <v>0</v>
      </c>
      <c r="Q69" s="30">
        <f>Tabela1312345673456[[#This Row],[Distribuição Base]]*Q$7</f>
        <v>0</v>
      </c>
      <c r="R69" s="30">
        <f>Tabela1312345673456[[#This Row],[Distribuição Base]]*R$7</f>
        <v>0</v>
      </c>
      <c r="S69" s="30">
        <f>Tabela1312345673456[[#This Row],[Distribuição Base]]*S$7</f>
        <v>0</v>
      </c>
    </row>
    <row r="70" spans="1:19" x14ac:dyDescent="0.25">
      <c r="A70" t="s">
        <v>66</v>
      </c>
      <c r="B70">
        <v>109</v>
      </c>
      <c r="C70" s="29">
        <v>20803</v>
      </c>
      <c r="D70" t="s">
        <v>96</v>
      </c>
      <c r="E70" s="36">
        <v>-33.6</v>
      </c>
      <c r="F70" s="10">
        <v>7.610625883376217E-3</v>
      </c>
      <c r="G70" s="30">
        <f>Tabela1312345673456[[#This Row],[Distribuição Base]]*G$7</f>
        <v>0</v>
      </c>
      <c r="H70" s="30">
        <f>Tabela1312345673456[[#This Row],[Distribuição Base]]*H$7</f>
        <v>0</v>
      </c>
      <c r="I70" s="30">
        <f>Tabela1312345673456[[#This Row],[Distribuição Base]]*I$7</f>
        <v>0</v>
      </c>
      <c r="J70" s="30">
        <f>Tabela1312345673456[[#This Row],[Distribuição Base]]*J$7</f>
        <v>0</v>
      </c>
      <c r="K70" s="30">
        <f>Tabela1312345673456[[#This Row],[Distribuição Base]]*K$7</f>
        <v>0</v>
      </c>
      <c r="L70" s="30">
        <f>Tabela1312345673456[[#This Row],[Distribuição Base]]*L$7</f>
        <v>0</v>
      </c>
      <c r="M70" s="30">
        <f>Tabela1312345673456[[#This Row],[Distribuição Base]]*M$7</f>
        <v>0</v>
      </c>
      <c r="N70" s="30">
        <f>Tabela1312345673456[[#This Row],[Distribuição Base]]*N$7</f>
        <v>0</v>
      </c>
      <c r="O70" s="30">
        <f>Tabela1312345673456[[#This Row],[Distribuição Base]]*O$7</f>
        <v>0</v>
      </c>
      <c r="P70" s="30">
        <f>Tabela1312345673456[[#This Row],[Distribuição Base]]*P$7</f>
        <v>0</v>
      </c>
      <c r="Q70" s="30">
        <f>Tabela1312345673456[[#This Row],[Distribuição Base]]*Q$7</f>
        <v>0</v>
      </c>
      <c r="R70" s="30">
        <f>Tabela1312345673456[[#This Row],[Distribuição Base]]*R$7</f>
        <v>0</v>
      </c>
      <c r="S70" s="30">
        <f>Tabela1312345673456[[#This Row],[Distribuição Base]]*S$7</f>
        <v>0</v>
      </c>
    </row>
    <row r="71" spans="1:19" x14ac:dyDescent="0.25">
      <c r="A71" t="s">
        <v>66</v>
      </c>
      <c r="B71">
        <v>112</v>
      </c>
      <c r="C71" s="29">
        <v>20817</v>
      </c>
      <c r="D71" t="s">
        <v>97</v>
      </c>
      <c r="E71" s="36">
        <v>-2.8</v>
      </c>
      <c r="F71" s="10">
        <v>6.3421882361468468E-4</v>
      </c>
      <c r="G71" s="30">
        <f>Tabela1312345673456[[#This Row],[Distribuição Base]]*G$7</f>
        <v>0</v>
      </c>
      <c r="H71" s="30">
        <f>Tabela1312345673456[[#This Row],[Distribuição Base]]*H$7</f>
        <v>0</v>
      </c>
      <c r="I71" s="30">
        <f>Tabela1312345673456[[#This Row],[Distribuição Base]]*I$7</f>
        <v>0</v>
      </c>
      <c r="J71" s="30">
        <f>Tabela1312345673456[[#This Row],[Distribuição Base]]*J$7</f>
        <v>0</v>
      </c>
      <c r="K71" s="30">
        <f>Tabela1312345673456[[#This Row],[Distribuição Base]]*K$7</f>
        <v>0</v>
      </c>
      <c r="L71" s="30">
        <f>Tabela1312345673456[[#This Row],[Distribuição Base]]*L$7</f>
        <v>0</v>
      </c>
      <c r="M71" s="30">
        <f>Tabela1312345673456[[#This Row],[Distribuição Base]]*M$7</f>
        <v>0</v>
      </c>
      <c r="N71" s="30">
        <f>Tabela1312345673456[[#This Row],[Distribuição Base]]*N$7</f>
        <v>0</v>
      </c>
      <c r="O71" s="30">
        <f>Tabela1312345673456[[#This Row],[Distribuição Base]]*O$7</f>
        <v>0</v>
      </c>
      <c r="P71" s="30">
        <f>Tabela1312345673456[[#This Row],[Distribuição Base]]*P$7</f>
        <v>0</v>
      </c>
      <c r="Q71" s="30">
        <f>Tabela1312345673456[[#This Row],[Distribuição Base]]*Q$7</f>
        <v>0</v>
      </c>
      <c r="R71" s="30">
        <f>Tabela1312345673456[[#This Row],[Distribuição Base]]*R$7</f>
        <v>0</v>
      </c>
      <c r="S71" s="30">
        <f>Tabela1312345673456[[#This Row],[Distribuição Base]]*S$7</f>
        <v>0</v>
      </c>
    </row>
    <row r="72" spans="1:19" x14ac:dyDescent="0.25">
      <c r="A72" t="s">
        <v>66</v>
      </c>
      <c r="B72">
        <v>116</v>
      </c>
      <c r="C72" s="29">
        <v>20825</v>
      </c>
      <c r="D72" t="s">
        <v>98</v>
      </c>
      <c r="E72" s="36">
        <v>-11.2</v>
      </c>
      <c r="F72" s="10">
        <v>2.5368752944587387E-3</v>
      </c>
      <c r="G72" s="30">
        <f>Tabela1312345673456[[#This Row],[Distribuição Base]]*G$7</f>
        <v>0</v>
      </c>
      <c r="H72" s="30">
        <f>Tabela1312345673456[[#This Row],[Distribuição Base]]*H$7</f>
        <v>0</v>
      </c>
      <c r="I72" s="30">
        <f>Tabela1312345673456[[#This Row],[Distribuição Base]]*I$7</f>
        <v>0</v>
      </c>
      <c r="J72" s="30">
        <f>Tabela1312345673456[[#This Row],[Distribuição Base]]*J$7</f>
        <v>0</v>
      </c>
      <c r="K72" s="30">
        <f>Tabela1312345673456[[#This Row],[Distribuição Base]]*K$7</f>
        <v>0</v>
      </c>
      <c r="L72" s="30">
        <f>Tabela1312345673456[[#This Row],[Distribuição Base]]*L$7</f>
        <v>0</v>
      </c>
      <c r="M72" s="30">
        <f>Tabela1312345673456[[#This Row],[Distribuição Base]]*M$7</f>
        <v>0</v>
      </c>
      <c r="N72" s="30">
        <f>Tabela1312345673456[[#This Row],[Distribuição Base]]*N$7</f>
        <v>0</v>
      </c>
      <c r="O72" s="30">
        <f>Tabela1312345673456[[#This Row],[Distribuição Base]]*O$7</f>
        <v>0</v>
      </c>
      <c r="P72" s="30">
        <f>Tabela1312345673456[[#This Row],[Distribuição Base]]*P$7</f>
        <v>0</v>
      </c>
      <c r="Q72" s="30">
        <f>Tabela1312345673456[[#This Row],[Distribuição Base]]*Q$7</f>
        <v>0</v>
      </c>
      <c r="R72" s="30">
        <f>Tabela1312345673456[[#This Row],[Distribuição Base]]*R$7</f>
        <v>0</v>
      </c>
      <c r="S72" s="30">
        <f>Tabela1312345673456[[#This Row],[Distribuição Base]]*S$7</f>
        <v>0</v>
      </c>
    </row>
    <row r="73" spans="1:19" x14ac:dyDescent="0.25">
      <c r="A73" t="s">
        <v>66</v>
      </c>
      <c r="B73">
        <v>118</v>
      </c>
      <c r="C73" s="29">
        <v>20827</v>
      </c>
      <c r="D73" t="s">
        <v>99</v>
      </c>
      <c r="E73" s="36">
        <v>-5.6</v>
      </c>
      <c r="F73" s="10">
        <v>1.2684376472293694E-3</v>
      </c>
      <c r="G73" s="30">
        <f>Tabela1312345673456[[#This Row],[Distribuição Base]]*G$7</f>
        <v>0</v>
      </c>
      <c r="H73" s="30">
        <f>Tabela1312345673456[[#This Row],[Distribuição Base]]*H$7</f>
        <v>0</v>
      </c>
      <c r="I73" s="30">
        <f>Tabela1312345673456[[#This Row],[Distribuição Base]]*I$7</f>
        <v>0</v>
      </c>
      <c r="J73" s="30">
        <f>Tabela1312345673456[[#This Row],[Distribuição Base]]*J$7</f>
        <v>0</v>
      </c>
      <c r="K73" s="30">
        <f>Tabela1312345673456[[#This Row],[Distribuição Base]]*K$7</f>
        <v>0</v>
      </c>
      <c r="L73" s="30">
        <f>Tabela1312345673456[[#This Row],[Distribuição Base]]*L$7</f>
        <v>0</v>
      </c>
      <c r="M73" s="30">
        <f>Tabela1312345673456[[#This Row],[Distribuição Base]]*M$7</f>
        <v>0</v>
      </c>
      <c r="N73" s="30">
        <f>Tabela1312345673456[[#This Row],[Distribuição Base]]*N$7</f>
        <v>0</v>
      </c>
      <c r="O73" s="30">
        <f>Tabela1312345673456[[#This Row],[Distribuição Base]]*O$7</f>
        <v>0</v>
      </c>
      <c r="P73" s="30">
        <f>Tabela1312345673456[[#This Row],[Distribuição Base]]*P$7</f>
        <v>0</v>
      </c>
      <c r="Q73" s="30">
        <f>Tabela1312345673456[[#This Row],[Distribuição Base]]*Q$7</f>
        <v>0</v>
      </c>
      <c r="R73" s="30">
        <f>Tabela1312345673456[[#This Row],[Distribuição Base]]*R$7</f>
        <v>0</v>
      </c>
      <c r="S73" s="30">
        <f>Tabela1312345673456[[#This Row],[Distribuição Base]]*S$7</f>
        <v>0</v>
      </c>
    </row>
    <row r="74" spans="1:19" x14ac:dyDescent="0.25">
      <c r="A74" t="s">
        <v>66</v>
      </c>
      <c r="B74">
        <v>119</v>
      </c>
      <c r="C74" s="29">
        <v>20829</v>
      </c>
      <c r="D74" t="s">
        <v>100</v>
      </c>
      <c r="E74" s="36">
        <v>-19.600000000000001</v>
      </c>
      <c r="F74" s="10">
        <v>4.4395317653027934E-3</v>
      </c>
      <c r="G74" s="30">
        <f>Tabela1312345673456[[#This Row],[Distribuição Base]]*G$7</f>
        <v>0</v>
      </c>
      <c r="H74" s="30">
        <f>Tabela1312345673456[[#This Row],[Distribuição Base]]*H$7</f>
        <v>0</v>
      </c>
      <c r="I74" s="30">
        <f>Tabela1312345673456[[#This Row],[Distribuição Base]]*I$7</f>
        <v>0</v>
      </c>
      <c r="J74" s="30">
        <f>Tabela1312345673456[[#This Row],[Distribuição Base]]*J$7</f>
        <v>0</v>
      </c>
      <c r="K74" s="30">
        <f>Tabela1312345673456[[#This Row],[Distribuição Base]]*K$7</f>
        <v>0</v>
      </c>
      <c r="L74" s="30">
        <f>Tabela1312345673456[[#This Row],[Distribuição Base]]*L$7</f>
        <v>0</v>
      </c>
      <c r="M74" s="30">
        <f>Tabela1312345673456[[#This Row],[Distribuição Base]]*M$7</f>
        <v>0</v>
      </c>
      <c r="N74" s="30">
        <f>Tabela1312345673456[[#This Row],[Distribuição Base]]*N$7</f>
        <v>0</v>
      </c>
      <c r="O74" s="30">
        <f>Tabela1312345673456[[#This Row],[Distribuição Base]]*O$7</f>
        <v>0</v>
      </c>
      <c r="P74" s="30">
        <f>Tabela1312345673456[[#This Row],[Distribuição Base]]*P$7</f>
        <v>0</v>
      </c>
      <c r="Q74" s="30">
        <f>Tabela1312345673456[[#This Row],[Distribuição Base]]*Q$7</f>
        <v>0</v>
      </c>
      <c r="R74" s="30">
        <f>Tabela1312345673456[[#This Row],[Distribuição Base]]*R$7</f>
        <v>0</v>
      </c>
      <c r="S74" s="30">
        <f>Tabela1312345673456[[#This Row],[Distribuição Base]]*S$7</f>
        <v>0</v>
      </c>
    </row>
    <row r="75" spans="1:19" x14ac:dyDescent="0.25">
      <c r="A75" t="s">
        <v>66</v>
      </c>
      <c r="B75">
        <v>120</v>
      </c>
      <c r="C75" s="29">
        <v>20830</v>
      </c>
      <c r="D75" t="s">
        <v>101</v>
      </c>
      <c r="E75" s="36">
        <v>-2.8</v>
      </c>
      <c r="F75" s="10">
        <v>6.3421882361468468E-4</v>
      </c>
      <c r="G75" s="30">
        <f>Tabela1312345673456[[#This Row],[Distribuição Base]]*G$7</f>
        <v>0</v>
      </c>
      <c r="H75" s="30">
        <f>Tabela1312345673456[[#This Row],[Distribuição Base]]*H$7</f>
        <v>0</v>
      </c>
      <c r="I75" s="30">
        <f>Tabela1312345673456[[#This Row],[Distribuição Base]]*I$7</f>
        <v>0</v>
      </c>
      <c r="J75" s="30">
        <f>Tabela1312345673456[[#This Row],[Distribuição Base]]*J$7</f>
        <v>0</v>
      </c>
      <c r="K75" s="30">
        <f>Tabela1312345673456[[#This Row],[Distribuição Base]]*K$7</f>
        <v>0</v>
      </c>
      <c r="L75" s="30">
        <f>Tabela1312345673456[[#This Row],[Distribuição Base]]*L$7</f>
        <v>0</v>
      </c>
      <c r="M75" s="30">
        <f>Tabela1312345673456[[#This Row],[Distribuição Base]]*M$7</f>
        <v>0</v>
      </c>
      <c r="N75" s="30">
        <f>Tabela1312345673456[[#This Row],[Distribuição Base]]*N$7</f>
        <v>0</v>
      </c>
      <c r="O75" s="30">
        <f>Tabela1312345673456[[#This Row],[Distribuição Base]]*O$7</f>
        <v>0</v>
      </c>
      <c r="P75" s="30">
        <f>Tabela1312345673456[[#This Row],[Distribuição Base]]*P$7</f>
        <v>0</v>
      </c>
      <c r="Q75" s="30">
        <f>Tabela1312345673456[[#This Row],[Distribuição Base]]*Q$7</f>
        <v>0</v>
      </c>
      <c r="R75" s="30">
        <f>Tabela1312345673456[[#This Row],[Distribuição Base]]*R$7</f>
        <v>0</v>
      </c>
      <c r="S75" s="30">
        <f>Tabela1312345673456[[#This Row],[Distribuição Base]]*S$7</f>
        <v>0</v>
      </c>
    </row>
    <row r="76" spans="1:19" x14ac:dyDescent="0.25">
      <c r="A76" t="s">
        <v>66</v>
      </c>
      <c r="B76">
        <v>121</v>
      </c>
      <c r="C76" s="29">
        <v>20831</v>
      </c>
      <c r="D76" t="s">
        <v>102</v>
      </c>
      <c r="E76" s="36">
        <v>-8.3999999999999986</v>
      </c>
      <c r="F76" s="10">
        <v>1.9026564708440538E-3</v>
      </c>
      <c r="G76" s="30">
        <f>Tabela1312345673456[[#This Row],[Distribuição Base]]*G$7</f>
        <v>0</v>
      </c>
      <c r="H76" s="30">
        <f>Tabela1312345673456[[#This Row],[Distribuição Base]]*H$7</f>
        <v>0</v>
      </c>
      <c r="I76" s="30">
        <f>Tabela1312345673456[[#This Row],[Distribuição Base]]*I$7</f>
        <v>0</v>
      </c>
      <c r="J76" s="30">
        <f>Tabela1312345673456[[#This Row],[Distribuição Base]]*J$7</f>
        <v>0</v>
      </c>
      <c r="K76" s="30">
        <f>Tabela1312345673456[[#This Row],[Distribuição Base]]*K$7</f>
        <v>0</v>
      </c>
      <c r="L76" s="30">
        <f>Tabela1312345673456[[#This Row],[Distribuição Base]]*L$7</f>
        <v>0</v>
      </c>
      <c r="M76" s="30">
        <f>Tabela1312345673456[[#This Row],[Distribuição Base]]*M$7</f>
        <v>0</v>
      </c>
      <c r="N76" s="30">
        <f>Tabela1312345673456[[#This Row],[Distribuição Base]]*N$7</f>
        <v>0</v>
      </c>
      <c r="O76" s="30">
        <f>Tabela1312345673456[[#This Row],[Distribuição Base]]*O$7</f>
        <v>0</v>
      </c>
      <c r="P76" s="30">
        <f>Tabela1312345673456[[#This Row],[Distribuição Base]]*P$7</f>
        <v>0</v>
      </c>
      <c r="Q76" s="30">
        <f>Tabela1312345673456[[#This Row],[Distribuição Base]]*Q$7</f>
        <v>0</v>
      </c>
      <c r="R76" s="30">
        <f>Tabela1312345673456[[#This Row],[Distribuição Base]]*R$7</f>
        <v>0</v>
      </c>
      <c r="S76" s="30">
        <f>Tabela1312345673456[[#This Row],[Distribuição Base]]*S$7</f>
        <v>0</v>
      </c>
    </row>
    <row r="77" spans="1:19" x14ac:dyDescent="0.25">
      <c r="A77" t="s">
        <v>66</v>
      </c>
      <c r="B77">
        <v>135</v>
      </c>
      <c r="C77" s="29">
        <v>20921</v>
      </c>
      <c r="D77" t="s">
        <v>103</v>
      </c>
      <c r="E77" s="36">
        <v>-19.600000000000001</v>
      </c>
      <c r="F77" s="10">
        <v>4.4395317653027934E-3</v>
      </c>
      <c r="G77" s="30">
        <f>Tabela1312345673456[[#This Row],[Distribuição Base]]*G$7</f>
        <v>0</v>
      </c>
      <c r="H77" s="30">
        <f>Tabela1312345673456[[#This Row],[Distribuição Base]]*H$7</f>
        <v>0</v>
      </c>
      <c r="I77" s="30">
        <f>Tabela1312345673456[[#This Row],[Distribuição Base]]*I$7</f>
        <v>0</v>
      </c>
      <c r="J77" s="30">
        <f>Tabela1312345673456[[#This Row],[Distribuição Base]]*J$7</f>
        <v>0</v>
      </c>
      <c r="K77" s="30">
        <f>Tabela1312345673456[[#This Row],[Distribuição Base]]*K$7</f>
        <v>0</v>
      </c>
      <c r="L77" s="30">
        <f>Tabela1312345673456[[#This Row],[Distribuição Base]]*L$7</f>
        <v>0</v>
      </c>
      <c r="M77" s="30">
        <f>Tabela1312345673456[[#This Row],[Distribuição Base]]*M$7</f>
        <v>0</v>
      </c>
      <c r="N77" s="30">
        <f>Tabela1312345673456[[#This Row],[Distribuição Base]]*N$7</f>
        <v>0</v>
      </c>
      <c r="O77" s="30">
        <f>Tabela1312345673456[[#This Row],[Distribuição Base]]*O$7</f>
        <v>0</v>
      </c>
      <c r="P77" s="30">
        <f>Tabela1312345673456[[#This Row],[Distribuição Base]]*P$7</f>
        <v>0</v>
      </c>
      <c r="Q77" s="30">
        <f>Tabela1312345673456[[#This Row],[Distribuição Base]]*Q$7</f>
        <v>0</v>
      </c>
      <c r="R77" s="30">
        <f>Tabela1312345673456[[#This Row],[Distribuição Base]]*R$7</f>
        <v>0</v>
      </c>
      <c r="S77" s="30">
        <f>Tabela1312345673456[[#This Row],[Distribuição Base]]*S$7</f>
        <v>0</v>
      </c>
    </row>
    <row r="78" spans="1:19" x14ac:dyDescent="0.25">
      <c r="A78" t="s">
        <v>66</v>
      </c>
      <c r="B78">
        <v>140</v>
      </c>
      <c r="C78" s="29">
        <v>21001</v>
      </c>
      <c r="D78" t="s">
        <v>104</v>
      </c>
      <c r="E78" s="36">
        <v>-8.3999999999999986</v>
      </c>
      <c r="F78" s="10">
        <v>1.9026564708440538E-3</v>
      </c>
      <c r="G78" s="30">
        <f>Tabela1312345673456[[#This Row],[Distribuição Base]]*G$7</f>
        <v>0</v>
      </c>
      <c r="H78" s="30">
        <f>Tabela1312345673456[[#This Row],[Distribuição Base]]*H$7</f>
        <v>0</v>
      </c>
      <c r="I78" s="30">
        <f>Tabela1312345673456[[#This Row],[Distribuição Base]]*I$7</f>
        <v>0</v>
      </c>
      <c r="J78" s="30">
        <f>Tabela1312345673456[[#This Row],[Distribuição Base]]*J$7</f>
        <v>0</v>
      </c>
      <c r="K78" s="30">
        <f>Tabela1312345673456[[#This Row],[Distribuição Base]]*K$7</f>
        <v>0</v>
      </c>
      <c r="L78" s="30">
        <f>Tabela1312345673456[[#This Row],[Distribuição Base]]*L$7</f>
        <v>0</v>
      </c>
      <c r="M78" s="30">
        <f>Tabela1312345673456[[#This Row],[Distribuição Base]]*M$7</f>
        <v>0</v>
      </c>
      <c r="N78" s="30">
        <f>Tabela1312345673456[[#This Row],[Distribuição Base]]*N$7</f>
        <v>0</v>
      </c>
      <c r="O78" s="30">
        <f>Tabela1312345673456[[#This Row],[Distribuição Base]]*O$7</f>
        <v>0</v>
      </c>
      <c r="P78" s="30">
        <f>Tabela1312345673456[[#This Row],[Distribuição Base]]*P$7</f>
        <v>0</v>
      </c>
      <c r="Q78" s="30">
        <f>Tabela1312345673456[[#This Row],[Distribuição Base]]*Q$7</f>
        <v>0</v>
      </c>
      <c r="R78" s="30">
        <f>Tabela1312345673456[[#This Row],[Distribuição Base]]*R$7</f>
        <v>0</v>
      </c>
      <c r="S78" s="30">
        <f>Tabela1312345673456[[#This Row],[Distribuição Base]]*S$7</f>
        <v>0</v>
      </c>
    </row>
    <row r="79" spans="1:19" x14ac:dyDescent="0.25">
      <c r="A79" t="s">
        <v>66</v>
      </c>
      <c r="B79">
        <v>145</v>
      </c>
      <c r="C79" s="29">
        <v>21110</v>
      </c>
      <c r="D79" t="s">
        <v>105</v>
      </c>
      <c r="E79" s="36">
        <v>-22.400000000000002</v>
      </c>
      <c r="F79" s="10">
        <v>5.0737505889174783E-3</v>
      </c>
      <c r="G79" s="30">
        <f>Tabela1312345673456[[#This Row],[Distribuição Base]]*G$7</f>
        <v>0</v>
      </c>
      <c r="H79" s="30">
        <f>Tabela1312345673456[[#This Row],[Distribuição Base]]*H$7</f>
        <v>0</v>
      </c>
      <c r="I79" s="30">
        <f>Tabela1312345673456[[#This Row],[Distribuição Base]]*I$7</f>
        <v>0</v>
      </c>
      <c r="J79" s="30">
        <f>Tabela1312345673456[[#This Row],[Distribuição Base]]*J$7</f>
        <v>0</v>
      </c>
      <c r="K79" s="30">
        <f>Tabela1312345673456[[#This Row],[Distribuição Base]]*K$7</f>
        <v>0</v>
      </c>
      <c r="L79" s="30">
        <f>Tabela1312345673456[[#This Row],[Distribuição Base]]*L$7</f>
        <v>0</v>
      </c>
      <c r="M79" s="30">
        <f>Tabela1312345673456[[#This Row],[Distribuição Base]]*M$7</f>
        <v>0</v>
      </c>
      <c r="N79" s="30">
        <f>Tabela1312345673456[[#This Row],[Distribuição Base]]*N$7</f>
        <v>0</v>
      </c>
      <c r="O79" s="30">
        <f>Tabela1312345673456[[#This Row],[Distribuição Base]]*O$7</f>
        <v>0</v>
      </c>
      <c r="P79" s="30">
        <f>Tabela1312345673456[[#This Row],[Distribuição Base]]*P$7</f>
        <v>0</v>
      </c>
      <c r="Q79" s="30">
        <f>Tabela1312345673456[[#This Row],[Distribuição Base]]*Q$7</f>
        <v>0</v>
      </c>
      <c r="R79" s="30">
        <f>Tabela1312345673456[[#This Row],[Distribuição Base]]*R$7</f>
        <v>0</v>
      </c>
      <c r="S79" s="30">
        <f>Tabela1312345673456[[#This Row],[Distribuição Base]]*S$7</f>
        <v>0</v>
      </c>
    </row>
    <row r="80" spans="1:19" x14ac:dyDescent="0.25">
      <c r="A80" t="s">
        <v>66</v>
      </c>
      <c r="B80">
        <v>148</v>
      </c>
      <c r="C80" s="29">
        <v>21113</v>
      </c>
      <c r="D80" t="s">
        <v>106</v>
      </c>
      <c r="E80" s="36">
        <v>-8.3999999999999986</v>
      </c>
      <c r="F80" s="10">
        <v>1.9026564708440538E-3</v>
      </c>
      <c r="G80" s="30">
        <f>Tabela1312345673456[[#This Row],[Distribuição Base]]*G$7</f>
        <v>0</v>
      </c>
      <c r="H80" s="30">
        <f>Tabela1312345673456[[#This Row],[Distribuição Base]]*H$7</f>
        <v>0</v>
      </c>
      <c r="I80" s="30">
        <f>Tabela1312345673456[[#This Row],[Distribuição Base]]*I$7</f>
        <v>0</v>
      </c>
      <c r="J80" s="30">
        <f>Tabela1312345673456[[#This Row],[Distribuição Base]]*J$7</f>
        <v>0</v>
      </c>
      <c r="K80" s="30">
        <f>Tabela1312345673456[[#This Row],[Distribuição Base]]*K$7</f>
        <v>0</v>
      </c>
      <c r="L80" s="30">
        <f>Tabela1312345673456[[#This Row],[Distribuição Base]]*L$7</f>
        <v>0</v>
      </c>
      <c r="M80" s="30">
        <f>Tabela1312345673456[[#This Row],[Distribuição Base]]*M$7</f>
        <v>0</v>
      </c>
      <c r="N80" s="30">
        <f>Tabela1312345673456[[#This Row],[Distribuição Base]]*N$7</f>
        <v>0</v>
      </c>
      <c r="O80" s="30">
        <f>Tabela1312345673456[[#This Row],[Distribuição Base]]*O$7</f>
        <v>0</v>
      </c>
      <c r="P80" s="30">
        <f>Tabela1312345673456[[#This Row],[Distribuição Base]]*P$7</f>
        <v>0</v>
      </c>
      <c r="Q80" s="30">
        <f>Tabela1312345673456[[#This Row],[Distribuição Base]]*Q$7</f>
        <v>0</v>
      </c>
      <c r="R80" s="30">
        <f>Tabela1312345673456[[#This Row],[Distribuição Base]]*R$7</f>
        <v>0</v>
      </c>
      <c r="S80" s="30">
        <f>Tabela1312345673456[[#This Row],[Distribuição Base]]*S$7</f>
        <v>0</v>
      </c>
    </row>
    <row r="81" spans="1:19" x14ac:dyDescent="0.25">
      <c r="A81" t="s">
        <v>66</v>
      </c>
      <c r="B81">
        <v>150</v>
      </c>
      <c r="C81" s="29">
        <v>21115</v>
      </c>
      <c r="D81" t="s">
        <v>107</v>
      </c>
      <c r="E81" s="36">
        <v>-44.79999999999999</v>
      </c>
      <c r="F81" s="10">
        <v>1.0147501177834953E-2</v>
      </c>
      <c r="G81" s="30">
        <f>Tabela1312345673456[[#This Row],[Distribuição Base]]*G$7</f>
        <v>0</v>
      </c>
      <c r="H81" s="30">
        <f>Tabela1312345673456[[#This Row],[Distribuição Base]]*H$7</f>
        <v>0</v>
      </c>
      <c r="I81" s="30">
        <f>Tabela1312345673456[[#This Row],[Distribuição Base]]*I$7</f>
        <v>0</v>
      </c>
      <c r="J81" s="30">
        <f>Tabela1312345673456[[#This Row],[Distribuição Base]]*J$7</f>
        <v>0</v>
      </c>
      <c r="K81" s="30">
        <f>Tabela1312345673456[[#This Row],[Distribuição Base]]*K$7</f>
        <v>0</v>
      </c>
      <c r="L81" s="30">
        <f>Tabela1312345673456[[#This Row],[Distribuição Base]]*L$7</f>
        <v>0</v>
      </c>
      <c r="M81" s="30">
        <f>Tabela1312345673456[[#This Row],[Distribuição Base]]*M$7</f>
        <v>0</v>
      </c>
      <c r="N81" s="30">
        <f>Tabela1312345673456[[#This Row],[Distribuição Base]]*N$7</f>
        <v>0</v>
      </c>
      <c r="O81" s="30">
        <f>Tabela1312345673456[[#This Row],[Distribuição Base]]*O$7</f>
        <v>0</v>
      </c>
      <c r="P81" s="30">
        <f>Tabela1312345673456[[#This Row],[Distribuição Base]]*P$7</f>
        <v>0</v>
      </c>
      <c r="Q81" s="30">
        <f>Tabela1312345673456[[#This Row],[Distribuição Base]]*Q$7</f>
        <v>0</v>
      </c>
      <c r="R81" s="30">
        <f>Tabela1312345673456[[#This Row],[Distribuição Base]]*R$7</f>
        <v>0</v>
      </c>
      <c r="S81" s="30">
        <f>Tabela1312345673456[[#This Row],[Distribuição Base]]*S$7</f>
        <v>0</v>
      </c>
    </row>
    <row r="82" spans="1:19" x14ac:dyDescent="0.25">
      <c r="A82" t="s">
        <v>66</v>
      </c>
      <c r="B82">
        <v>152</v>
      </c>
      <c r="C82" s="29">
        <v>21122</v>
      </c>
      <c r="D82" t="s">
        <v>108</v>
      </c>
      <c r="E82" s="36">
        <v>-2.8</v>
      </c>
      <c r="F82" s="10">
        <v>1E-3</v>
      </c>
      <c r="G82" s="30">
        <f>Tabela1312345673456[[#This Row],[Distribuição Base]]*G$7</f>
        <v>0</v>
      </c>
      <c r="H82" s="30">
        <f>Tabela1312345673456[[#This Row],[Distribuição Base]]*H$7</f>
        <v>0</v>
      </c>
      <c r="I82" s="30">
        <f>Tabela1312345673456[[#This Row],[Distribuição Base]]*I$7</f>
        <v>0</v>
      </c>
      <c r="J82" s="30">
        <f>Tabela1312345673456[[#This Row],[Distribuição Base]]*J$7</f>
        <v>0</v>
      </c>
      <c r="K82" s="30">
        <f>Tabela1312345673456[[#This Row],[Distribuição Base]]*K$7</f>
        <v>0</v>
      </c>
      <c r="L82" s="30">
        <f>Tabela1312345673456[[#This Row],[Distribuição Base]]*L$7</f>
        <v>0</v>
      </c>
      <c r="M82" s="30">
        <f>Tabela1312345673456[[#This Row],[Distribuição Base]]*M$7</f>
        <v>0</v>
      </c>
      <c r="N82" s="30">
        <f>Tabela1312345673456[[#This Row],[Distribuição Base]]*N$7</f>
        <v>0</v>
      </c>
      <c r="O82" s="30">
        <f>Tabela1312345673456[[#This Row],[Distribuição Base]]*O$7</f>
        <v>0</v>
      </c>
      <c r="P82" s="30">
        <f>Tabela1312345673456[[#This Row],[Distribuição Base]]*P$7</f>
        <v>0</v>
      </c>
      <c r="Q82" s="30">
        <f>Tabela1312345673456[[#This Row],[Distribuição Base]]*Q$7</f>
        <v>0</v>
      </c>
      <c r="R82" s="30">
        <f>Tabela1312345673456[[#This Row],[Distribuição Base]]*R$7</f>
        <v>0</v>
      </c>
      <c r="S82" s="30">
        <f>Tabela1312345673456[[#This Row],[Distribuição Base]]*S$7</f>
        <v>0</v>
      </c>
    </row>
    <row r="83" spans="1:19" x14ac:dyDescent="0.25">
      <c r="A83" t="s">
        <v>66</v>
      </c>
      <c r="B83">
        <v>153</v>
      </c>
      <c r="C83" s="29">
        <v>21124</v>
      </c>
      <c r="D83" t="s">
        <v>109</v>
      </c>
      <c r="E83" s="36">
        <v>-8.3999999999999986</v>
      </c>
      <c r="F83" s="10">
        <v>1.9026564708440538E-3</v>
      </c>
      <c r="G83" s="30">
        <f>Tabela1312345673456[[#This Row],[Distribuição Base]]*G$7</f>
        <v>0</v>
      </c>
      <c r="H83" s="30">
        <f>Tabela1312345673456[[#This Row],[Distribuição Base]]*H$7</f>
        <v>0</v>
      </c>
      <c r="I83" s="30">
        <f>Tabela1312345673456[[#This Row],[Distribuição Base]]*I$7</f>
        <v>0</v>
      </c>
      <c r="J83" s="30">
        <f>Tabela1312345673456[[#This Row],[Distribuição Base]]*J$7</f>
        <v>0</v>
      </c>
      <c r="K83" s="30">
        <f>Tabela1312345673456[[#This Row],[Distribuição Base]]*K$7</f>
        <v>0</v>
      </c>
      <c r="L83" s="30">
        <f>Tabela1312345673456[[#This Row],[Distribuição Base]]*L$7</f>
        <v>0</v>
      </c>
      <c r="M83" s="30">
        <f>Tabela1312345673456[[#This Row],[Distribuição Base]]*M$7</f>
        <v>0</v>
      </c>
      <c r="N83" s="30">
        <f>Tabela1312345673456[[#This Row],[Distribuição Base]]*N$7</f>
        <v>0</v>
      </c>
      <c r="O83" s="30">
        <f>Tabela1312345673456[[#This Row],[Distribuição Base]]*O$7</f>
        <v>0</v>
      </c>
      <c r="P83" s="30">
        <f>Tabela1312345673456[[#This Row],[Distribuição Base]]*P$7</f>
        <v>0</v>
      </c>
      <c r="Q83" s="30">
        <f>Tabela1312345673456[[#This Row],[Distribuição Base]]*Q$7</f>
        <v>0</v>
      </c>
      <c r="R83" s="30">
        <f>Tabela1312345673456[[#This Row],[Distribuição Base]]*R$7</f>
        <v>0</v>
      </c>
      <c r="S83" s="30">
        <f>Tabela1312345673456[[#This Row],[Distribuição Base]]*S$7</f>
        <v>0</v>
      </c>
    </row>
    <row r="84" spans="1:19" x14ac:dyDescent="0.25">
      <c r="A84" t="s">
        <v>66</v>
      </c>
      <c r="B84">
        <v>155</v>
      </c>
      <c r="C84" s="29">
        <v>21130</v>
      </c>
      <c r="D84" t="s">
        <v>110</v>
      </c>
      <c r="E84" s="36">
        <v>-2.8</v>
      </c>
      <c r="F84" s="10">
        <v>6.3421882361468468E-4</v>
      </c>
      <c r="G84" s="30">
        <f>Tabela1312345673456[[#This Row],[Distribuição Base]]*G$7</f>
        <v>0</v>
      </c>
      <c r="H84" s="30">
        <f>Tabela1312345673456[[#This Row],[Distribuição Base]]*H$7</f>
        <v>0</v>
      </c>
      <c r="I84" s="30">
        <f>Tabela1312345673456[[#This Row],[Distribuição Base]]*I$7</f>
        <v>0</v>
      </c>
      <c r="J84" s="30">
        <f>Tabela1312345673456[[#This Row],[Distribuição Base]]*J$7</f>
        <v>0</v>
      </c>
      <c r="K84" s="30">
        <f>Tabela1312345673456[[#This Row],[Distribuição Base]]*K$7</f>
        <v>0</v>
      </c>
      <c r="L84" s="30">
        <f>Tabela1312345673456[[#This Row],[Distribuição Base]]*L$7</f>
        <v>0</v>
      </c>
      <c r="M84" s="30">
        <f>Tabela1312345673456[[#This Row],[Distribuição Base]]*M$7</f>
        <v>0</v>
      </c>
      <c r="N84" s="30">
        <f>Tabela1312345673456[[#This Row],[Distribuição Base]]*N$7</f>
        <v>0</v>
      </c>
      <c r="O84" s="30">
        <f>Tabela1312345673456[[#This Row],[Distribuição Base]]*O$7</f>
        <v>0</v>
      </c>
      <c r="P84" s="30">
        <f>Tabela1312345673456[[#This Row],[Distribuição Base]]*P$7</f>
        <v>0</v>
      </c>
      <c r="Q84" s="30">
        <f>Tabela1312345673456[[#This Row],[Distribuição Base]]*Q$7</f>
        <v>0</v>
      </c>
      <c r="R84" s="30">
        <f>Tabela1312345673456[[#This Row],[Distribuição Base]]*R$7</f>
        <v>0</v>
      </c>
      <c r="S84" s="30">
        <f>Tabela1312345673456[[#This Row],[Distribuição Base]]*S$7</f>
        <v>0</v>
      </c>
    </row>
    <row r="85" spans="1:19" x14ac:dyDescent="0.25">
      <c r="A85" t="s">
        <v>66</v>
      </c>
      <c r="B85">
        <v>156</v>
      </c>
      <c r="C85" s="29">
        <v>21210</v>
      </c>
      <c r="D85" t="s">
        <v>111</v>
      </c>
      <c r="E85" s="36">
        <v>-44.79999999999999</v>
      </c>
      <c r="F85" s="10">
        <v>1.0147501177834953E-2</v>
      </c>
      <c r="G85" s="30">
        <f>Tabela1312345673456[[#This Row],[Distribuição Base]]*G$7</f>
        <v>0</v>
      </c>
      <c r="H85" s="30">
        <f>Tabela1312345673456[[#This Row],[Distribuição Base]]*H$7</f>
        <v>0</v>
      </c>
      <c r="I85" s="30">
        <f>Tabela1312345673456[[#This Row],[Distribuição Base]]*I$7</f>
        <v>0</v>
      </c>
      <c r="J85" s="30">
        <f>Tabela1312345673456[[#This Row],[Distribuição Base]]*J$7</f>
        <v>0</v>
      </c>
      <c r="K85" s="30">
        <f>Tabela1312345673456[[#This Row],[Distribuição Base]]*K$7</f>
        <v>0</v>
      </c>
      <c r="L85" s="30">
        <f>Tabela1312345673456[[#This Row],[Distribuição Base]]*L$7</f>
        <v>0</v>
      </c>
      <c r="M85" s="30">
        <f>Tabela1312345673456[[#This Row],[Distribuição Base]]*M$7</f>
        <v>0</v>
      </c>
      <c r="N85" s="30">
        <f>Tabela1312345673456[[#This Row],[Distribuição Base]]*N$7</f>
        <v>0</v>
      </c>
      <c r="O85" s="30">
        <f>Tabela1312345673456[[#This Row],[Distribuição Base]]*O$7</f>
        <v>0</v>
      </c>
      <c r="P85" s="30">
        <f>Tabela1312345673456[[#This Row],[Distribuição Base]]*P$7</f>
        <v>0</v>
      </c>
      <c r="Q85" s="30">
        <f>Tabela1312345673456[[#This Row],[Distribuição Base]]*Q$7</f>
        <v>0</v>
      </c>
      <c r="R85" s="30">
        <f>Tabela1312345673456[[#This Row],[Distribuição Base]]*R$7</f>
        <v>0</v>
      </c>
      <c r="S85" s="30">
        <f>Tabela1312345673456[[#This Row],[Distribuição Base]]*S$7</f>
        <v>0</v>
      </c>
    </row>
    <row r="86" spans="1:19" x14ac:dyDescent="0.25">
      <c r="A86" t="s">
        <v>66</v>
      </c>
      <c r="B86">
        <v>158</v>
      </c>
      <c r="C86" s="29">
        <v>21220</v>
      </c>
      <c r="D86" t="s">
        <v>112</v>
      </c>
      <c r="E86" s="36">
        <v>-8.3999999999999986</v>
      </c>
      <c r="F86" s="10">
        <v>2E-3</v>
      </c>
      <c r="G86" s="30">
        <f>Tabela1312345673456[[#This Row],[Distribuição Base]]*G$7</f>
        <v>0</v>
      </c>
      <c r="H86" s="30">
        <f>Tabela1312345673456[[#This Row],[Distribuição Base]]*H$7</f>
        <v>0</v>
      </c>
      <c r="I86" s="30">
        <f>Tabela1312345673456[[#This Row],[Distribuição Base]]*I$7</f>
        <v>0</v>
      </c>
      <c r="J86" s="30">
        <f>Tabela1312345673456[[#This Row],[Distribuição Base]]*J$7</f>
        <v>0</v>
      </c>
      <c r="K86" s="30">
        <f>Tabela1312345673456[[#This Row],[Distribuição Base]]*K$7</f>
        <v>0</v>
      </c>
      <c r="L86" s="30">
        <f>Tabela1312345673456[[#This Row],[Distribuição Base]]*L$7</f>
        <v>0</v>
      </c>
      <c r="M86" s="30">
        <f>Tabela1312345673456[[#This Row],[Distribuição Base]]*M$7</f>
        <v>0</v>
      </c>
      <c r="N86" s="30">
        <f>Tabela1312345673456[[#This Row],[Distribuição Base]]*N$7</f>
        <v>0</v>
      </c>
      <c r="O86" s="30">
        <f>Tabela1312345673456[[#This Row],[Distribuição Base]]*O$7</f>
        <v>0</v>
      </c>
      <c r="P86" s="30">
        <f>Tabela1312345673456[[#This Row],[Distribuição Base]]*P$7</f>
        <v>0</v>
      </c>
      <c r="Q86" s="30">
        <f>Tabela1312345673456[[#This Row],[Distribuição Base]]*Q$7</f>
        <v>0</v>
      </c>
      <c r="R86" s="30">
        <f>Tabela1312345673456[[#This Row],[Distribuição Base]]*R$7</f>
        <v>0</v>
      </c>
      <c r="S86" s="30">
        <f>Tabela1312345673456[[#This Row],[Distribuição Base]]*S$7</f>
        <v>0</v>
      </c>
    </row>
    <row r="87" spans="1:19" x14ac:dyDescent="0.25">
      <c r="A87" t="s">
        <v>66</v>
      </c>
      <c r="B87">
        <v>159</v>
      </c>
      <c r="C87" s="29">
        <v>21230</v>
      </c>
      <c r="D87" t="s">
        <v>113</v>
      </c>
      <c r="E87" s="36">
        <v>-2.8</v>
      </c>
      <c r="F87" s="10">
        <v>1E-3</v>
      </c>
      <c r="G87" s="30">
        <f>Tabela1312345673456[[#This Row],[Distribuição Base]]*G$7</f>
        <v>0</v>
      </c>
      <c r="H87" s="30">
        <f>Tabela1312345673456[[#This Row],[Distribuição Base]]*H$7</f>
        <v>0</v>
      </c>
      <c r="I87" s="30">
        <f>Tabela1312345673456[[#This Row],[Distribuição Base]]*I$7</f>
        <v>0</v>
      </c>
      <c r="J87" s="30">
        <f>Tabela1312345673456[[#This Row],[Distribuição Base]]*J$7</f>
        <v>0</v>
      </c>
      <c r="K87" s="30">
        <f>Tabela1312345673456[[#This Row],[Distribuição Base]]*K$7</f>
        <v>0</v>
      </c>
      <c r="L87" s="30">
        <f>Tabela1312345673456[[#This Row],[Distribuição Base]]*L$7</f>
        <v>0</v>
      </c>
      <c r="M87" s="30">
        <f>Tabela1312345673456[[#This Row],[Distribuição Base]]*M$7</f>
        <v>0</v>
      </c>
      <c r="N87" s="30">
        <f>Tabela1312345673456[[#This Row],[Distribuição Base]]*N$7</f>
        <v>0</v>
      </c>
      <c r="O87" s="30">
        <f>Tabela1312345673456[[#This Row],[Distribuição Base]]*O$7</f>
        <v>0</v>
      </c>
      <c r="P87" s="30">
        <f>Tabela1312345673456[[#This Row],[Distribuição Base]]*P$7</f>
        <v>0</v>
      </c>
      <c r="Q87" s="30">
        <f>Tabela1312345673456[[#This Row],[Distribuição Base]]*Q$7</f>
        <v>0</v>
      </c>
      <c r="R87" s="30">
        <f>Tabela1312345673456[[#This Row],[Distribuição Base]]*R$7</f>
        <v>0</v>
      </c>
      <c r="S87" s="30">
        <f>Tabela1312345673456[[#This Row],[Distribuição Base]]*S$7</f>
        <v>0</v>
      </c>
    </row>
    <row r="88" spans="1:19" x14ac:dyDescent="0.25">
      <c r="A88" t="s">
        <v>66</v>
      </c>
      <c r="B88">
        <v>160</v>
      </c>
      <c r="C88" s="29">
        <v>21240</v>
      </c>
      <c r="D88" t="s">
        <v>114</v>
      </c>
      <c r="E88" s="36">
        <v>-30.800000000000004</v>
      </c>
      <c r="F88" s="10">
        <v>6.976407059761533E-3</v>
      </c>
      <c r="G88" s="30">
        <f>Tabela1312345673456[[#This Row],[Distribuição Base]]*G$7</f>
        <v>0</v>
      </c>
      <c r="H88" s="30">
        <f>Tabela1312345673456[[#This Row],[Distribuição Base]]*H$7</f>
        <v>0</v>
      </c>
      <c r="I88" s="30">
        <f>Tabela1312345673456[[#This Row],[Distribuição Base]]*I$7</f>
        <v>0</v>
      </c>
      <c r="J88" s="30">
        <f>Tabela1312345673456[[#This Row],[Distribuição Base]]*J$7</f>
        <v>0</v>
      </c>
      <c r="K88" s="30">
        <f>Tabela1312345673456[[#This Row],[Distribuição Base]]*K$7</f>
        <v>0</v>
      </c>
      <c r="L88" s="30">
        <f>Tabela1312345673456[[#This Row],[Distribuição Base]]*L$7</f>
        <v>0</v>
      </c>
      <c r="M88" s="30">
        <f>Tabela1312345673456[[#This Row],[Distribuição Base]]*M$7</f>
        <v>0</v>
      </c>
      <c r="N88" s="30">
        <f>Tabela1312345673456[[#This Row],[Distribuição Base]]*N$7</f>
        <v>0</v>
      </c>
      <c r="O88" s="30">
        <f>Tabela1312345673456[[#This Row],[Distribuição Base]]*O$7</f>
        <v>0</v>
      </c>
      <c r="P88" s="30">
        <f>Tabela1312345673456[[#This Row],[Distribuição Base]]*P$7</f>
        <v>0</v>
      </c>
      <c r="Q88" s="30">
        <f>Tabela1312345673456[[#This Row],[Distribuição Base]]*Q$7</f>
        <v>0</v>
      </c>
      <c r="R88" s="30">
        <f>Tabela1312345673456[[#This Row],[Distribuição Base]]*R$7</f>
        <v>0</v>
      </c>
      <c r="S88" s="30">
        <f>Tabela1312345673456[[#This Row],[Distribuição Base]]*S$7</f>
        <v>0</v>
      </c>
    </row>
    <row r="89" spans="1:19" x14ac:dyDescent="0.25">
      <c r="A89" t="s">
        <v>66</v>
      </c>
      <c r="B89">
        <v>165</v>
      </c>
      <c r="C89" s="29">
        <v>21245</v>
      </c>
      <c r="D89" t="s">
        <v>115</v>
      </c>
      <c r="E89" s="36">
        <v>-2.8</v>
      </c>
      <c r="F89" s="10">
        <v>6.3421882361468468E-4</v>
      </c>
      <c r="G89" s="30">
        <f>Tabela1312345673456[[#This Row],[Distribuição Base]]*G$7</f>
        <v>0</v>
      </c>
      <c r="H89" s="30">
        <f>Tabela1312345673456[[#This Row],[Distribuição Base]]*H$7</f>
        <v>0</v>
      </c>
      <c r="I89" s="30">
        <f>Tabela1312345673456[[#This Row],[Distribuição Base]]*I$7</f>
        <v>0</v>
      </c>
      <c r="J89" s="30">
        <f>Tabela1312345673456[[#This Row],[Distribuição Base]]*J$7</f>
        <v>0</v>
      </c>
      <c r="K89" s="30">
        <f>Tabela1312345673456[[#This Row],[Distribuição Base]]*K$7</f>
        <v>0</v>
      </c>
      <c r="L89" s="30">
        <f>Tabela1312345673456[[#This Row],[Distribuição Base]]*L$7</f>
        <v>0</v>
      </c>
      <c r="M89" s="30">
        <f>Tabela1312345673456[[#This Row],[Distribuição Base]]*M$7</f>
        <v>0</v>
      </c>
      <c r="N89" s="30">
        <f>Tabela1312345673456[[#This Row],[Distribuição Base]]*N$7</f>
        <v>0</v>
      </c>
      <c r="O89" s="30">
        <f>Tabela1312345673456[[#This Row],[Distribuição Base]]*O$7</f>
        <v>0</v>
      </c>
      <c r="P89" s="30">
        <f>Tabela1312345673456[[#This Row],[Distribuição Base]]*P$7</f>
        <v>0</v>
      </c>
      <c r="Q89" s="30">
        <f>Tabela1312345673456[[#This Row],[Distribuição Base]]*Q$7</f>
        <v>0</v>
      </c>
      <c r="R89" s="30">
        <f>Tabela1312345673456[[#This Row],[Distribuição Base]]*R$7</f>
        <v>0</v>
      </c>
      <c r="S89" s="30">
        <f>Tabela1312345673456[[#This Row],[Distribuição Base]]*S$7</f>
        <v>0</v>
      </c>
    </row>
    <row r="90" spans="1:19" x14ac:dyDescent="0.25">
      <c r="A90" t="s">
        <v>66</v>
      </c>
      <c r="B90">
        <v>167</v>
      </c>
      <c r="C90" s="29">
        <v>21250</v>
      </c>
      <c r="D90" t="s">
        <v>116</v>
      </c>
      <c r="E90" s="36">
        <v>-22.400000000000002</v>
      </c>
      <c r="F90" s="10">
        <v>5.0737505889174783E-3</v>
      </c>
      <c r="G90" s="30">
        <f>Tabela1312345673456[[#This Row],[Distribuição Base]]*G$7</f>
        <v>0</v>
      </c>
      <c r="H90" s="30">
        <f>Tabela1312345673456[[#This Row],[Distribuição Base]]*H$7</f>
        <v>0</v>
      </c>
      <c r="I90" s="30">
        <f>Tabela1312345673456[[#This Row],[Distribuição Base]]*I$7</f>
        <v>0</v>
      </c>
      <c r="J90" s="30">
        <f>Tabela1312345673456[[#This Row],[Distribuição Base]]*J$7</f>
        <v>0</v>
      </c>
      <c r="K90" s="30">
        <f>Tabela1312345673456[[#This Row],[Distribuição Base]]*K$7</f>
        <v>0</v>
      </c>
      <c r="L90" s="30">
        <f>Tabela1312345673456[[#This Row],[Distribuição Base]]*L$7</f>
        <v>0</v>
      </c>
      <c r="M90" s="30">
        <f>Tabela1312345673456[[#This Row],[Distribuição Base]]*M$7</f>
        <v>0</v>
      </c>
      <c r="N90" s="30">
        <f>Tabela1312345673456[[#This Row],[Distribuição Base]]*N$7</f>
        <v>0</v>
      </c>
      <c r="O90" s="30">
        <f>Tabela1312345673456[[#This Row],[Distribuição Base]]*O$7</f>
        <v>0</v>
      </c>
      <c r="P90" s="30">
        <f>Tabela1312345673456[[#This Row],[Distribuição Base]]*P$7</f>
        <v>0</v>
      </c>
      <c r="Q90" s="30">
        <f>Tabela1312345673456[[#This Row],[Distribuição Base]]*Q$7</f>
        <v>0</v>
      </c>
      <c r="R90" s="30">
        <f>Tabela1312345673456[[#This Row],[Distribuição Base]]*R$7</f>
        <v>0</v>
      </c>
      <c r="S90" s="30">
        <f>Tabela1312345673456[[#This Row],[Distribuição Base]]*S$7</f>
        <v>0</v>
      </c>
    </row>
    <row r="91" spans="1:19" x14ac:dyDescent="0.25">
      <c r="A91" t="s">
        <v>66</v>
      </c>
      <c r="B91">
        <v>169</v>
      </c>
      <c r="C91" s="29">
        <v>21280</v>
      </c>
      <c r="D91" t="s">
        <v>117</v>
      </c>
      <c r="E91" s="36">
        <v>-11.2</v>
      </c>
      <c r="F91" s="10">
        <v>2.5368752944587387E-3</v>
      </c>
      <c r="G91" s="30">
        <f>Tabela1312345673456[[#This Row],[Distribuição Base]]*G$7</f>
        <v>0</v>
      </c>
      <c r="H91" s="30">
        <f>Tabela1312345673456[[#This Row],[Distribuição Base]]*H$7</f>
        <v>0</v>
      </c>
      <c r="I91" s="30">
        <f>Tabela1312345673456[[#This Row],[Distribuição Base]]*I$7</f>
        <v>0</v>
      </c>
      <c r="J91" s="30">
        <f>Tabela1312345673456[[#This Row],[Distribuição Base]]*J$7</f>
        <v>0</v>
      </c>
      <c r="K91" s="30">
        <f>Tabela1312345673456[[#This Row],[Distribuição Base]]*K$7</f>
        <v>0</v>
      </c>
      <c r="L91" s="30">
        <f>Tabela1312345673456[[#This Row],[Distribuição Base]]*L$7</f>
        <v>0</v>
      </c>
      <c r="M91" s="30">
        <f>Tabela1312345673456[[#This Row],[Distribuição Base]]*M$7</f>
        <v>0</v>
      </c>
      <c r="N91" s="30">
        <f>Tabela1312345673456[[#This Row],[Distribuição Base]]*N$7</f>
        <v>0</v>
      </c>
      <c r="O91" s="30">
        <f>Tabela1312345673456[[#This Row],[Distribuição Base]]*O$7</f>
        <v>0</v>
      </c>
      <c r="P91" s="30">
        <f>Tabela1312345673456[[#This Row],[Distribuição Base]]*P$7</f>
        <v>0</v>
      </c>
      <c r="Q91" s="30">
        <f>Tabela1312345673456[[#This Row],[Distribuição Base]]*Q$7</f>
        <v>0</v>
      </c>
      <c r="R91" s="30">
        <f>Tabela1312345673456[[#This Row],[Distribuição Base]]*R$7</f>
        <v>0</v>
      </c>
      <c r="S91" s="30">
        <f>Tabela1312345673456[[#This Row],[Distribuição Base]]*S$7</f>
        <v>0</v>
      </c>
    </row>
    <row r="92" spans="1:19" x14ac:dyDescent="0.25">
      <c r="A92" t="s">
        <v>66</v>
      </c>
      <c r="B92">
        <v>172</v>
      </c>
      <c r="C92" s="29">
        <v>21402</v>
      </c>
      <c r="D92" t="s">
        <v>118</v>
      </c>
      <c r="E92" s="36">
        <v>-11.2</v>
      </c>
      <c r="F92" s="10">
        <v>2.5368752944587387E-3</v>
      </c>
      <c r="G92" s="30">
        <f>Tabela1312345673456[[#This Row],[Distribuição Base]]*G$7</f>
        <v>0</v>
      </c>
      <c r="H92" s="30">
        <f>Tabela1312345673456[[#This Row],[Distribuição Base]]*H$7</f>
        <v>0</v>
      </c>
      <c r="I92" s="30">
        <f>Tabela1312345673456[[#This Row],[Distribuição Base]]*I$7</f>
        <v>0</v>
      </c>
      <c r="J92" s="30">
        <f>Tabela1312345673456[[#This Row],[Distribuição Base]]*J$7</f>
        <v>0</v>
      </c>
      <c r="K92" s="30">
        <f>Tabela1312345673456[[#This Row],[Distribuição Base]]*K$7</f>
        <v>0</v>
      </c>
      <c r="L92" s="30">
        <f>Tabela1312345673456[[#This Row],[Distribuição Base]]*L$7</f>
        <v>0</v>
      </c>
      <c r="M92" s="30">
        <f>Tabela1312345673456[[#This Row],[Distribuição Base]]*M$7</f>
        <v>0</v>
      </c>
      <c r="N92" s="30">
        <f>Tabela1312345673456[[#This Row],[Distribuição Base]]*N$7</f>
        <v>0</v>
      </c>
      <c r="O92" s="30">
        <f>Tabela1312345673456[[#This Row],[Distribuição Base]]*O$7</f>
        <v>0</v>
      </c>
      <c r="P92" s="30">
        <f>Tabela1312345673456[[#This Row],[Distribuição Base]]*P$7</f>
        <v>0</v>
      </c>
      <c r="Q92" s="30">
        <f>Tabela1312345673456[[#This Row],[Distribuição Base]]*Q$7</f>
        <v>0</v>
      </c>
      <c r="R92" s="30">
        <f>Tabela1312345673456[[#This Row],[Distribuição Base]]*R$7</f>
        <v>0</v>
      </c>
      <c r="S92" s="30">
        <f>Tabela1312345673456[[#This Row],[Distribuição Base]]*S$7</f>
        <v>0</v>
      </c>
    </row>
    <row r="93" spans="1:19" x14ac:dyDescent="0.25">
      <c r="A93" t="s">
        <v>66</v>
      </c>
      <c r="B93">
        <v>178</v>
      </c>
      <c r="C93" s="29">
        <v>21421</v>
      </c>
      <c r="D93" t="s">
        <v>119</v>
      </c>
      <c r="E93" s="36">
        <v>-8.3999999999999986</v>
      </c>
      <c r="F93" s="10">
        <v>1.9026564708440538E-3</v>
      </c>
      <c r="G93" s="30">
        <f>Tabela1312345673456[[#This Row],[Distribuição Base]]*G$7</f>
        <v>0</v>
      </c>
      <c r="H93" s="30">
        <f>Tabela1312345673456[[#This Row],[Distribuição Base]]*H$7</f>
        <v>0</v>
      </c>
      <c r="I93" s="30">
        <f>Tabela1312345673456[[#This Row],[Distribuição Base]]*I$7</f>
        <v>0</v>
      </c>
      <c r="J93" s="30">
        <f>Tabela1312345673456[[#This Row],[Distribuição Base]]*J$7</f>
        <v>0</v>
      </c>
      <c r="K93" s="30">
        <f>Tabela1312345673456[[#This Row],[Distribuição Base]]*K$7</f>
        <v>0</v>
      </c>
      <c r="L93" s="30">
        <f>Tabela1312345673456[[#This Row],[Distribuição Base]]*L$7</f>
        <v>0</v>
      </c>
      <c r="M93" s="30">
        <f>Tabela1312345673456[[#This Row],[Distribuição Base]]*M$7</f>
        <v>0</v>
      </c>
      <c r="N93" s="30">
        <f>Tabela1312345673456[[#This Row],[Distribuição Base]]*N$7</f>
        <v>0</v>
      </c>
      <c r="O93" s="30">
        <f>Tabela1312345673456[[#This Row],[Distribuição Base]]*O$7</f>
        <v>0</v>
      </c>
      <c r="P93" s="30">
        <f>Tabela1312345673456[[#This Row],[Distribuição Base]]*P$7</f>
        <v>0</v>
      </c>
      <c r="Q93" s="30">
        <f>Tabela1312345673456[[#This Row],[Distribuição Base]]*Q$7</f>
        <v>0</v>
      </c>
      <c r="R93" s="30">
        <f>Tabela1312345673456[[#This Row],[Distribuição Base]]*R$7</f>
        <v>0</v>
      </c>
      <c r="S93" s="30">
        <f>Tabela1312345673456[[#This Row],[Distribuição Base]]*S$7</f>
        <v>0</v>
      </c>
    </row>
    <row r="94" spans="1:19" x14ac:dyDescent="0.25">
      <c r="A94" t="s">
        <v>66</v>
      </c>
      <c r="B94">
        <v>179</v>
      </c>
      <c r="C94" s="29">
        <v>21422</v>
      </c>
      <c r="D94" t="s">
        <v>120</v>
      </c>
      <c r="E94" s="36">
        <v>-5.6</v>
      </c>
      <c r="F94" s="10">
        <v>1.2684376472293694E-3</v>
      </c>
      <c r="G94" s="30">
        <f>Tabela1312345673456[[#This Row],[Distribuição Base]]*G$7</f>
        <v>0</v>
      </c>
      <c r="H94" s="30">
        <f>Tabela1312345673456[[#This Row],[Distribuição Base]]*H$7</f>
        <v>0</v>
      </c>
      <c r="I94" s="30">
        <f>Tabela1312345673456[[#This Row],[Distribuição Base]]*I$7</f>
        <v>0</v>
      </c>
      <c r="J94" s="30">
        <f>Tabela1312345673456[[#This Row],[Distribuição Base]]*J$7</f>
        <v>0</v>
      </c>
      <c r="K94" s="30">
        <f>Tabela1312345673456[[#This Row],[Distribuição Base]]*K$7</f>
        <v>0</v>
      </c>
      <c r="L94" s="30">
        <f>Tabela1312345673456[[#This Row],[Distribuição Base]]*L$7</f>
        <v>0</v>
      </c>
      <c r="M94" s="30">
        <f>Tabela1312345673456[[#This Row],[Distribuição Base]]*M$7</f>
        <v>0</v>
      </c>
      <c r="N94" s="30">
        <f>Tabela1312345673456[[#This Row],[Distribuição Base]]*N$7</f>
        <v>0</v>
      </c>
      <c r="O94" s="30">
        <f>Tabela1312345673456[[#This Row],[Distribuição Base]]*O$7</f>
        <v>0</v>
      </c>
      <c r="P94" s="30">
        <f>Tabela1312345673456[[#This Row],[Distribuição Base]]*P$7</f>
        <v>0</v>
      </c>
      <c r="Q94" s="30">
        <f>Tabela1312345673456[[#This Row],[Distribuição Base]]*Q$7</f>
        <v>0</v>
      </c>
      <c r="R94" s="30">
        <f>Tabela1312345673456[[#This Row],[Distribuição Base]]*R$7</f>
        <v>0</v>
      </c>
      <c r="S94" s="30">
        <f>Tabela1312345673456[[#This Row],[Distribuição Base]]*S$7</f>
        <v>0</v>
      </c>
    </row>
    <row r="95" spans="1:19" x14ac:dyDescent="0.25">
      <c r="A95" t="s">
        <v>66</v>
      </c>
      <c r="B95">
        <v>180</v>
      </c>
      <c r="C95" s="29">
        <v>21431</v>
      </c>
      <c r="D95" t="s">
        <v>121</v>
      </c>
      <c r="E95" s="36">
        <v>-5.6</v>
      </c>
      <c r="F95" s="10">
        <v>1.2684376472293694E-3</v>
      </c>
      <c r="G95" s="30">
        <f>Tabela1312345673456[[#This Row],[Distribuição Base]]*G$7</f>
        <v>0</v>
      </c>
      <c r="H95" s="30">
        <f>Tabela1312345673456[[#This Row],[Distribuição Base]]*H$7</f>
        <v>0</v>
      </c>
      <c r="I95" s="30">
        <f>Tabela1312345673456[[#This Row],[Distribuição Base]]*I$7</f>
        <v>0</v>
      </c>
      <c r="J95" s="30">
        <f>Tabela1312345673456[[#This Row],[Distribuição Base]]*J$7</f>
        <v>0</v>
      </c>
      <c r="K95" s="30">
        <f>Tabela1312345673456[[#This Row],[Distribuição Base]]*K$7</f>
        <v>0</v>
      </c>
      <c r="L95" s="30">
        <f>Tabela1312345673456[[#This Row],[Distribuição Base]]*L$7</f>
        <v>0</v>
      </c>
      <c r="M95" s="30">
        <f>Tabela1312345673456[[#This Row],[Distribuição Base]]*M$7</f>
        <v>0</v>
      </c>
      <c r="N95" s="30">
        <f>Tabela1312345673456[[#This Row],[Distribuição Base]]*N$7</f>
        <v>0</v>
      </c>
      <c r="O95" s="30">
        <f>Tabela1312345673456[[#This Row],[Distribuição Base]]*O$7</f>
        <v>0</v>
      </c>
      <c r="P95" s="30">
        <f>Tabela1312345673456[[#This Row],[Distribuição Base]]*P$7</f>
        <v>0</v>
      </c>
      <c r="Q95" s="30">
        <f>Tabela1312345673456[[#This Row],[Distribuição Base]]*Q$7</f>
        <v>0</v>
      </c>
      <c r="R95" s="30">
        <f>Tabela1312345673456[[#This Row],[Distribuição Base]]*R$7</f>
        <v>0</v>
      </c>
      <c r="S95" s="30">
        <f>Tabela1312345673456[[#This Row],[Distribuição Base]]*S$7</f>
        <v>0</v>
      </c>
    </row>
    <row r="96" spans="1:19" x14ac:dyDescent="0.25">
      <c r="A96" t="s">
        <v>66</v>
      </c>
      <c r="B96">
        <v>181</v>
      </c>
      <c r="C96" s="29">
        <v>21432</v>
      </c>
      <c r="D96" t="s">
        <v>122</v>
      </c>
      <c r="E96" s="36">
        <v>-2.8</v>
      </c>
      <c r="F96" s="10">
        <v>1E-3</v>
      </c>
      <c r="G96" s="30">
        <f>Tabela1312345673456[[#This Row],[Distribuição Base]]*G$7</f>
        <v>0</v>
      </c>
      <c r="H96" s="30">
        <f>Tabela1312345673456[[#This Row],[Distribuição Base]]*H$7</f>
        <v>0</v>
      </c>
      <c r="I96" s="30">
        <f>Tabela1312345673456[[#This Row],[Distribuição Base]]*I$7</f>
        <v>0</v>
      </c>
      <c r="J96" s="30">
        <f>Tabela1312345673456[[#This Row],[Distribuição Base]]*J$7</f>
        <v>0</v>
      </c>
      <c r="K96" s="30">
        <f>Tabela1312345673456[[#This Row],[Distribuição Base]]*K$7</f>
        <v>0</v>
      </c>
      <c r="L96" s="30">
        <f>Tabela1312345673456[[#This Row],[Distribuição Base]]*L$7</f>
        <v>0</v>
      </c>
      <c r="M96" s="30">
        <f>Tabela1312345673456[[#This Row],[Distribuição Base]]*M$7</f>
        <v>0</v>
      </c>
      <c r="N96" s="30">
        <f>Tabela1312345673456[[#This Row],[Distribuição Base]]*N$7</f>
        <v>0</v>
      </c>
      <c r="O96" s="30">
        <f>Tabela1312345673456[[#This Row],[Distribuição Base]]*O$7</f>
        <v>0</v>
      </c>
      <c r="P96" s="30">
        <f>Tabela1312345673456[[#This Row],[Distribuição Base]]*P$7</f>
        <v>0</v>
      </c>
      <c r="Q96" s="30">
        <f>Tabela1312345673456[[#This Row],[Distribuição Base]]*Q$7</f>
        <v>0</v>
      </c>
      <c r="R96" s="30">
        <f>Tabela1312345673456[[#This Row],[Distribuição Base]]*R$7</f>
        <v>0</v>
      </c>
      <c r="S96" s="30">
        <f>Tabela1312345673456[[#This Row],[Distribuição Base]]*S$7</f>
        <v>0</v>
      </c>
    </row>
    <row r="97" spans="1:19" x14ac:dyDescent="0.25">
      <c r="A97" t="s">
        <v>66</v>
      </c>
      <c r="B97">
        <v>183</v>
      </c>
      <c r="C97" s="29">
        <v>21441</v>
      </c>
      <c r="D97" t="s">
        <v>123</v>
      </c>
      <c r="E97" s="36">
        <v>-5.6</v>
      </c>
      <c r="F97" s="10">
        <v>1.2684376472293694E-3</v>
      </c>
      <c r="G97" s="30">
        <f>Tabela1312345673456[[#This Row],[Distribuição Base]]*G$7</f>
        <v>0</v>
      </c>
      <c r="H97" s="30">
        <f>Tabela1312345673456[[#This Row],[Distribuição Base]]*H$7</f>
        <v>0</v>
      </c>
      <c r="I97" s="30">
        <f>Tabela1312345673456[[#This Row],[Distribuição Base]]*I$7</f>
        <v>0</v>
      </c>
      <c r="J97" s="30">
        <f>Tabela1312345673456[[#This Row],[Distribuição Base]]*J$7</f>
        <v>0</v>
      </c>
      <c r="K97" s="30">
        <f>Tabela1312345673456[[#This Row],[Distribuição Base]]*K$7</f>
        <v>0</v>
      </c>
      <c r="L97" s="30">
        <f>Tabela1312345673456[[#This Row],[Distribuição Base]]*L$7</f>
        <v>0</v>
      </c>
      <c r="M97" s="30">
        <f>Tabela1312345673456[[#This Row],[Distribuição Base]]*M$7</f>
        <v>0</v>
      </c>
      <c r="N97" s="30">
        <f>Tabela1312345673456[[#This Row],[Distribuição Base]]*N$7</f>
        <v>0</v>
      </c>
      <c r="O97" s="30">
        <f>Tabela1312345673456[[#This Row],[Distribuição Base]]*O$7</f>
        <v>0</v>
      </c>
      <c r="P97" s="30">
        <f>Tabela1312345673456[[#This Row],[Distribuição Base]]*P$7</f>
        <v>0</v>
      </c>
      <c r="Q97" s="30">
        <f>Tabela1312345673456[[#This Row],[Distribuição Base]]*Q$7</f>
        <v>0</v>
      </c>
      <c r="R97" s="30">
        <f>Tabela1312345673456[[#This Row],[Distribuição Base]]*R$7</f>
        <v>0</v>
      </c>
      <c r="S97" s="30">
        <f>Tabela1312345673456[[#This Row],[Distribuição Base]]*S$7</f>
        <v>0</v>
      </c>
    </row>
    <row r="98" spans="1:19" x14ac:dyDescent="0.25">
      <c r="A98" t="s">
        <v>66</v>
      </c>
      <c r="B98">
        <v>184</v>
      </c>
      <c r="C98" s="29">
        <v>21442</v>
      </c>
      <c r="D98" t="s">
        <v>124</v>
      </c>
      <c r="E98" s="36">
        <v>-2.8</v>
      </c>
      <c r="F98" s="10">
        <v>6.3421882361468468E-4</v>
      </c>
      <c r="G98" s="30">
        <f>Tabela1312345673456[[#This Row],[Distribuição Base]]*G$7</f>
        <v>0</v>
      </c>
      <c r="H98" s="30">
        <f>Tabela1312345673456[[#This Row],[Distribuição Base]]*H$7</f>
        <v>0</v>
      </c>
      <c r="I98" s="30">
        <f>Tabela1312345673456[[#This Row],[Distribuição Base]]*I$7</f>
        <v>0</v>
      </c>
      <c r="J98" s="30">
        <f>Tabela1312345673456[[#This Row],[Distribuição Base]]*J$7</f>
        <v>0</v>
      </c>
      <c r="K98" s="30">
        <f>Tabela1312345673456[[#This Row],[Distribuição Base]]*K$7</f>
        <v>0</v>
      </c>
      <c r="L98" s="30">
        <f>Tabela1312345673456[[#This Row],[Distribuição Base]]*L$7</f>
        <v>0</v>
      </c>
      <c r="M98" s="30">
        <f>Tabela1312345673456[[#This Row],[Distribuição Base]]*M$7</f>
        <v>0</v>
      </c>
      <c r="N98" s="30">
        <f>Tabela1312345673456[[#This Row],[Distribuição Base]]*N$7</f>
        <v>0</v>
      </c>
      <c r="O98" s="30">
        <f>Tabela1312345673456[[#This Row],[Distribuição Base]]*O$7</f>
        <v>0</v>
      </c>
      <c r="P98" s="30">
        <f>Tabela1312345673456[[#This Row],[Distribuição Base]]*P$7</f>
        <v>0</v>
      </c>
      <c r="Q98" s="30">
        <f>Tabela1312345673456[[#This Row],[Distribuição Base]]*Q$7</f>
        <v>0</v>
      </c>
      <c r="R98" s="30">
        <f>Tabela1312345673456[[#This Row],[Distribuição Base]]*R$7</f>
        <v>0</v>
      </c>
      <c r="S98" s="30">
        <f>Tabela1312345673456[[#This Row],[Distribuição Base]]*S$7</f>
        <v>0</v>
      </c>
    </row>
    <row r="99" spans="1:19" x14ac:dyDescent="0.25">
      <c r="A99" t="s">
        <v>66</v>
      </c>
      <c r="B99">
        <v>185</v>
      </c>
      <c r="C99" s="29">
        <v>21451</v>
      </c>
      <c r="D99" t="s">
        <v>125</v>
      </c>
      <c r="E99" s="36">
        <v>-47.599999999999987</v>
      </c>
      <c r="F99" s="10">
        <v>1.0781720001449637E-2</v>
      </c>
      <c r="G99" s="30">
        <f>Tabela1312345673456[[#This Row],[Distribuição Base]]*G$7</f>
        <v>0</v>
      </c>
      <c r="H99" s="30">
        <f>Tabela1312345673456[[#This Row],[Distribuição Base]]*H$7</f>
        <v>0</v>
      </c>
      <c r="I99" s="30">
        <f>Tabela1312345673456[[#This Row],[Distribuição Base]]*I$7</f>
        <v>0</v>
      </c>
      <c r="J99" s="30">
        <f>Tabela1312345673456[[#This Row],[Distribuição Base]]*J$7</f>
        <v>0</v>
      </c>
      <c r="K99" s="30">
        <f>Tabela1312345673456[[#This Row],[Distribuição Base]]*K$7</f>
        <v>0</v>
      </c>
      <c r="L99" s="30">
        <f>Tabela1312345673456[[#This Row],[Distribuição Base]]*L$7</f>
        <v>0</v>
      </c>
      <c r="M99" s="30">
        <f>Tabela1312345673456[[#This Row],[Distribuição Base]]*M$7</f>
        <v>0</v>
      </c>
      <c r="N99" s="30">
        <f>Tabela1312345673456[[#This Row],[Distribuição Base]]*N$7</f>
        <v>0</v>
      </c>
      <c r="O99" s="30">
        <f>Tabela1312345673456[[#This Row],[Distribuição Base]]*O$7</f>
        <v>0</v>
      </c>
      <c r="P99" s="30">
        <f>Tabela1312345673456[[#This Row],[Distribuição Base]]*P$7</f>
        <v>0</v>
      </c>
      <c r="Q99" s="30">
        <f>Tabela1312345673456[[#This Row],[Distribuição Base]]*Q$7</f>
        <v>0</v>
      </c>
      <c r="R99" s="30">
        <f>Tabela1312345673456[[#This Row],[Distribuição Base]]*R$7</f>
        <v>0</v>
      </c>
      <c r="S99" s="30">
        <f>Tabela1312345673456[[#This Row],[Distribuição Base]]*S$7</f>
        <v>0</v>
      </c>
    </row>
    <row r="100" spans="1:19" x14ac:dyDescent="0.25">
      <c r="A100" t="s">
        <v>66</v>
      </c>
      <c r="B100">
        <v>186</v>
      </c>
      <c r="C100" s="29">
        <v>21452</v>
      </c>
      <c r="D100" t="s">
        <v>126</v>
      </c>
      <c r="E100" s="36">
        <v>-2.8</v>
      </c>
      <c r="F100" s="10">
        <v>1E-3</v>
      </c>
      <c r="G100" s="30">
        <f>Tabela1312345673456[[#This Row],[Distribuição Base]]*G$7</f>
        <v>0</v>
      </c>
      <c r="H100" s="30">
        <f>Tabela1312345673456[[#This Row],[Distribuição Base]]*H$7</f>
        <v>0</v>
      </c>
      <c r="I100" s="30">
        <f>Tabela1312345673456[[#This Row],[Distribuição Base]]*I$7</f>
        <v>0</v>
      </c>
      <c r="J100" s="30">
        <f>Tabela1312345673456[[#This Row],[Distribuição Base]]*J$7</f>
        <v>0</v>
      </c>
      <c r="K100" s="30">
        <f>Tabela1312345673456[[#This Row],[Distribuição Base]]*K$7</f>
        <v>0</v>
      </c>
      <c r="L100" s="30">
        <f>Tabela1312345673456[[#This Row],[Distribuição Base]]*L$7</f>
        <v>0</v>
      </c>
      <c r="M100" s="30">
        <f>Tabela1312345673456[[#This Row],[Distribuição Base]]*M$7</f>
        <v>0</v>
      </c>
      <c r="N100" s="30">
        <f>Tabela1312345673456[[#This Row],[Distribuição Base]]*N$7</f>
        <v>0</v>
      </c>
      <c r="O100" s="30">
        <f>Tabela1312345673456[[#This Row],[Distribuição Base]]*O$7</f>
        <v>0</v>
      </c>
      <c r="P100" s="30">
        <f>Tabela1312345673456[[#This Row],[Distribuição Base]]*P$7</f>
        <v>0</v>
      </c>
      <c r="Q100" s="30">
        <f>Tabela1312345673456[[#This Row],[Distribuição Base]]*Q$7</f>
        <v>0</v>
      </c>
      <c r="R100" s="30">
        <f>Tabela1312345673456[[#This Row],[Distribuição Base]]*R$7</f>
        <v>0</v>
      </c>
      <c r="S100" s="30">
        <f>Tabela1312345673456[[#This Row],[Distribuição Base]]*S$7</f>
        <v>0</v>
      </c>
    </row>
    <row r="101" spans="1:19" x14ac:dyDescent="0.25">
      <c r="A101" t="s">
        <v>66</v>
      </c>
      <c r="B101">
        <v>187</v>
      </c>
      <c r="C101" s="29">
        <v>21453</v>
      </c>
      <c r="D101" t="s">
        <v>127</v>
      </c>
      <c r="E101" s="36">
        <v>-2.8</v>
      </c>
      <c r="F101" s="10">
        <v>1E-3</v>
      </c>
      <c r="G101" s="30">
        <f>Tabela1312345673456[[#This Row],[Distribuição Base]]*G$7</f>
        <v>0</v>
      </c>
      <c r="H101" s="30">
        <f>Tabela1312345673456[[#This Row],[Distribuição Base]]*H$7</f>
        <v>0</v>
      </c>
      <c r="I101" s="30">
        <f>Tabela1312345673456[[#This Row],[Distribuição Base]]*I$7</f>
        <v>0</v>
      </c>
      <c r="J101" s="30">
        <f>Tabela1312345673456[[#This Row],[Distribuição Base]]*J$7</f>
        <v>0</v>
      </c>
      <c r="K101" s="30">
        <f>Tabela1312345673456[[#This Row],[Distribuição Base]]*K$7</f>
        <v>0</v>
      </c>
      <c r="L101" s="30">
        <f>Tabela1312345673456[[#This Row],[Distribuição Base]]*L$7</f>
        <v>0</v>
      </c>
      <c r="M101" s="30">
        <f>Tabela1312345673456[[#This Row],[Distribuição Base]]*M$7</f>
        <v>0</v>
      </c>
      <c r="N101" s="30">
        <f>Tabela1312345673456[[#This Row],[Distribuição Base]]*N$7</f>
        <v>0</v>
      </c>
      <c r="O101" s="30">
        <f>Tabela1312345673456[[#This Row],[Distribuição Base]]*O$7</f>
        <v>0</v>
      </c>
      <c r="P101" s="30">
        <f>Tabela1312345673456[[#This Row],[Distribuição Base]]*P$7</f>
        <v>0</v>
      </c>
      <c r="Q101" s="30">
        <f>Tabela1312345673456[[#This Row],[Distribuição Base]]*Q$7</f>
        <v>0</v>
      </c>
      <c r="R101" s="30">
        <f>Tabela1312345673456[[#This Row],[Distribuição Base]]*R$7</f>
        <v>0</v>
      </c>
      <c r="S101" s="30">
        <f>Tabela1312345673456[[#This Row],[Distribuição Base]]*S$7</f>
        <v>0</v>
      </c>
    </row>
    <row r="102" spans="1:19" x14ac:dyDescent="0.25">
      <c r="A102" t="s">
        <v>66</v>
      </c>
      <c r="B102">
        <v>188</v>
      </c>
      <c r="C102" s="29">
        <v>21454</v>
      </c>
      <c r="D102" t="s">
        <v>128</v>
      </c>
      <c r="E102" s="36">
        <v>-5.6</v>
      </c>
      <c r="F102" s="10">
        <v>1.2684376472293694E-3</v>
      </c>
      <c r="G102" s="30">
        <f>Tabela1312345673456[[#This Row],[Distribuição Base]]*G$7</f>
        <v>0</v>
      </c>
      <c r="H102" s="30">
        <f>Tabela1312345673456[[#This Row],[Distribuição Base]]*H$7</f>
        <v>0</v>
      </c>
      <c r="I102" s="30">
        <f>Tabela1312345673456[[#This Row],[Distribuição Base]]*I$7</f>
        <v>0</v>
      </c>
      <c r="J102" s="30">
        <f>Tabela1312345673456[[#This Row],[Distribuição Base]]*J$7</f>
        <v>0</v>
      </c>
      <c r="K102" s="30">
        <f>Tabela1312345673456[[#This Row],[Distribuição Base]]*K$7</f>
        <v>0</v>
      </c>
      <c r="L102" s="30">
        <f>Tabela1312345673456[[#This Row],[Distribuição Base]]*L$7</f>
        <v>0</v>
      </c>
      <c r="M102" s="30">
        <f>Tabela1312345673456[[#This Row],[Distribuição Base]]*M$7</f>
        <v>0</v>
      </c>
      <c r="N102" s="30">
        <f>Tabela1312345673456[[#This Row],[Distribuição Base]]*N$7</f>
        <v>0</v>
      </c>
      <c r="O102" s="30">
        <f>Tabela1312345673456[[#This Row],[Distribuição Base]]*O$7</f>
        <v>0</v>
      </c>
      <c r="P102" s="30">
        <f>Tabela1312345673456[[#This Row],[Distribuição Base]]*P$7</f>
        <v>0</v>
      </c>
      <c r="Q102" s="30">
        <f>Tabela1312345673456[[#This Row],[Distribuição Base]]*Q$7</f>
        <v>0</v>
      </c>
      <c r="R102" s="30">
        <f>Tabela1312345673456[[#This Row],[Distribuição Base]]*R$7</f>
        <v>0</v>
      </c>
      <c r="S102" s="30">
        <f>Tabela1312345673456[[#This Row],[Distribuição Base]]*S$7</f>
        <v>0</v>
      </c>
    </row>
    <row r="103" spans="1:19" x14ac:dyDescent="0.25">
      <c r="A103" t="s">
        <v>66</v>
      </c>
      <c r="B103">
        <v>189</v>
      </c>
      <c r="C103" s="29">
        <v>21455</v>
      </c>
      <c r="D103" t="s">
        <v>129</v>
      </c>
      <c r="E103" s="36">
        <v>-2.8</v>
      </c>
      <c r="F103" s="10">
        <v>6.3421882361468468E-4</v>
      </c>
      <c r="G103" s="30">
        <f>Tabela1312345673456[[#This Row],[Distribuição Base]]*G$7</f>
        <v>0</v>
      </c>
      <c r="H103" s="30">
        <f>Tabela1312345673456[[#This Row],[Distribuição Base]]*H$7</f>
        <v>0</v>
      </c>
      <c r="I103" s="30">
        <f>Tabela1312345673456[[#This Row],[Distribuição Base]]*I$7</f>
        <v>0</v>
      </c>
      <c r="J103" s="30">
        <f>Tabela1312345673456[[#This Row],[Distribuição Base]]*J$7</f>
        <v>0</v>
      </c>
      <c r="K103" s="30">
        <f>Tabela1312345673456[[#This Row],[Distribuição Base]]*K$7</f>
        <v>0</v>
      </c>
      <c r="L103" s="30">
        <f>Tabela1312345673456[[#This Row],[Distribuição Base]]*L$7</f>
        <v>0</v>
      </c>
      <c r="M103" s="30">
        <f>Tabela1312345673456[[#This Row],[Distribuição Base]]*M$7</f>
        <v>0</v>
      </c>
      <c r="N103" s="30">
        <f>Tabela1312345673456[[#This Row],[Distribuição Base]]*N$7</f>
        <v>0</v>
      </c>
      <c r="O103" s="30">
        <f>Tabela1312345673456[[#This Row],[Distribuição Base]]*O$7</f>
        <v>0</v>
      </c>
      <c r="P103" s="30">
        <f>Tabela1312345673456[[#This Row],[Distribuição Base]]*P$7</f>
        <v>0</v>
      </c>
      <c r="Q103" s="30">
        <f>Tabela1312345673456[[#This Row],[Distribuição Base]]*Q$7</f>
        <v>0</v>
      </c>
      <c r="R103" s="30">
        <f>Tabela1312345673456[[#This Row],[Distribuição Base]]*R$7</f>
        <v>0</v>
      </c>
      <c r="S103" s="30">
        <f>Tabela1312345673456[[#This Row],[Distribuição Base]]*S$7</f>
        <v>0</v>
      </c>
    </row>
    <row r="104" spans="1:19" x14ac:dyDescent="0.25">
      <c r="A104" t="s">
        <v>66</v>
      </c>
      <c r="B104">
        <v>192</v>
      </c>
      <c r="C104" s="29">
        <v>21463</v>
      </c>
      <c r="D104" t="s">
        <v>130</v>
      </c>
      <c r="E104" s="36">
        <v>-19.600000000000001</v>
      </c>
      <c r="F104" s="10">
        <v>4.4395317653027934E-3</v>
      </c>
      <c r="G104" s="30">
        <f>Tabela1312345673456[[#This Row],[Distribuição Base]]*G$7</f>
        <v>0</v>
      </c>
      <c r="H104" s="30">
        <f>Tabela1312345673456[[#This Row],[Distribuição Base]]*H$7</f>
        <v>0</v>
      </c>
      <c r="I104" s="30">
        <f>Tabela1312345673456[[#This Row],[Distribuição Base]]*I$7</f>
        <v>0</v>
      </c>
      <c r="J104" s="30">
        <f>Tabela1312345673456[[#This Row],[Distribuição Base]]*J$7</f>
        <v>0</v>
      </c>
      <c r="K104" s="30">
        <f>Tabela1312345673456[[#This Row],[Distribuição Base]]*K$7</f>
        <v>0</v>
      </c>
      <c r="L104" s="30">
        <f>Tabela1312345673456[[#This Row],[Distribuição Base]]*L$7</f>
        <v>0</v>
      </c>
      <c r="M104" s="30">
        <f>Tabela1312345673456[[#This Row],[Distribuição Base]]*M$7</f>
        <v>0</v>
      </c>
      <c r="N104" s="30">
        <f>Tabela1312345673456[[#This Row],[Distribuição Base]]*N$7</f>
        <v>0</v>
      </c>
      <c r="O104" s="30">
        <f>Tabela1312345673456[[#This Row],[Distribuição Base]]*O$7</f>
        <v>0</v>
      </c>
      <c r="P104" s="30">
        <f>Tabela1312345673456[[#This Row],[Distribuição Base]]*P$7</f>
        <v>0</v>
      </c>
      <c r="Q104" s="30">
        <f>Tabela1312345673456[[#This Row],[Distribuição Base]]*Q$7</f>
        <v>0</v>
      </c>
      <c r="R104" s="30">
        <f>Tabela1312345673456[[#This Row],[Distribuição Base]]*R$7</f>
        <v>0</v>
      </c>
      <c r="S104" s="30">
        <f>Tabela1312345673456[[#This Row],[Distribuição Base]]*S$7</f>
        <v>0</v>
      </c>
    </row>
    <row r="105" spans="1:19" x14ac:dyDescent="0.25">
      <c r="A105" t="s">
        <v>66</v>
      </c>
      <c r="B105">
        <v>195</v>
      </c>
      <c r="C105" s="29">
        <v>21466</v>
      </c>
      <c r="D105" t="s">
        <v>131</v>
      </c>
      <c r="E105" s="36">
        <v>-2.8</v>
      </c>
      <c r="F105" s="10">
        <v>6.3421882361468468E-4</v>
      </c>
      <c r="G105" s="30">
        <f>Tabela1312345673456[[#This Row],[Distribuição Base]]*G$7</f>
        <v>0</v>
      </c>
      <c r="H105" s="30">
        <f>Tabela1312345673456[[#This Row],[Distribuição Base]]*H$7</f>
        <v>0</v>
      </c>
      <c r="I105" s="30">
        <f>Tabela1312345673456[[#This Row],[Distribuição Base]]*I$7</f>
        <v>0</v>
      </c>
      <c r="J105" s="30">
        <f>Tabela1312345673456[[#This Row],[Distribuição Base]]*J$7</f>
        <v>0</v>
      </c>
      <c r="K105" s="30">
        <f>Tabela1312345673456[[#This Row],[Distribuição Base]]*K$7</f>
        <v>0</v>
      </c>
      <c r="L105" s="30">
        <f>Tabela1312345673456[[#This Row],[Distribuição Base]]*L$7</f>
        <v>0</v>
      </c>
      <c r="M105" s="30">
        <f>Tabela1312345673456[[#This Row],[Distribuição Base]]*M$7</f>
        <v>0</v>
      </c>
      <c r="N105" s="30">
        <f>Tabela1312345673456[[#This Row],[Distribuição Base]]*N$7</f>
        <v>0</v>
      </c>
      <c r="O105" s="30">
        <f>Tabela1312345673456[[#This Row],[Distribuição Base]]*O$7</f>
        <v>0</v>
      </c>
      <c r="P105" s="30">
        <f>Tabela1312345673456[[#This Row],[Distribuição Base]]*P$7</f>
        <v>0</v>
      </c>
      <c r="Q105" s="30">
        <f>Tabela1312345673456[[#This Row],[Distribuição Base]]*Q$7</f>
        <v>0</v>
      </c>
      <c r="R105" s="30">
        <f>Tabela1312345673456[[#This Row],[Distribuição Base]]*R$7</f>
        <v>0</v>
      </c>
      <c r="S105" s="30">
        <f>Tabela1312345673456[[#This Row],[Distribuição Base]]*S$7</f>
        <v>0</v>
      </c>
    </row>
    <row r="106" spans="1:19" x14ac:dyDescent="0.25">
      <c r="A106" t="s">
        <v>66</v>
      </c>
      <c r="B106">
        <v>196</v>
      </c>
      <c r="C106" s="29">
        <v>21467</v>
      </c>
      <c r="D106" t="s">
        <v>132</v>
      </c>
      <c r="E106" s="36">
        <v>-50.399999999999984</v>
      </c>
      <c r="F106" s="10">
        <v>1.1415938825064321E-2</v>
      </c>
      <c r="G106" s="30">
        <f>Tabela1312345673456[[#This Row],[Distribuição Base]]*G$7</f>
        <v>0</v>
      </c>
      <c r="H106" s="30">
        <f>Tabela1312345673456[[#This Row],[Distribuição Base]]*H$7</f>
        <v>0</v>
      </c>
      <c r="I106" s="30">
        <f>Tabela1312345673456[[#This Row],[Distribuição Base]]*I$7</f>
        <v>0</v>
      </c>
      <c r="J106" s="30">
        <f>Tabela1312345673456[[#This Row],[Distribuição Base]]*J$7</f>
        <v>0</v>
      </c>
      <c r="K106" s="30">
        <f>Tabela1312345673456[[#This Row],[Distribuição Base]]*K$7</f>
        <v>0</v>
      </c>
      <c r="L106" s="30">
        <f>Tabela1312345673456[[#This Row],[Distribuição Base]]*L$7</f>
        <v>0</v>
      </c>
      <c r="M106" s="30">
        <f>Tabela1312345673456[[#This Row],[Distribuição Base]]*M$7</f>
        <v>0</v>
      </c>
      <c r="N106" s="30">
        <f>Tabela1312345673456[[#This Row],[Distribuição Base]]*N$7</f>
        <v>0</v>
      </c>
      <c r="O106" s="30">
        <f>Tabela1312345673456[[#This Row],[Distribuição Base]]*O$7</f>
        <v>0</v>
      </c>
      <c r="P106" s="30">
        <f>Tabela1312345673456[[#This Row],[Distribuição Base]]*P$7</f>
        <v>0</v>
      </c>
      <c r="Q106" s="30">
        <f>Tabela1312345673456[[#This Row],[Distribuição Base]]*Q$7</f>
        <v>0</v>
      </c>
      <c r="R106" s="30">
        <f>Tabela1312345673456[[#This Row],[Distribuição Base]]*R$7</f>
        <v>0</v>
      </c>
      <c r="S106" s="30">
        <f>Tabela1312345673456[[#This Row],[Distribuição Base]]*S$7</f>
        <v>0</v>
      </c>
    </row>
    <row r="107" spans="1:19" x14ac:dyDescent="0.25">
      <c r="A107" t="s">
        <v>66</v>
      </c>
      <c r="B107">
        <v>197</v>
      </c>
      <c r="C107" s="29">
        <v>21468</v>
      </c>
      <c r="D107" t="s">
        <v>133</v>
      </c>
      <c r="E107" s="36">
        <v>-83.999999999999957</v>
      </c>
      <c r="F107" s="10">
        <v>1.9026564708440531E-2</v>
      </c>
      <c r="G107" s="30">
        <f>Tabela1312345673456[[#This Row],[Distribuição Base]]*G$7</f>
        <v>0</v>
      </c>
      <c r="H107" s="30">
        <f>Tabela1312345673456[[#This Row],[Distribuição Base]]*H$7</f>
        <v>0</v>
      </c>
      <c r="I107" s="30">
        <f>Tabela1312345673456[[#This Row],[Distribuição Base]]*I$7</f>
        <v>0</v>
      </c>
      <c r="J107" s="30">
        <f>Tabela1312345673456[[#This Row],[Distribuição Base]]*J$7</f>
        <v>0</v>
      </c>
      <c r="K107" s="30">
        <f>Tabela1312345673456[[#This Row],[Distribuição Base]]*K$7</f>
        <v>0</v>
      </c>
      <c r="L107" s="30">
        <f>Tabela1312345673456[[#This Row],[Distribuição Base]]*L$7</f>
        <v>0</v>
      </c>
      <c r="M107" s="30">
        <f>Tabela1312345673456[[#This Row],[Distribuição Base]]*M$7</f>
        <v>0</v>
      </c>
      <c r="N107" s="30">
        <f>Tabela1312345673456[[#This Row],[Distribuição Base]]*N$7</f>
        <v>0</v>
      </c>
      <c r="O107" s="30">
        <f>Tabela1312345673456[[#This Row],[Distribuição Base]]*O$7</f>
        <v>0</v>
      </c>
      <c r="P107" s="30">
        <f>Tabela1312345673456[[#This Row],[Distribuição Base]]*P$7</f>
        <v>0</v>
      </c>
      <c r="Q107" s="30">
        <f>Tabela1312345673456[[#This Row],[Distribuição Base]]*Q$7</f>
        <v>0</v>
      </c>
      <c r="R107" s="30">
        <f>Tabela1312345673456[[#This Row],[Distribuição Base]]*R$7</f>
        <v>0</v>
      </c>
      <c r="S107" s="30">
        <f>Tabela1312345673456[[#This Row],[Distribuição Base]]*S$7</f>
        <v>0</v>
      </c>
    </row>
    <row r="108" spans="1:19" x14ac:dyDescent="0.25">
      <c r="A108" t="s">
        <v>66</v>
      </c>
      <c r="B108">
        <v>198</v>
      </c>
      <c r="C108" s="29">
        <v>21469</v>
      </c>
      <c r="D108" t="s">
        <v>134</v>
      </c>
      <c r="E108" s="36">
        <v>-5.6</v>
      </c>
      <c r="F108" s="10">
        <v>1.2684376472293694E-3</v>
      </c>
      <c r="G108" s="30">
        <f>Tabela1312345673456[[#This Row],[Distribuição Base]]*G$7</f>
        <v>0</v>
      </c>
      <c r="H108" s="30">
        <f>Tabela1312345673456[[#This Row],[Distribuição Base]]*H$7</f>
        <v>0</v>
      </c>
      <c r="I108" s="30">
        <f>Tabela1312345673456[[#This Row],[Distribuição Base]]*I$7</f>
        <v>0</v>
      </c>
      <c r="J108" s="30">
        <f>Tabela1312345673456[[#This Row],[Distribuição Base]]*J$7</f>
        <v>0</v>
      </c>
      <c r="K108" s="30">
        <f>Tabela1312345673456[[#This Row],[Distribuição Base]]*K$7</f>
        <v>0</v>
      </c>
      <c r="L108" s="30">
        <f>Tabela1312345673456[[#This Row],[Distribuição Base]]*L$7</f>
        <v>0</v>
      </c>
      <c r="M108" s="30">
        <f>Tabela1312345673456[[#This Row],[Distribuição Base]]*M$7</f>
        <v>0</v>
      </c>
      <c r="N108" s="30">
        <f>Tabela1312345673456[[#This Row],[Distribuição Base]]*N$7</f>
        <v>0</v>
      </c>
      <c r="O108" s="30">
        <f>Tabela1312345673456[[#This Row],[Distribuição Base]]*O$7</f>
        <v>0</v>
      </c>
      <c r="P108" s="30">
        <f>Tabela1312345673456[[#This Row],[Distribuição Base]]*P$7</f>
        <v>0</v>
      </c>
      <c r="Q108" s="30">
        <f>Tabela1312345673456[[#This Row],[Distribuição Base]]*Q$7</f>
        <v>0</v>
      </c>
      <c r="R108" s="30">
        <f>Tabela1312345673456[[#This Row],[Distribuição Base]]*R$7</f>
        <v>0</v>
      </c>
      <c r="S108" s="30">
        <f>Tabela1312345673456[[#This Row],[Distribuição Base]]*S$7</f>
        <v>0</v>
      </c>
    </row>
    <row r="109" spans="1:19" x14ac:dyDescent="0.25">
      <c r="A109" t="s">
        <v>66</v>
      </c>
      <c r="B109">
        <v>201</v>
      </c>
      <c r="C109" s="29">
        <v>22000</v>
      </c>
      <c r="D109" t="s">
        <v>135</v>
      </c>
      <c r="E109" s="36">
        <v>-28.000000000000004</v>
      </c>
      <c r="F109" s="10">
        <v>6.3421882361468481E-3</v>
      </c>
      <c r="G109" s="30">
        <f>Tabela1312345673456[[#This Row],[Distribuição Base]]*G$7</f>
        <v>0</v>
      </c>
      <c r="H109" s="30">
        <f>Tabela1312345673456[[#This Row],[Distribuição Base]]*H$7</f>
        <v>0</v>
      </c>
      <c r="I109" s="30">
        <f>Tabela1312345673456[[#This Row],[Distribuição Base]]*I$7</f>
        <v>0</v>
      </c>
      <c r="J109" s="30">
        <f>Tabela1312345673456[[#This Row],[Distribuição Base]]*J$7</f>
        <v>0</v>
      </c>
      <c r="K109" s="30">
        <f>Tabela1312345673456[[#This Row],[Distribuição Base]]*K$7</f>
        <v>0</v>
      </c>
      <c r="L109" s="30">
        <f>Tabela1312345673456[[#This Row],[Distribuição Base]]*L$7</f>
        <v>0</v>
      </c>
      <c r="M109" s="30">
        <f>Tabela1312345673456[[#This Row],[Distribuição Base]]*M$7</f>
        <v>0</v>
      </c>
      <c r="N109" s="30">
        <f>Tabela1312345673456[[#This Row],[Distribuição Base]]*N$7</f>
        <v>0</v>
      </c>
      <c r="O109" s="30">
        <f>Tabela1312345673456[[#This Row],[Distribuição Base]]*O$7</f>
        <v>0</v>
      </c>
      <c r="P109" s="30">
        <f>Tabela1312345673456[[#This Row],[Distribuição Base]]*P$7</f>
        <v>0</v>
      </c>
      <c r="Q109" s="30">
        <f>Tabela1312345673456[[#This Row],[Distribuição Base]]*Q$7</f>
        <v>0</v>
      </c>
      <c r="R109" s="30">
        <f>Tabela1312345673456[[#This Row],[Distribuição Base]]*R$7</f>
        <v>0</v>
      </c>
      <c r="S109" s="30">
        <f>Tabela1312345673456[[#This Row],[Distribuição Base]]*S$7</f>
        <v>0</v>
      </c>
    </row>
    <row r="110" spans="1:19" x14ac:dyDescent="0.25">
      <c r="A110" t="s">
        <v>66</v>
      </c>
      <c r="B110">
        <v>202</v>
      </c>
      <c r="C110" s="29">
        <v>22001</v>
      </c>
      <c r="D110" t="s">
        <v>136</v>
      </c>
      <c r="E110" s="36">
        <v>-11.2</v>
      </c>
      <c r="F110" s="10">
        <v>2.5368752944587387E-3</v>
      </c>
      <c r="G110" s="30">
        <f>Tabela1312345673456[[#This Row],[Distribuição Base]]*G$7</f>
        <v>0</v>
      </c>
      <c r="H110" s="30">
        <f>Tabela1312345673456[[#This Row],[Distribuição Base]]*H$7</f>
        <v>0</v>
      </c>
      <c r="I110" s="30">
        <f>Tabela1312345673456[[#This Row],[Distribuição Base]]*I$7</f>
        <v>0</v>
      </c>
      <c r="J110" s="30">
        <f>Tabela1312345673456[[#This Row],[Distribuição Base]]*J$7</f>
        <v>0</v>
      </c>
      <c r="K110" s="30">
        <f>Tabela1312345673456[[#This Row],[Distribuição Base]]*K$7</f>
        <v>0</v>
      </c>
      <c r="L110" s="30">
        <f>Tabela1312345673456[[#This Row],[Distribuição Base]]*L$7</f>
        <v>0</v>
      </c>
      <c r="M110" s="30">
        <f>Tabela1312345673456[[#This Row],[Distribuição Base]]*M$7</f>
        <v>0</v>
      </c>
      <c r="N110" s="30">
        <f>Tabela1312345673456[[#This Row],[Distribuição Base]]*N$7</f>
        <v>0</v>
      </c>
      <c r="O110" s="30">
        <f>Tabela1312345673456[[#This Row],[Distribuição Base]]*O$7</f>
        <v>0</v>
      </c>
      <c r="P110" s="30">
        <f>Tabela1312345673456[[#This Row],[Distribuição Base]]*P$7</f>
        <v>0</v>
      </c>
      <c r="Q110" s="30">
        <f>Tabela1312345673456[[#This Row],[Distribuição Base]]*Q$7</f>
        <v>0</v>
      </c>
      <c r="R110" s="30">
        <f>Tabela1312345673456[[#This Row],[Distribuição Base]]*R$7</f>
        <v>0</v>
      </c>
      <c r="S110" s="30">
        <f>Tabela1312345673456[[#This Row],[Distribuição Base]]*S$7</f>
        <v>0</v>
      </c>
    </row>
    <row r="111" spans="1:19" x14ac:dyDescent="0.25">
      <c r="A111" t="s">
        <v>66</v>
      </c>
      <c r="B111">
        <v>204</v>
      </c>
      <c r="C111" s="29">
        <v>22004</v>
      </c>
      <c r="D111" t="s">
        <v>137</v>
      </c>
      <c r="E111" s="36">
        <v>-5.6</v>
      </c>
      <c r="F111" s="10">
        <v>1.2684376472293694E-3</v>
      </c>
      <c r="G111" s="30">
        <f>Tabela1312345673456[[#This Row],[Distribuição Base]]*G$7</f>
        <v>0</v>
      </c>
      <c r="H111" s="30">
        <f>Tabela1312345673456[[#This Row],[Distribuição Base]]*H$7</f>
        <v>0</v>
      </c>
      <c r="I111" s="30">
        <f>Tabela1312345673456[[#This Row],[Distribuição Base]]*I$7</f>
        <v>0</v>
      </c>
      <c r="J111" s="30">
        <f>Tabela1312345673456[[#This Row],[Distribuição Base]]*J$7</f>
        <v>0</v>
      </c>
      <c r="K111" s="30">
        <f>Tabela1312345673456[[#This Row],[Distribuição Base]]*K$7</f>
        <v>0</v>
      </c>
      <c r="L111" s="30">
        <f>Tabela1312345673456[[#This Row],[Distribuição Base]]*L$7</f>
        <v>0</v>
      </c>
      <c r="M111" s="30">
        <f>Tabela1312345673456[[#This Row],[Distribuição Base]]*M$7</f>
        <v>0</v>
      </c>
      <c r="N111" s="30">
        <f>Tabela1312345673456[[#This Row],[Distribuição Base]]*N$7</f>
        <v>0</v>
      </c>
      <c r="O111" s="30">
        <f>Tabela1312345673456[[#This Row],[Distribuição Base]]*O$7</f>
        <v>0</v>
      </c>
      <c r="P111" s="30">
        <f>Tabela1312345673456[[#This Row],[Distribuição Base]]*P$7</f>
        <v>0</v>
      </c>
      <c r="Q111" s="30">
        <f>Tabela1312345673456[[#This Row],[Distribuição Base]]*Q$7</f>
        <v>0</v>
      </c>
      <c r="R111" s="30">
        <f>Tabela1312345673456[[#This Row],[Distribuição Base]]*R$7</f>
        <v>0</v>
      </c>
      <c r="S111" s="30">
        <f>Tabela1312345673456[[#This Row],[Distribuição Base]]*S$7</f>
        <v>0</v>
      </c>
    </row>
    <row r="112" spans="1:19" x14ac:dyDescent="0.25">
      <c r="A112" t="s">
        <v>66</v>
      </c>
      <c r="B112">
        <v>863</v>
      </c>
      <c r="C112" s="29">
        <v>22006</v>
      </c>
      <c r="D112" t="s">
        <v>138</v>
      </c>
      <c r="E112" s="36">
        <v>-11.2</v>
      </c>
      <c r="F112" s="10">
        <v>2.5368752944587387E-3</v>
      </c>
      <c r="G112" s="30">
        <f>Tabela1312345673456[[#This Row],[Distribuição Base]]*G$7</f>
        <v>0</v>
      </c>
      <c r="H112" s="30">
        <f>Tabela1312345673456[[#This Row],[Distribuição Base]]*H$7</f>
        <v>0</v>
      </c>
      <c r="I112" s="30">
        <f>Tabela1312345673456[[#This Row],[Distribuição Base]]*I$7</f>
        <v>0</v>
      </c>
      <c r="J112" s="30">
        <f>Tabela1312345673456[[#This Row],[Distribuição Base]]*J$7</f>
        <v>0</v>
      </c>
      <c r="K112" s="30">
        <f>Tabela1312345673456[[#This Row],[Distribuição Base]]*K$7</f>
        <v>0</v>
      </c>
      <c r="L112" s="30">
        <f>Tabela1312345673456[[#This Row],[Distribuição Base]]*L$7</f>
        <v>0</v>
      </c>
      <c r="M112" s="30">
        <f>Tabela1312345673456[[#This Row],[Distribuição Base]]*M$7</f>
        <v>0</v>
      </c>
      <c r="N112" s="30">
        <f>Tabela1312345673456[[#This Row],[Distribuição Base]]*N$7</f>
        <v>0</v>
      </c>
      <c r="O112" s="30">
        <f>Tabela1312345673456[[#This Row],[Distribuição Base]]*O$7</f>
        <v>0</v>
      </c>
      <c r="P112" s="30">
        <f>Tabela1312345673456[[#This Row],[Distribuição Base]]*P$7</f>
        <v>0</v>
      </c>
      <c r="Q112" s="30">
        <f>Tabela1312345673456[[#This Row],[Distribuição Base]]*Q$7</f>
        <v>0</v>
      </c>
      <c r="R112" s="30">
        <f>Tabela1312345673456[[#This Row],[Distribuição Base]]*R$7</f>
        <v>0</v>
      </c>
      <c r="S112" s="30">
        <f>Tabela1312345673456[[#This Row],[Distribuição Base]]*S$7</f>
        <v>0</v>
      </c>
    </row>
    <row r="113" spans="1:19" x14ac:dyDescent="0.25">
      <c r="A113" t="s">
        <v>66</v>
      </c>
      <c r="B113">
        <v>208</v>
      </c>
      <c r="C113" s="29">
        <v>22011</v>
      </c>
      <c r="D113" t="s">
        <v>139</v>
      </c>
      <c r="E113" s="36">
        <v>-5.6</v>
      </c>
      <c r="F113" s="10">
        <v>1.2684376472293694E-3</v>
      </c>
      <c r="G113" s="30">
        <f>Tabela1312345673456[[#This Row],[Distribuição Base]]*G$7</f>
        <v>0</v>
      </c>
      <c r="H113" s="30">
        <f>Tabela1312345673456[[#This Row],[Distribuição Base]]*H$7</f>
        <v>0</v>
      </c>
      <c r="I113" s="30">
        <f>Tabela1312345673456[[#This Row],[Distribuição Base]]*I$7</f>
        <v>0</v>
      </c>
      <c r="J113" s="30">
        <f>Tabela1312345673456[[#This Row],[Distribuição Base]]*J$7</f>
        <v>0</v>
      </c>
      <c r="K113" s="30">
        <f>Tabela1312345673456[[#This Row],[Distribuição Base]]*K$7</f>
        <v>0</v>
      </c>
      <c r="L113" s="30">
        <f>Tabela1312345673456[[#This Row],[Distribuição Base]]*L$7</f>
        <v>0</v>
      </c>
      <c r="M113" s="30">
        <f>Tabela1312345673456[[#This Row],[Distribuição Base]]*M$7</f>
        <v>0</v>
      </c>
      <c r="N113" s="30">
        <f>Tabela1312345673456[[#This Row],[Distribuição Base]]*N$7</f>
        <v>0</v>
      </c>
      <c r="O113" s="30">
        <f>Tabela1312345673456[[#This Row],[Distribuição Base]]*O$7</f>
        <v>0</v>
      </c>
      <c r="P113" s="30">
        <f>Tabela1312345673456[[#This Row],[Distribuição Base]]*P$7</f>
        <v>0</v>
      </c>
      <c r="Q113" s="30">
        <f>Tabela1312345673456[[#This Row],[Distribuição Base]]*Q$7</f>
        <v>0</v>
      </c>
      <c r="R113" s="30">
        <f>Tabela1312345673456[[#This Row],[Distribuição Base]]*R$7</f>
        <v>0</v>
      </c>
      <c r="S113" s="30">
        <f>Tabela1312345673456[[#This Row],[Distribuição Base]]*S$7</f>
        <v>0</v>
      </c>
    </row>
    <row r="114" spans="1:19" x14ac:dyDescent="0.25">
      <c r="A114" t="s">
        <v>66</v>
      </c>
      <c r="B114">
        <v>211</v>
      </c>
      <c r="C114" s="29">
        <v>22014</v>
      </c>
      <c r="D114" t="s">
        <v>140</v>
      </c>
      <c r="E114" s="36">
        <v>-2.8</v>
      </c>
      <c r="F114" s="10">
        <v>1E-3</v>
      </c>
      <c r="G114" s="30">
        <f>Tabela1312345673456[[#This Row],[Distribuição Base]]*G$7</f>
        <v>0</v>
      </c>
      <c r="H114" s="30">
        <f>Tabela1312345673456[[#This Row],[Distribuição Base]]*H$7</f>
        <v>0</v>
      </c>
      <c r="I114" s="30">
        <f>Tabela1312345673456[[#This Row],[Distribuição Base]]*I$7</f>
        <v>0</v>
      </c>
      <c r="J114" s="30">
        <f>Tabela1312345673456[[#This Row],[Distribuição Base]]*J$7</f>
        <v>0</v>
      </c>
      <c r="K114" s="30">
        <f>Tabela1312345673456[[#This Row],[Distribuição Base]]*K$7</f>
        <v>0</v>
      </c>
      <c r="L114" s="30">
        <f>Tabela1312345673456[[#This Row],[Distribuição Base]]*L$7</f>
        <v>0</v>
      </c>
      <c r="M114" s="30">
        <f>Tabela1312345673456[[#This Row],[Distribuição Base]]*M$7</f>
        <v>0</v>
      </c>
      <c r="N114" s="30">
        <f>Tabela1312345673456[[#This Row],[Distribuição Base]]*N$7</f>
        <v>0</v>
      </c>
      <c r="O114" s="30">
        <f>Tabela1312345673456[[#This Row],[Distribuição Base]]*O$7</f>
        <v>0</v>
      </c>
      <c r="P114" s="30">
        <f>Tabela1312345673456[[#This Row],[Distribuição Base]]*P$7</f>
        <v>0</v>
      </c>
      <c r="Q114" s="30">
        <f>Tabela1312345673456[[#This Row],[Distribuição Base]]*Q$7</f>
        <v>0</v>
      </c>
      <c r="R114" s="30">
        <f>Tabela1312345673456[[#This Row],[Distribuição Base]]*R$7</f>
        <v>0</v>
      </c>
      <c r="S114" s="30">
        <f>Tabela1312345673456[[#This Row],[Distribuição Base]]*S$7</f>
        <v>0</v>
      </c>
    </row>
    <row r="115" spans="1:19" x14ac:dyDescent="0.25">
      <c r="A115" t="s">
        <v>66</v>
      </c>
      <c r="B115">
        <v>213</v>
      </c>
      <c r="C115" s="29">
        <v>22016</v>
      </c>
      <c r="D115" t="s">
        <v>141</v>
      </c>
      <c r="E115" s="36">
        <v>-2.8</v>
      </c>
      <c r="F115" s="10">
        <v>1E-3</v>
      </c>
      <c r="G115" s="30">
        <f>Tabela1312345673456[[#This Row],[Distribuição Base]]*G$7</f>
        <v>0</v>
      </c>
      <c r="H115" s="30">
        <f>Tabela1312345673456[[#This Row],[Distribuição Base]]*H$7</f>
        <v>0</v>
      </c>
      <c r="I115" s="30">
        <f>Tabela1312345673456[[#This Row],[Distribuição Base]]*I$7</f>
        <v>0</v>
      </c>
      <c r="J115" s="30">
        <f>Tabela1312345673456[[#This Row],[Distribuição Base]]*J$7</f>
        <v>0</v>
      </c>
      <c r="K115" s="30">
        <f>Tabela1312345673456[[#This Row],[Distribuição Base]]*K$7</f>
        <v>0</v>
      </c>
      <c r="L115" s="30">
        <f>Tabela1312345673456[[#This Row],[Distribuição Base]]*L$7</f>
        <v>0</v>
      </c>
      <c r="M115" s="30">
        <f>Tabela1312345673456[[#This Row],[Distribuição Base]]*M$7</f>
        <v>0</v>
      </c>
      <c r="N115" s="30">
        <f>Tabela1312345673456[[#This Row],[Distribuição Base]]*N$7</f>
        <v>0</v>
      </c>
      <c r="O115" s="30">
        <f>Tabela1312345673456[[#This Row],[Distribuição Base]]*O$7</f>
        <v>0</v>
      </c>
      <c r="P115" s="30">
        <f>Tabela1312345673456[[#This Row],[Distribuição Base]]*P$7</f>
        <v>0</v>
      </c>
      <c r="Q115" s="30">
        <f>Tabela1312345673456[[#This Row],[Distribuição Base]]*Q$7</f>
        <v>0</v>
      </c>
      <c r="R115" s="30">
        <f>Tabela1312345673456[[#This Row],[Distribuição Base]]*R$7</f>
        <v>0</v>
      </c>
      <c r="S115" s="30">
        <f>Tabela1312345673456[[#This Row],[Distribuição Base]]*S$7</f>
        <v>0</v>
      </c>
    </row>
    <row r="116" spans="1:19" x14ac:dyDescent="0.25">
      <c r="A116" t="s">
        <v>66</v>
      </c>
      <c r="B116">
        <v>218</v>
      </c>
      <c r="C116" s="29">
        <v>22030</v>
      </c>
      <c r="D116" t="s">
        <v>142</v>
      </c>
      <c r="E116" s="36">
        <v>-2.8</v>
      </c>
      <c r="F116" s="10">
        <v>1E-3</v>
      </c>
      <c r="G116" s="30">
        <f>Tabela1312345673456[[#This Row],[Distribuição Base]]*G$7</f>
        <v>0</v>
      </c>
      <c r="H116" s="30">
        <f>Tabela1312345673456[[#This Row],[Distribuição Base]]*H$7</f>
        <v>0</v>
      </c>
      <c r="I116" s="30">
        <f>Tabela1312345673456[[#This Row],[Distribuição Base]]*I$7</f>
        <v>0</v>
      </c>
      <c r="J116" s="30">
        <f>Tabela1312345673456[[#This Row],[Distribuição Base]]*J$7</f>
        <v>0</v>
      </c>
      <c r="K116" s="30">
        <f>Tabela1312345673456[[#This Row],[Distribuição Base]]*K$7</f>
        <v>0</v>
      </c>
      <c r="L116" s="30">
        <f>Tabela1312345673456[[#This Row],[Distribuição Base]]*L$7</f>
        <v>0</v>
      </c>
      <c r="M116" s="30">
        <f>Tabela1312345673456[[#This Row],[Distribuição Base]]*M$7</f>
        <v>0</v>
      </c>
      <c r="N116" s="30">
        <f>Tabela1312345673456[[#This Row],[Distribuição Base]]*N$7</f>
        <v>0</v>
      </c>
      <c r="O116" s="30">
        <f>Tabela1312345673456[[#This Row],[Distribuição Base]]*O$7</f>
        <v>0</v>
      </c>
      <c r="P116" s="30">
        <f>Tabela1312345673456[[#This Row],[Distribuição Base]]*P$7</f>
        <v>0</v>
      </c>
      <c r="Q116" s="30">
        <f>Tabela1312345673456[[#This Row],[Distribuição Base]]*Q$7</f>
        <v>0</v>
      </c>
      <c r="R116" s="30">
        <f>Tabela1312345673456[[#This Row],[Distribuição Base]]*R$7</f>
        <v>0</v>
      </c>
      <c r="S116" s="30">
        <f>Tabela1312345673456[[#This Row],[Distribuição Base]]*S$7</f>
        <v>0</v>
      </c>
    </row>
    <row r="117" spans="1:19" x14ac:dyDescent="0.25">
      <c r="A117" t="s">
        <v>66</v>
      </c>
      <c r="B117">
        <v>219</v>
      </c>
      <c r="C117" s="29">
        <v>22040</v>
      </c>
      <c r="D117" t="s">
        <v>143</v>
      </c>
      <c r="E117" s="36">
        <v>-2.8</v>
      </c>
      <c r="F117" s="10">
        <v>1E-3</v>
      </c>
      <c r="G117" s="30">
        <f>Tabela1312345673456[[#This Row],[Distribuição Base]]*G$7</f>
        <v>0</v>
      </c>
      <c r="H117" s="30">
        <f>Tabela1312345673456[[#This Row],[Distribuição Base]]*H$7</f>
        <v>0</v>
      </c>
      <c r="I117" s="30">
        <f>Tabela1312345673456[[#This Row],[Distribuição Base]]*I$7</f>
        <v>0</v>
      </c>
      <c r="J117" s="30">
        <f>Tabela1312345673456[[#This Row],[Distribuição Base]]*J$7</f>
        <v>0</v>
      </c>
      <c r="K117" s="30">
        <f>Tabela1312345673456[[#This Row],[Distribuição Base]]*K$7</f>
        <v>0</v>
      </c>
      <c r="L117" s="30">
        <f>Tabela1312345673456[[#This Row],[Distribuição Base]]*L$7</f>
        <v>0</v>
      </c>
      <c r="M117" s="30">
        <f>Tabela1312345673456[[#This Row],[Distribuição Base]]*M$7</f>
        <v>0</v>
      </c>
      <c r="N117" s="30">
        <f>Tabela1312345673456[[#This Row],[Distribuição Base]]*N$7</f>
        <v>0</v>
      </c>
      <c r="O117" s="30">
        <f>Tabela1312345673456[[#This Row],[Distribuição Base]]*O$7</f>
        <v>0</v>
      </c>
      <c r="P117" s="30">
        <f>Tabela1312345673456[[#This Row],[Distribuição Base]]*P$7</f>
        <v>0</v>
      </c>
      <c r="Q117" s="30">
        <f>Tabela1312345673456[[#This Row],[Distribuição Base]]*Q$7</f>
        <v>0</v>
      </c>
      <c r="R117" s="30">
        <f>Tabela1312345673456[[#This Row],[Distribuição Base]]*R$7</f>
        <v>0</v>
      </c>
      <c r="S117" s="30">
        <f>Tabela1312345673456[[#This Row],[Distribuição Base]]*S$7</f>
        <v>0</v>
      </c>
    </row>
    <row r="118" spans="1:19" x14ac:dyDescent="0.25">
      <c r="A118" t="s">
        <v>66</v>
      </c>
      <c r="B118">
        <v>220</v>
      </c>
      <c r="C118" s="29">
        <v>22100</v>
      </c>
      <c r="D118" t="s">
        <v>144</v>
      </c>
      <c r="E118" s="36">
        <v>-11.2</v>
      </c>
      <c r="F118" s="10">
        <v>2.5000000000000001E-3</v>
      </c>
      <c r="G118" s="30">
        <f>Tabela1312345673456[[#This Row],[Distribuição Base]]*G$7</f>
        <v>0</v>
      </c>
      <c r="H118" s="30">
        <f>Tabela1312345673456[[#This Row],[Distribuição Base]]*H$7</f>
        <v>0</v>
      </c>
      <c r="I118" s="30">
        <f>Tabela1312345673456[[#This Row],[Distribuição Base]]*I$7</f>
        <v>0</v>
      </c>
      <c r="J118" s="30">
        <f>Tabela1312345673456[[#This Row],[Distribuição Base]]*J$7</f>
        <v>0</v>
      </c>
      <c r="K118" s="30">
        <f>Tabela1312345673456[[#This Row],[Distribuição Base]]*K$7</f>
        <v>0</v>
      </c>
      <c r="L118" s="30">
        <f>Tabela1312345673456[[#This Row],[Distribuição Base]]*L$7</f>
        <v>0</v>
      </c>
      <c r="M118" s="30">
        <f>Tabela1312345673456[[#This Row],[Distribuição Base]]*M$7</f>
        <v>0</v>
      </c>
      <c r="N118" s="30">
        <f>Tabela1312345673456[[#This Row],[Distribuição Base]]*N$7</f>
        <v>0</v>
      </c>
      <c r="O118" s="30">
        <f>Tabela1312345673456[[#This Row],[Distribuição Base]]*O$7</f>
        <v>0</v>
      </c>
      <c r="P118" s="30">
        <f>Tabela1312345673456[[#This Row],[Distribuição Base]]*P$7</f>
        <v>0</v>
      </c>
      <c r="Q118" s="30">
        <f>Tabela1312345673456[[#This Row],[Distribuição Base]]*Q$7</f>
        <v>0</v>
      </c>
      <c r="R118" s="30">
        <f>Tabela1312345673456[[#This Row],[Distribuição Base]]*R$7</f>
        <v>0</v>
      </c>
      <c r="S118" s="30">
        <f>Tabela1312345673456[[#This Row],[Distribuição Base]]*S$7</f>
        <v>0</v>
      </c>
    </row>
    <row r="119" spans="1:19" x14ac:dyDescent="0.25">
      <c r="A119" t="s">
        <v>66</v>
      </c>
      <c r="B119">
        <v>221</v>
      </c>
      <c r="C119" s="29">
        <v>22102</v>
      </c>
      <c r="D119" t="s">
        <v>145</v>
      </c>
      <c r="E119" s="36">
        <v>-8.3999999999999986</v>
      </c>
      <c r="F119" s="10">
        <v>1.9E-3</v>
      </c>
      <c r="G119" s="30">
        <f>Tabela1312345673456[[#This Row],[Distribuição Base]]*G$7</f>
        <v>0</v>
      </c>
      <c r="H119" s="30">
        <f>Tabela1312345673456[[#This Row],[Distribuição Base]]*H$7</f>
        <v>0</v>
      </c>
      <c r="I119" s="30">
        <f>Tabela1312345673456[[#This Row],[Distribuição Base]]*I$7</f>
        <v>0</v>
      </c>
      <c r="J119" s="30">
        <f>Tabela1312345673456[[#This Row],[Distribuição Base]]*J$7</f>
        <v>0</v>
      </c>
      <c r="K119" s="30">
        <f>Tabela1312345673456[[#This Row],[Distribuição Base]]*K$7</f>
        <v>0</v>
      </c>
      <c r="L119" s="30">
        <f>Tabela1312345673456[[#This Row],[Distribuição Base]]*L$7</f>
        <v>0</v>
      </c>
      <c r="M119" s="30">
        <f>Tabela1312345673456[[#This Row],[Distribuição Base]]*M$7</f>
        <v>0</v>
      </c>
      <c r="N119" s="30">
        <f>Tabela1312345673456[[#This Row],[Distribuição Base]]*N$7</f>
        <v>0</v>
      </c>
      <c r="O119" s="30">
        <f>Tabela1312345673456[[#This Row],[Distribuição Base]]*O$7</f>
        <v>0</v>
      </c>
      <c r="P119" s="30">
        <f>Tabela1312345673456[[#This Row],[Distribuição Base]]*P$7</f>
        <v>0</v>
      </c>
      <c r="Q119" s="30">
        <f>Tabela1312345673456[[#This Row],[Distribuição Base]]*Q$7</f>
        <v>0</v>
      </c>
      <c r="R119" s="30">
        <f>Tabela1312345673456[[#This Row],[Distribuição Base]]*R$7</f>
        <v>0</v>
      </c>
      <c r="S119" s="30">
        <f>Tabela1312345673456[[#This Row],[Distribuição Base]]*S$7</f>
        <v>0</v>
      </c>
    </row>
    <row r="120" spans="1:19" x14ac:dyDescent="0.25">
      <c r="A120" t="s">
        <v>66</v>
      </c>
      <c r="B120">
        <v>223</v>
      </c>
      <c r="C120" s="29">
        <v>22104</v>
      </c>
      <c r="D120" t="s">
        <v>146</v>
      </c>
      <c r="E120" s="36">
        <v>-16.8</v>
      </c>
      <c r="F120" s="10">
        <v>3.8E-3</v>
      </c>
      <c r="G120" s="30">
        <f>Tabela1312345673456[[#This Row],[Distribuição Base]]*G$7</f>
        <v>0</v>
      </c>
      <c r="H120" s="30">
        <f>Tabela1312345673456[[#This Row],[Distribuição Base]]*H$7</f>
        <v>0</v>
      </c>
      <c r="I120" s="30">
        <f>Tabela1312345673456[[#This Row],[Distribuição Base]]*I$7</f>
        <v>0</v>
      </c>
      <c r="J120" s="30">
        <f>Tabela1312345673456[[#This Row],[Distribuição Base]]*J$7</f>
        <v>0</v>
      </c>
      <c r="K120" s="30">
        <f>Tabela1312345673456[[#This Row],[Distribuição Base]]*K$7</f>
        <v>0</v>
      </c>
      <c r="L120" s="30">
        <f>Tabela1312345673456[[#This Row],[Distribuição Base]]*L$7</f>
        <v>0</v>
      </c>
      <c r="M120" s="30">
        <f>Tabela1312345673456[[#This Row],[Distribuição Base]]*M$7</f>
        <v>0</v>
      </c>
      <c r="N120" s="30">
        <f>Tabela1312345673456[[#This Row],[Distribuição Base]]*N$7</f>
        <v>0</v>
      </c>
      <c r="O120" s="30">
        <f>Tabela1312345673456[[#This Row],[Distribuição Base]]*O$7</f>
        <v>0</v>
      </c>
      <c r="P120" s="30">
        <f>Tabela1312345673456[[#This Row],[Distribuição Base]]*P$7</f>
        <v>0</v>
      </c>
      <c r="Q120" s="30">
        <f>Tabela1312345673456[[#This Row],[Distribuição Base]]*Q$7</f>
        <v>0</v>
      </c>
      <c r="R120" s="30">
        <f>Tabela1312345673456[[#This Row],[Distribuição Base]]*R$7</f>
        <v>0</v>
      </c>
      <c r="S120" s="30">
        <f>Tabela1312345673456[[#This Row],[Distribuição Base]]*S$7</f>
        <v>0</v>
      </c>
    </row>
    <row r="121" spans="1:19" x14ac:dyDescent="0.25">
      <c r="A121" t="s">
        <v>66</v>
      </c>
      <c r="B121">
        <v>224</v>
      </c>
      <c r="C121" s="29">
        <v>22105</v>
      </c>
      <c r="D121" t="s">
        <v>147</v>
      </c>
      <c r="E121" s="36">
        <v>-123.19999999999992</v>
      </c>
      <c r="F121" s="10">
        <v>2.7900000000000001E-2</v>
      </c>
      <c r="G121" s="30">
        <f>Tabela1312345673456[[#This Row],[Distribuição Base]]*G$7</f>
        <v>0</v>
      </c>
      <c r="H121" s="30">
        <f>Tabela1312345673456[[#This Row],[Distribuição Base]]*H$7</f>
        <v>0</v>
      </c>
      <c r="I121" s="30">
        <f>Tabela1312345673456[[#This Row],[Distribuição Base]]*I$7</f>
        <v>0</v>
      </c>
      <c r="J121" s="30">
        <f>Tabela1312345673456[[#This Row],[Distribuição Base]]*J$7</f>
        <v>0</v>
      </c>
      <c r="K121" s="30">
        <f>Tabela1312345673456[[#This Row],[Distribuição Base]]*K$7</f>
        <v>0</v>
      </c>
      <c r="L121" s="30">
        <f>Tabela1312345673456[[#This Row],[Distribuição Base]]*L$7</f>
        <v>0</v>
      </c>
      <c r="M121" s="30">
        <f>Tabela1312345673456[[#This Row],[Distribuição Base]]*M$7</f>
        <v>0</v>
      </c>
      <c r="N121" s="30">
        <f>Tabela1312345673456[[#This Row],[Distribuição Base]]*N$7</f>
        <v>0</v>
      </c>
      <c r="O121" s="30">
        <f>Tabela1312345673456[[#This Row],[Distribuição Base]]*O$7</f>
        <v>0</v>
      </c>
      <c r="P121" s="30">
        <f>Tabela1312345673456[[#This Row],[Distribuição Base]]*P$7</f>
        <v>0</v>
      </c>
      <c r="Q121" s="30">
        <f>Tabela1312345673456[[#This Row],[Distribuição Base]]*Q$7</f>
        <v>0</v>
      </c>
      <c r="R121" s="30">
        <f>Tabela1312345673456[[#This Row],[Distribuição Base]]*R$7</f>
        <v>0</v>
      </c>
      <c r="S121" s="30">
        <f>Tabela1312345673456[[#This Row],[Distribuição Base]]*S$7</f>
        <v>0</v>
      </c>
    </row>
    <row r="122" spans="1:19" x14ac:dyDescent="0.25">
      <c r="A122" t="s">
        <v>66</v>
      </c>
      <c r="B122">
        <v>225</v>
      </c>
      <c r="C122" s="29">
        <v>22107</v>
      </c>
      <c r="D122" t="s">
        <v>148</v>
      </c>
      <c r="E122" s="36">
        <v>-14</v>
      </c>
      <c r="F122" s="10">
        <v>3.2000000000000002E-3</v>
      </c>
      <c r="G122" s="30">
        <f>Tabela1312345673456[[#This Row],[Distribuição Base]]*G$7</f>
        <v>0</v>
      </c>
      <c r="H122" s="30">
        <f>Tabela1312345673456[[#This Row],[Distribuição Base]]*H$7</f>
        <v>0</v>
      </c>
      <c r="I122" s="30">
        <f>Tabela1312345673456[[#This Row],[Distribuição Base]]*I$7</f>
        <v>0</v>
      </c>
      <c r="J122" s="30">
        <f>Tabela1312345673456[[#This Row],[Distribuição Base]]*J$7</f>
        <v>0</v>
      </c>
      <c r="K122" s="30">
        <f>Tabela1312345673456[[#This Row],[Distribuição Base]]*K$7</f>
        <v>0</v>
      </c>
      <c r="L122" s="30">
        <f>Tabela1312345673456[[#This Row],[Distribuição Base]]*L$7</f>
        <v>0</v>
      </c>
      <c r="M122" s="30">
        <f>Tabela1312345673456[[#This Row],[Distribuição Base]]*M$7</f>
        <v>0</v>
      </c>
      <c r="N122" s="30">
        <f>Tabela1312345673456[[#This Row],[Distribuição Base]]*N$7</f>
        <v>0</v>
      </c>
      <c r="O122" s="30">
        <f>Tabela1312345673456[[#This Row],[Distribuição Base]]*O$7</f>
        <v>0</v>
      </c>
      <c r="P122" s="30">
        <f>Tabela1312345673456[[#This Row],[Distribuição Base]]*P$7</f>
        <v>0</v>
      </c>
      <c r="Q122" s="30">
        <f>Tabela1312345673456[[#This Row],[Distribuição Base]]*Q$7</f>
        <v>0</v>
      </c>
      <c r="R122" s="30">
        <f>Tabela1312345673456[[#This Row],[Distribuição Base]]*R$7</f>
        <v>0</v>
      </c>
      <c r="S122" s="30">
        <f>Tabela1312345673456[[#This Row],[Distribuição Base]]*S$7</f>
        <v>0</v>
      </c>
    </row>
    <row r="123" spans="1:19" x14ac:dyDescent="0.25">
      <c r="A123" t="s">
        <v>66</v>
      </c>
      <c r="B123">
        <v>226</v>
      </c>
      <c r="C123" s="29">
        <v>22110</v>
      </c>
      <c r="D123" t="s">
        <v>248</v>
      </c>
      <c r="E123" s="36">
        <v>-19.600000000000001</v>
      </c>
      <c r="F123" s="10">
        <v>4.4999999999999997E-3</v>
      </c>
      <c r="G123" s="30">
        <f>Tabela1312345673456[[#This Row],[Distribuição Base]]*G$7</f>
        <v>0</v>
      </c>
      <c r="H123" s="30">
        <f>Tabela1312345673456[[#This Row],[Distribuição Base]]*H$7</f>
        <v>0</v>
      </c>
      <c r="I123" s="30">
        <f>Tabela1312345673456[[#This Row],[Distribuição Base]]*I$7</f>
        <v>0</v>
      </c>
      <c r="J123" s="30">
        <f>Tabela1312345673456[[#This Row],[Distribuição Base]]*J$7</f>
        <v>0</v>
      </c>
      <c r="K123" s="30">
        <f>Tabela1312345673456[[#This Row],[Distribuição Base]]*K$7</f>
        <v>0</v>
      </c>
      <c r="L123" s="30">
        <f>Tabela1312345673456[[#This Row],[Distribuição Base]]*L$7</f>
        <v>0</v>
      </c>
      <c r="M123" s="30">
        <f>Tabela1312345673456[[#This Row],[Distribuição Base]]*M$7</f>
        <v>0</v>
      </c>
      <c r="N123" s="30">
        <f>Tabela1312345673456[[#This Row],[Distribuição Base]]*N$7</f>
        <v>0</v>
      </c>
      <c r="O123" s="30">
        <f>Tabela1312345673456[[#This Row],[Distribuição Base]]*O$7</f>
        <v>0</v>
      </c>
      <c r="P123" s="30">
        <f>Tabela1312345673456[[#This Row],[Distribuição Base]]*P$7</f>
        <v>0</v>
      </c>
      <c r="Q123" s="30">
        <f>Tabela1312345673456[[#This Row],[Distribuição Base]]*Q$7</f>
        <v>0</v>
      </c>
      <c r="R123" s="30">
        <f>Tabela1312345673456[[#This Row],[Distribuição Base]]*R$7</f>
        <v>0</v>
      </c>
      <c r="S123" s="30">
        <f>Tabela1312345673456[[#This Row],[Distribuição Base]]*S$7</f>
        <v>0</v>
      </c>
    </row>
    <row r="124" spans="1:19" x14ac:dyDescent="0.25">
      <c r="A124" t="s">
        <v>66</v>
      </c>
      <c r="B124">
        <v>228</v>
      </c>
      <c r="C124" s="29">
        <v>22117</v>
      </c>
      <c r="D124" t="s">
        <v>149</v>
      </c>
      <c r="E124" s="36">
        <v>-39.199999999999996</v>
      </c>
      <c r="F124" s="10">
        <v>8.8000000000000005E-3</v>
      </c>
      <c r="G124" s="30">
        <f>Tabela1312345673456[[#This Row],[Distribuição Base]]*G$7</f>
        <v>0</v>
      </c>
      <c r="H124" s="30">
        <f>Tabela1312345673456[[#This Row],[Distribuição Base]]*H$7</f>
        <v>0</v>
      </c>
      <c r="I124" s="30">
        <f>Tabela1312345673456[[#This Row],[Distribuição Base]]*I$7</f>
        <v>0</v>
      </c>
      <c r="J124" s="30">
        <f>Tabela1312345673456[[#This Row],[Distribuição Base]]*J$7</f>
        <v>0</v>
      </c>
      <c r="K124" s="30">
        <f>Tabela1312345673456[[#This Row],[Distribuição Base]]*K$7</f>
        <v>0</v>
      </c>
      <c r="L124" s="30">
        <f>Tabela1312345673456[[#This Row],[Distribuição Base]]*L$7</f>
        <v>0</v>
      </c>
      <c r="M124" s="30">
        <f>Tabela1312345673456[[#This Row],[Distribuição Base]]*M$7</f>
        <v>0</v>
      </c>
      <c r="N124" s="30">
        <f>Tabela1312345673456[[#This Row],[Distribuição Base]]*N$7</f>
        <v>0</v>
      </c>
      <c r="O124" s="30">
        <f>Tabela1312345673456[[#This Row],[Distribuição Base]]*O$7</f>
        <v>0</v>
      </c>
      <c r="P124" s="30">
        <f>Tabela1312345673456[[#This Row],[Distribuição Base]]*P$7</f>
        <v>0</v>
      </c>
      <c r="Q124" s="30">
        <f>Tabela1312345673456[[#This Row],[Distribuição Base]]*Q$7</f>
        <v>0</v>
      </c>
      <c r="R124" s="30">
        <f>Tabela1312345673456[[#This Row],[Distribuição Base]]*R$7</f>
        <v>0</v>
      </c>
      <c r="S124" s="30">
        <f>Tabela1312345673456[[#This Row],[Distribuição Base]]*S$7</f>
        <v>0</v>
      </c>
    </row>
    <row r="125" spans="1:19" x14ac:dyDescent="0.25">
      <c r="A125" t="s">
        <v>66</v>
      </c>
      <c r="B125">
        <v>229</v>
      </c>
      <c r="C125" s="29">
        <v>22119</v>
      </c>
      <c r="D125" t="s">
        <v>150</v>
      </c>
      <c r="E125" s="36">
        <v>-19.600000000000001</v>
      </c>
      <c r="F125" s="10">
        <v>4.4999999999999997E-3</v>
      </c>
      <c r="G125" s="30">
        <f>Tabela1312345673456[[#This Row],[Distribuição Base]]*G$7</f>
        <v>0</v>
      </c>
      <c r="H125" s="30">
        <f>Tabela1312345673456[[#This Row],[Distribuição Base]]*H$7</f>
        <v>0</v>
      </c>
      <c r="I125" s="30">
        <f>Tabela1312345673456[[#This Row],[Distribuição Base]]*I$7</f>
        <v>0</v>
      </c>
      <c r="J125" s="30">
        <f>Tabela1312345673456[[#This Row],[Distribuição Base]]*J$7</f>
        <v>0</v>
      </c>
      <c r="K125" s="30">
        <f>Tabela1312345673456[[#This Row],[Distribuição Base]]*K$7</f>
        <v>0</v>
      </c>
      <c r="L125" s="30">
        <f>Tabela1312345673456[[#This Row],[Distribuição Base]]*L$7</f>
        <v>0</v>
      </c>
      <c r="M125" s="30">
        <f>Tabela1312345673456[[#This Row],[Distribuição Base]]*M$7</f>
        <v>0</v>
      </c>
      <c r="N125" s="30">
        <f>Tabela1312345673456[[#This Row],[Distribuição Base]]*N$7</f>
        <v>0</v>
      </c>
      <c r="O125" s="30">
        <f>Tabela1312345673456[[#This Row],[Distribuição Base]]*O$7</f>
        <v>0</v>
      </c>
      <c r="P125" s="30">
        <f>Tabela1312345673456[[#This Row],[Distribuição Base]]*P$7</f>
        <v>0</v>
      </c>
      <c r="Q125" s="30">
        <f>Tabela1312345673456[[#This Row],[Distribuição Base]]*Q$7</f>
        <v>0</v>
      </c>
      <c r="R125" s="30">
        <f>Tabela1312345673456[[#This Row],[Distribuição Base]]*R$7</f>
        <v>0</v>
      </c>
      <c r="S125" s="30">
        <f>Tabela1312345673456[[#This Row],[Distribuição Base]]*S$7</f>
        <v>0</v>
      </c>
    </row>
    <row r="126" spans="1:19" x14ac:dyDescent="0.25">
      <c r="A126" t="s">
        <v>66</v>
      </c>
      <c r="B126">
        <v>230</v>
      </c>
      <c r="C126" s="29">
        <v>22120</v>
      </c>
      <c r="D126" t="s">
        <v>151</v>
      </c>
      <c r="E126" s="36">
        <v>-11.2</v>
      </c>
      <c r="F126" s="10">
        <v>2.5999999999999999E-3</v>
      </c>
      <c r="G126" s="30">
        <f>Tabela1312345673456[[#This Row],[Distribuição Base]]*G$7</f>
        <v>0</v>
      </c>
      <c r="H126" s="30">
        <f>Tabela1312345673456[[#This Row],[Distribuição Base]]*H$7</f>
        <v>0</v>
      </c>
      <c r="I126" s="30">
        <f>Tabela1312345673456[[#This Row],[Distribuição Base]]*I$7</f>
        <v>0</v>
      </c>
      <c r="J126" s="30">
        <f>Tabela1312345673456[[#This Row],[Distribuição Base]]*J$7</f>
        <v>0</v>
      </c>
      <c r="K126" s="30">
        <f>Tabela1312345673456[[#This Row],[Distribuição Base]]*K$7</f>
        <v>0</v>
      </c>
      <c r="L126" s="30">
        <f>Tabela1312345673456[[#This Row],[Distribuição Base]]*L$7</f>
        <v>0</v>
      </c>
      <c r="M126" s="30">
        <f>Tabela1312345673456[[#This Row],[Distribuição Base]]*M$7</f>
        <v>0</v>
      </c>
      <c r="N126" s="30">
        <f>Tabela1312345673456[[#This Row],[Distribuição Base]]*N$7</f>
        <v>0</v>
      </c>
      <c r="O126" s="30">
        <f>Tabela1312345673456[[#This Row],[Distribuição Base]]*O$7</f>
        <v>0</v>
      </c>
      <c r="P126" s="30">
        <f>Tabela1312345673456[[#This Row],[Distribuição Base]]*P$7</f>
        <v>0</v>
      </c>
      <c r="Q126" s="30">
        <f>Tabela1312345673456[[#This Row],[Distribuição Base]]*Q$7</f>
        <v>0</v>
      </c>
      <c r="R126" s="30">
        <f>Tabela1312345673456[[#This Row],[Distribuição Base]]*R$7</f>
        <v>0</v>
      </c>
      <c r="S126" s="30">
        <f>Tabela1312345673456[[#This Row],[Distribuição Base]]*S$7</f>
        <v>0</v>
      </c>
    </row>
    <row r="127" spans="1:19" x14ac:dyDescent="0.25">
      <c r="A127" t="s">
        <v>66</v>
      </c>
      <c r="B127">
        <v>231</v>
      </c>
      <c r="C127" s="29">
        <v>22130</v>
      </c>
      <c r="D127" t="s">
        <v>152</v>
      </c>
      <c r="E127" s="36">
        <v>-14</v>
      </c>
      <c r="F127" s="10">
        <v>3.2000000000000002E-3</v>
      </c>
      <c r="G127" s="30">
        <f>Tabela1312345673456[[#This Row],[Distribuição Base]]*G$7</f>
        <v>0</v>
      </c>
      <c r="H127" s="30">
        <f>Tabela1312345673456[[#This Row],[Distribuição Base]]*H$7</f>
        <v>0</v>
      </c>
      <c r="I127" s="30">
        <f>Tabela1312345673456[[#This Row],[Distribuição Base]]*I$7</f>
        <v>0</v>
      </c>
      <c r="J127" s="30">
        <f>Tabela1312345673456[[#This Row],[Distribuição Base]]*J$7</f>
        <v>0</v>
      </c>
      <c r="K127" s="30">
        <f>Tabela1312345673456[[#This Row],[Distribuição Base]]*K$7</f>
        <v>0</v>
      </c>
      <c r="L127" s="30">
        <f>Tabela1312345673456[[#This Row],[Distribuição Base]]*L$7</f>
        <v>0</v>
      </c>
      <c r="M127" s="30">
        <f>Tabela1312345673456[[#This Row],[Distribuição Base]]*M$7</f>
        <v>0</v>
      </c>
      <c r="N127" s="30">
        <f>Tabela1312345673456[[#This Row],[Distribuição Base]]*N$7</f>
        <v>0</v>
      </c>
      <c r="O127" s="30">
        <f>Tabela1312345673456[[#This Row],[Distribuição Base]]*O$7</f>
        <v>0</v>
      </c>
      <c r="P127" s="30">
        <f>Tabela1312345673456[[#This Row],[Distribuição Base]]*P$7</f>
        <v>0</v>
      </c>
      <c r="Q127" s="30">
        <f>Tabela1312345673456[[#This Row],[Distribuição Base]]*Q$7</f>
        <v>0</v>
      </c>
      <c r="R127" s="30">
        <f>Tabela1312345673456[[#This Row],[Distribuição Base]]*R$7</f>
        <v>0</v>
      </c>
      <c r="S127" s="30">
        <f>Tabela1312345673456[[#This Row],[Distribuição Base]]*S$7</f>
        <v>0</v>
      </c>
    </row>
    <row r="128" spans="1:19" x14ac:dyDescent="0.25">
      <c r="A128" t="s">
        <v>66</v>
      </c>
      <c r="B128">
        <v>232</v>
      </c>
      <c r="C128" s="29">
        <v>22140</v>
      </c>
      <c r="D128" t="s">
        <v>153</v>
      </c>
      <c r="E128" s="36">
        <v>-11.2</v>
      </c>
      <c r="F128" s="10">
        <v>2.5000000000000001E-3</v>
      </c>
      <c r="G128" s="30">
        <f>Tabela1312345673456[[#This Row],[Distribuição Base]]*G$7</f>
        <v>0</v>
      </c>
      <c r="H128" s="30">
        <f>Tabela1312345673456[[#This Row],[Distribuição Base]]*H$7</f>
        <v>0</v>
      </c>
      <c r="I128" s="30">
        <f>Tabela1312345673456[[#This Row],[Distribuição Base]]*I$7</f>
        <v>0</v>
      </c>
      <c r="J128" s="30">
        <f>Tabela1312345673456[[#This Row],[Distribuição Base]]*J$7</f>
        <v>0</v>
      </c>
      <c r="K128" s="30">
        <f>Tabela1312345673456[[#This Row],[Distribuição Base]]*K$7</f>
        <v>0</v>
      </c>
      <c r="L128" s="30">
        <f>Tabela1312345673456[[#This Row],[Distribuição Base]]*L$7</f>
        <v>0</v>
      </c>
      <c r="M128" s="30">
        <f>Tabela1312345673456[[#This Row],[Distribuição Base]]*M$7</f>
        <v>0</v>
      </c>
      <c r="N128" s="30">
        <f>Tabela1312345673456[[#This Row],[Distribuição Base]]*N$7</f>
        <v>0</v>
      </c>
      <c r="O128" s="30">
        <f>Tabela1312345673456[[#This Row],[Distribuição Base]]*O$7</f>
        <v>0</v>
      </c>
      <c r="P128" s="30">
        <f>Tabela1312345673456[[#This Row],[Distribuição Base]]*P$7</f>
        <v>0</v>
      </c>
      <c r="Q128" s="30">
        <f>Tabela1312345673456[[#This Row],[Distribuição Base]]*Q$7</f>
        <v>0</v>
      </c>
      <c r="R128" s="30">
        <f>Tabela1312345673456[[#This Row],[Distribuição Base]]*R$7</f>
        <v>0</v>
      </c>
      <c r="S128" s="30">
        <f>Tabela1312345673456[[#This Row],[Distribuição Base]]*S$7</f>
        <v>0</v>
      </c>
    </row>
    <row r="129" spans="1:19" x14ac:dyDescent="0.25">
      <c r="A129" t="s">
        <v>66</v>
      </c>
      <c r="B129">
        <v>233</v>
      </c>
      <c r="C129" s="29">
        <v>22141</v>
      </c>
      <c r="D129" t="s">
        <v>154</v>
      </c>
      <c r="E129" s="36">
        <v>-11.2</v>
      </c>
      <c r="F129" s="10">
        <v>2.5000000000000001E-3</v>
      </c>
      <c r="G129" s="30">
        <f>Tabela1312345673456[[#This Row],[Distribuição Base]]*G$7</f>
        <v>0</v>
      </c>
      <c r="H129" s="30">
        <f>Tabela1312345673456[[#This Row],[Distribuição Base]]*H$7</f>
        <v>0</v>
      </c>
      <c r="I129" s="30">
        <f>Tabela1312345673456[[#This Row],[Distribuição Base]]*I$7</f>
        <v>0</v>
      </c>
      <c r="J129" s="30">
        <f>Tabela1312345673456[[#This Row],[Distribuição Base]]*J$7</f>
        <v>0</v>
      </c>
      <c r="K129" s="30">
        <f>Tabela1312345673456[[#This Row],[Distribuição Base]]*K$7</f>
        <v>0</v>
      </c>
      <c r="L129" s="30">
        <f>Tabela1312345673456[[#This Row],[Distribuição Base]]*L$7</f>
        <v>0</v>
      </c>
      <c r="M129" s="30">
        <f>Tabela1312345673456[[#This Row],[Distribuição Base]]*M$7</f>
        <v>0</v>
      </c>
      <c r="N129" s="30">
        <f>Tabela1312345673456[[#This Row],[Distribuição Base]]*N$7</f>
        <v>0</v>
      </c>
      <c r="O129" s="30">
        <f>Tabela1312345673456[[#This Row],[Distribuição Base]]*O$7</f>
        <v>0</v>
      </c>
      <c r="P129" s="30">
        <f>Tabela1312345673456[[#This Row],[Distribuição Base]]*P$7</f>
        <v>0</v>
      </c>
      <c r="Q129" s="30">
        <f>Tabela1312345673456[[#This Row],[Distribuição Base]]*Q$7</f>
        <v>0</v>
      </c>
      <c r="R129" s="30">
        <f>Tabela1312345673456[[#This Row],[Distribuição Base]]*R$7</f>
        <v>0</v>
      </c>
      <c r="S129" s="30">
        <f>Tabela1312345673456[[#This Row],[Distribuição Base]]*S$7</f>
        <v>0</v>
      </c>
    </row>
    <row r="130" spans="1:19" x14ac:dyDescent="0.25">
      <c r="A130" t="s">
        <v>66</v>
      </c>
      <c r="B130">
        <v>234</v>
      </c>
      <c r="C130" s="29">
        <v>22150</v>
      </c>
      <c r="D130" t="s">
        <v>155</v>
      </c>
      <c r="E130" s="36">
        <v>-47.599999999999987</v>
      </c>
      <c r="F130" s="10">
        <v>1.0800000000000001E-2</v>
      </c>
      <c r="G130" s="30">
        <f>Tabela1312345673456[[#This Row],[Distribuição Base]]*G$7</f>
        <v>0</v>
      </c>
      <c r="H130" s="30">
        <f>Tabela1312345673456[[#This Row],[Distribuição Base]]*H$7</f>
        <v>0</v>
      </c>
      <c r="I130" s="30">
        <f>Tabela1312345673456[[#This Row],[Distribuição Base]]*I$7</f>
        <v>0</v>
      </c>
      <c r="J130" s="30">
        <f>Tabela1312345673456[[#This Row],[Distribuição Base]]*J$7</f>
        <v>0</v>
      </c>
      <c r="K130" s="30">
        <f>Tabela1312345673456[[#This Row],[Distribuição Base]]*K$7</f>
        <v>0</v>
      </c>
      <c r="L130" s="30">
        <f>Tabela1312345673456[[#This Row],[Distribuição Base]]*L$7</f>
        <v>0</v>
      </c>
      <c r="M130" s="30">
        <f>Tabela1312345673456[[#This Row],[Distribuição Base]]*M$7</f>
        <v>0</v>
      </c>
      <c r="N130" s="30">
        <f>Tabela1312345673456[[#This Row],[Distribuição Base]]*N$7</f>
        <v>0</v>
      </c>
      <c r="O130" s="30">
        <f>Tabela1312345673456[[#This Row],[Distribuição Base]]*O$7</f>
        <v>0</v>
      </c>
      <c r="P130" s="30">
        <f>Tabela1312345673456[[#This Row],[Distribuição Base]]*P$7</f>
        <v>0</v>
      </c>
      <c r="Q130" s="30">
        <f>Tabela1312345673456[[#This Row],[Distribuição Base]]*Q$7</f>
        <v>0</v>
      </c>
      <c r="R130" s="30">
        <f>Tabela1312345673456[[#This Row],[Distribuição Base]]*R$7</f>
        <v>0</v>
      </c>
      <c r="S130" s="30">
        <f>Tabela1312345673456[[#This Row],[Distribuição Base]]*S$7</f>
        <v>0</v>
      </c>
    </row>
    <row r="131" spans="1:19" x14ac:dyDescent="0.25">
      <c r="A131" t="s">
        <v>66</v>
      </c>
      <c r="B131">
        <v>235</v>
      </c>
      <c r="C131" s="29">
        <v>22160</v>
      </c>
      <c r="D131" t="s">
        <v>156</v>
      </c>
      <c r="E131" s="36">
        <v>-14</v>
      </c>
      <c r="F131" s="10">
        <v>3.0999999999999999E-3</v>
      </c>
      <c r="G131" s="30">
        <f>Tabela1312345673456[[#This Row],[Distribuição Base]]*G$7</f>
        <v>0</v>
      </c>
      <c r="H131" s="30">
        <f>Tabela1312345673456[[#This Row],[Distribuição Base]]*H$7</f>
        <v>0</v>
      </c>
      <c r="I131" s="30">
        <f>Tabela1312345673456[[#This Row],[Distribuição Base]]*I$7</f>
        <v>0</v>
      </c>
      <c r="J131" s="30">
        <f>Tabela1312345673456[[#This Row],[Distribuição Base]]*J$7</f>
        <v>0</v>
      </c>
      <c r="K131" s="30">
        <f>Tabela1312345673456[[#This Row],[Distribuição Base]]*K$7</f>
        <v>0</v>
      </c>
      <c r="L131" s="30">
        <f>Tabela1312345673456[[#This Row],[Distribuição Base]]*L$7</f>
        <v>0</v>
      </c>
      <c r="M131" s="30">
        <f>Tabela1312345673456[[#This Row],[Distribuição Base]]*M$7</f>
        <v>0</v>
      </c>
      <c r="N131" s="30">
        <f>Tabela1312345673456[[#This Row],[Distribuição Base]]*N$7</f>
        <v>0</v>
      </c>
      <c r="O131" s="30">
        <f>Tabela1312345673456[[#This Row],[Distribuição Base]]*O$7</f>
        <v>0</v>
      </c>
      <c r="P131" s="30">
        <f>Tabela1312345673456[[#This Row],[Distribuição Base]]*P$7</f>
        <v>0</v>
      </c>
      <c r="Q131" s="30">
        <f>Tabela1312345673456[[#This Row],[Distribuição Base]]*Q$7</f>
        <v>0</v>
      </c>
      <c r="R131" s="30">
        <f>Tabela1312345673456[[#This Row],[Distribuição Base]]*R$7</f>
        <v>0</v>
      </c>
      <c r="S131" s="30">
        <f>Tabela1312345673456[[#This Row],[Distribuição Base]]*S$7</f>
        <v>0</v>
      </c>
    </row>
    <row r="132" spans="1:19" x14ac:dyDescent="0.25">
      <c r="A132" t="s">
        <v>66</v>
      </c>
      <c r="B132">
        <v>236</v>
      </c>
      <c r="C132" s="29">
        <v>22170</v>
      </c>
      <c r="D132" t="s">
        <v>157</v>
      </c>
      <c r="E132" s="36">
        <v>-72.8</v>
      </c>
      <c r="F132" s="10">
        <v>1.4E-2</v>
      </c>
      <c r="G132" s="30">
        <f>Tabela1312345673456[[#This Row],[Distribuição Base]]*G$7</f>
        <v>0</v>
      </c>
      <c r="H132" s="30">
        <f>Tabela1312345673456[[#This Row],[Distribuição Base]]*H$7</f>
        <v>0</v>
      </c>
      <c r="I132" s="30">
        <f>Tabela1312345673456[[#This Row],[Distribuição Base]]*I$7</f>
        <v>0</v>
      </c>
      <c r="J132" s="30">
        <f>Tabela1312345673456[[#This Row],[Distribuição Base]]*J$7</f>
        <v>0</v>
      </c>
      <c r="K132" s="30">
        <f>Tabela1312345673456[[#This Row],[Distribuição Base]]*K$7</f>
        <v>0</v>
      </c>
      <c r="L132" s="30">
        <f>Tabela1312345673456[[#This Row],[Distribuição Base]]*L$7</f>
        <v>0</v>
      </c>
      <c r="M132" s="30">
        <f>Tabela1312345673456[[#This Row],[Distribuição Base]]*M$7</f>
        <v>0</v>
      </c>
      <c r="N132" s="30">
        <f>Tabela1312345673456[[#This Row],[Distribuição Base]]*N$7</f>
        <v>0</v>
      </c>
      <c r="O132" s="30">
        <f>Tabela1312345673456[[#This Row],[Distribuição Base]]*O$7</f>
        <v>0</v>
      </c>
      <c r="P132" s="30">
        <f>Tabela1312345673456[[#This Row],[Distribuição Base]]*P$7</f>
        <v>0</v>
      </c>
      <c r="Q132" s="30">
        <f>Tabela1312345673456[[#This Row],[Distribuição Base]]*Q$7</f>
        <v>0</v>
      </c>
      <c r="R132" s="30">
        <f>Tabela1312345673456[[#This Row],[Distribuição Base]]*R$7</f>
        <v>0</v>
      </c>
      <c r="S132" s="30">
        <f>Tabela1312345673456[[#This Row],[Distribuição Base]]*S$7</f>
        <v>0</v>
      </c>
    </row>
    <row r="133" spans="1:19" x14ac:dyDescent="0.25">
      <c r="A133" t="s">
        <v>66</v>
      </c>
      <c r="B133">
        <v>238</v>
      </c>
      <c r="C133" s="29">
        <v>22184</v>
      </c>
      <c r="D133" t="s">
        <v>158</v>
      </c>
      <c r="E133" s="36">
        <v>-53.199999999999982</v>
      </c>
      <c r="F133" s="10">
        <v>1.2E-2</v>
      </c>
      <c r="G133" s="30">
        <f>Tabela1312345673456[[#This Row],[Distribuição Base]]*G$7</f>
        <v>0</v>
      </c>
      <c r="H133" s="30">
        <f>Tabela1312345673456[[#This Row],[Distribuição Base]]*H$7</f>
        <v>0</v>
      </c>
      <c r="I133" s="30">
        <f>Tabela1312345673456[[#This Row],[Distribuição Base]]*I$7</f>
        <v>0</v>
      </c>
      <c r="J133" s="30">
        <f>Tabela1312345673456[[#This Row],[Distribuição Base]]*J$7</f>
        <v>0</v>
      </c>
      <c r="K133" s="30">
        <f>Tabela1312345673456[[#This Row],[Distribuição Base]]*K$7</f>
        <v>0</v>
      </c>
      <c r="L133" s="30">
        <f>Tabela1312345673456[[#This Row],[Distribuição Base]]*L$7</f>
        <v>0</v>
      </c>
      <c r="M133" s="30">
        <f>Tabela1312345673456[[#This Row],[Distribuição Base]]*M$7</f>
        <v>0</v>
      </c>
      <c r="N133" s="30">
        <f>Tabela1312345673456[[#This Row],[Distribuição Base]]*N$7</f>
        <v>0</v>
      </c>
      <c r="O133" s="30">
        <f>Tabela1312345673456[[#This Row],[Distribuição Base]]*O$7</f>
        <v>0</v>
      </c>
      <c r="P133" s="30">
        <f>Tabela1312345673456[[#This Row],[Distribuição Base]]*P$7</f>
        <v>0</v>
      </c>
      <c r="Q133" s="30">
        <f>Tabela1312345673456[[#This Row],[Distribuição Base]]*Q$7</f>
        <v>0</v>
      </c>
      <c r="R133" s="30">
        <f>Tabela1312345673456[[#This Row],[Distribuição Base]]*R$7</f>
        <v>0</v>
      </c>
      <c r="S133" s="30">
        <f>Tabela1312345673456[[#This Row],[Distribuição Base]]*S$7</f>
        <v>0</v>
      </c>
    </row>
    <row r="134" spans="1:19" x14ac:dyDescent="0.25">
      <c r="A134" t="s">
        <v>66</v>
      </c>
      <c r="B134">
        <v>239</v>
      </c>
      <c r="C134" s="29">
        <v>22185</v>
      </c>
      <c r="D134" t="s">
        <v>159</v>
      </c>
      <c r="E134" s="36">
        <v>-36.4</v>
      </c>
      <c r="F134" s="10">
        <v>8.3000000000000001E-3</v>
      </c>
      <c r="G134" s="30">
        <f>Tabela1312345673456[[#This Row],[Distribuição Base]]*G$7</f>
        <v>0</v>
      </c>
      <c r="H134" s="30">
        <f>Tabela1312345673456[[#This Row],[Distribuição Base]]*H$7</f>
        <v>0</v>
      </c>
      <c r="I134" s="30">
        <f>Tabela1312345673456[[#This Row],[Distribuição Base]]*I$7</f>
        <v>0</v>
      </c>
      <c r="J134" s="30">
        <f>Tabela1312345673456[[#This Row],[Distribuição Base]]*J$7</f>
        <v>0</v>
      </c>
      <c r="K134" s="30">
        <f>Tabela1312345673456[[#This Row],[Distribuição Base]]*K$7</f>
        <v>0</v>
      </c>
      <c r="L134" s="30">
        <f>Tabela1312345673456[[#This Row],[Distribuição Base]]*L$7</f>
        <v>0</v>
      </c>
      <c r="M134" s="30">
        <f>Tabela1312345673456[[#This Row],[Distribuição Base]]*M$7</f>
        <v>0</v>
      </c>
      <c r="N134" s="30">
        <f>Tabela1312345673456[[#This Row],[Distribuição Base]]*N$7</f>
        <v>0</v>
      </c>
      <c r="O134" s="30">
        <f>Tabela1312345673456[[#This Row],[Distribuição Base]]*O$7</f>
        <v>0</v>
      </c>
      <c r="P134" s="30">
        <f>Tabela1312345673456[[#This Row],[Distribuição Base]]*P$7</f>
        <v>0</v>
      </c>
      <c r="Q134" s="30">
        <f>Tabela1312345673456[[#This Row],[Distribuição Base]]*Q$7</f>
        <v>0</v>
      </c>
      <c r="R134" s="30">
        <f>Tabela1312345673456[[#This Row],[Distribuição Base]]*R$7</f>
        <v>0</v>
      </c>
      <c r="S134" s="30">
        <f>Tabela1312345673456[[#This Row],[Distribuição Base]]*S$7</f>
        <v>0</v>
      </c>
    </row>
    <row r="135" spans="1:19" x14ac:dyDescent="0.25">
      <c r="A135" t="s">
        <v>66</v>
      </c>
      <c r="B135">
        <v>241</v>
      </c>
      <c r="C135" s="29">
        <v>22192</v>
      </c>
      <c r="D135" t="s">
        <v>160</v>
      </c>
      <c r="E135" s="36">
        <v>-16.8</v>
      </c>
      <c r="F135" s="10">
        <v>0.01</v>
      </c>
      <c r="G135" s="30">
        <f>Tabela1312345673456[[#This Row],[Distribuição Base]]*G$7</f>
        <v>0</v>
      </c>
      <c r="H135" s="30">
        <f>Tabela1312345673456[[#This Row],[Distribuição Base]]*H$7</f>
        <v>0</v>
      </c>
      <c r="I135" s="30">
        <f>Tabela1312345673456[[#This Row],[Distribuição Base]]*I$7</f>
        <v>0</v>
      </c>
      <c r="J135" s="30">
        <f>Tabela1312345673456[[#This Row],[Distribuição Base]]*J$7</f>
        <v>0</v>
      </c>
      <c r="K135" s="30">
        <f>Tabela1312345673456[[#This Row],[Distribuição Base]]*K$7</f>
        <v>0</v>
      </c>
      <c r="L135" s="30">
        <f>Tabela1312345673456[[#This Row],[Distribuição Base]]*L$7</f>
        <v>0</v>
      </c>
      <c r="M135" s="30">
        <f>Tabela1312345673456[[#This Row],[Distribuição Base]]*M$7</f>
        <v>0</v>
      </c>
      <c r="N135" s="30">
        <f>Tabela1312345673456[[#This Row],[Distribuição Base]]*N$7</f>
        <v>0</v>
      </c>
      <c r="O135" s="30">
        <f>Tabela1312345673456[[#This Row],[Distribuição Base]]*O$7</f>
        <v>0</v>
      </c>
      <c r="P135" s="30">
        <f>Tabela1312345673456[[#This Row],[Distribuição Base]]*P$7</f>
        <v>0</v>
      </c>
      <c r="Q135" s="30">
        <f>Tabela1312345673456[[#This Row],[Distribuição Base]]*Q$7</f>
        <v>0</v>
      </c>
      <c r="R135" s="30">
        <f>Tabela1312345673456[[#This Row],[Distribuição Base]]*R$7</f>
        <v>0</v>
      </c>
      <c r="S135" s="30">
        <f>Tabela1312345673456[[#This Row],[Distribuição Base]]*S$7</f>
        <v>0</v>
      </c>
    </row>
    <row r="136" spans="1:19" x14ac:dyDescent="0.25">
      <c r="A136" t="s">
        <v>66</v>
      </c>
      <c r="B136">
        <v>242</v>
      </c>
      <c r="C136" s="29">
        <v>22193</v>
      </c>
      <c r="D136" t="s">
        <v>161</v>
      </c>
      <c r="E136" s="36">
        <v>-44.79999999999999</v>
      </c>
      <c r="F136" s="10">
        <v>0.01</v>
      </c>
      <c r="G136" s="30">
        <f>Tabela1312345673456[[#This Row],[Distribuição Base]]*G$7</f>
        <v>0</v>
      </c>
      <c r="H136" s="30">
        <f>Tabela1312345673456[[#This Row],[Distribuição Base]]*H$7</f>
        <v>0</v>
      </c>
      <c r="I136" s="30">
        <f>Tabela1312345673456[[#This Row],[Distribuição Base]]*I$7</f>
        <v>0</v>
      </c>
      <c r="J136" s="30">
        <f>Tabela1312345673456[[#This Row],[Distribuição Base]]*J$7</f>
        <v>0</v>
      </c>
      <c r="K136" s="30">
        <f>Tabela1312345673456[[#This Row],[Distribuição Base]]*K$7</f>
        <v>0</v>
      </c>
      <c r="L136" s="30">
        <f>Tabela1312345673456[[#This Row],[Distribuição Base]]*L$7</f>
        <v>0</v>
      </c>
      <c r="M136" s="30">
        <f>Tabela1312345673456[[#This Row],[Distribuição Base]]*M$7</f>
        <v>0</v>
      </c>
      <c r="N136" s="30">
        <f>Tabela1312345673456[[#This Row],[Distribuição Base]]*N$7</f>
        <v>0</v>
      </c>
      <c r="O136" s="30">
        <f>Tabela1312345673456[[#This Row],[Distribuição Base]]*O$7</f>
        <v>0</v>
      </c>
      <c r="P136" s="30">
        <f>Tabela1312345673456[[#This Row],[Distribuição Base]]*P$7</f>
        <v>0</v>
      </c>
      <c r="Q136" s="30">
        <f>Tabela1312345673456[[#This Row],[Distribuição Base]]*Q$7</f>
        <v>0</v>
      </c>
      <c r="R136" s="30">
        <f>Tabela1312345673456[[#This Row],[Distribuição Base]]*R$7</f>
        <v>0</v>
      </c>
      <c r="S136" s="30">
        <f>Tabela1312345673456[[#This Row],[Distribuição Base]]*S$7</f>
        <v>0</v>
      </c>
    </row>
    <row r="137" spans="1:19" x14ac:dyDescent="0.25">
      <c r="A137" t="s">
        <v>66</v>
      </c>
      <c r="B137">
        <v>243</v>
      </c>
      <c r="C137" s="29">
        <v>22194</v>
      </c>
      <c r="D137" t="s">
        <v>162</v>
      </c>
      <c r="E137" s="36">
        <v>-14</v>
      </c>
      <c r="F137" s="10">
        <v>0.01</v>
      </c>
      <c r="G137" s="30">
        <f>Tabela1312345673456[[#This Row],[Distribuição Base]]*G$7</f>
        <v>0</v>
      </c>
      <c r="H137" s="30">
        <f>Tabela1312345673456[[#This Row],[Distribuição Base]]*H$7</f>
        <v>0</v>
      </c>
      <c r="I137" s="30">
        <f>Tabela1312345673456[[#This Row],[Distribuição Base]]*I$7</f>
        <v>0</v>
      </c>
      <c r="J137" s="30">
        <f>Tabela1312345673456[[#This Row],[Distribuição Base]]*J$7</f>
        <v>0</v>
      </c>
      <c r="K137" s="30">
        <f>Tabela1312345673456[[#This Row],[Distribuição Base]]*K$7</f>
        <v>0</v>
      </c>
      <c r="L137" s="30">
        <f>Tabela1312345673456[[#This Row],[Distribuição Base]]*L$7</f>
        <v>0</v>
      </c>
      <c r="M137" s="30">
        <f>Tabela1312345673456[[#This Row],[Distribuição Base]]*M$7</f>
        <v>0</v>
      </c>
      <c r="N137" s="30">
        <f>Tabela1312345673456[[#This Row],[Distribuição Base]]*N$7</f>
        <v>0</v>
      </c>
      <c r="O137" s="30">
        <f>Tabela1312345673456[[#This Row],[Distribuição Base]]*O$7</f>
        <v>0</v>
      </c>
      <c r="P137" s="30">
        <f>Tabela1312345673456[[#This Row],[Distribuição Base]]*P$7</f>
        <v>0</v>
      </c>
      <c r="Q137" s="30">
        <f>Tabela1312345673456[[#This Row],[Distribuição Base]]*Q$7</f>
        <v>0</v>
      </c>
      <c r="R137" s="30">
        <f>Tabela1312345673456[[#This Row],[Distribuição Base]]*R$7</f>
        <v>0</v>
      </c>
      <c r="S137" s="30">
        <f>Tabela1312345673456[[#This Row],[Distribuição Base]]*S$7</f>
        <v>0</v>
      </c>
    </row>
    <row r="138" spans="1:19" x14ac:dyDescent="0.25">
      <c r="A138" t="s">
        <v>66</v>
      </c>
      <c r="B138">
        <v>244</v>
      </c>
      <c r="C138" s="29">
        <v>22195</v>
      </c>
      <c r="D138" t="s">
        <v>163</v>
      </c>
      <c r="E138" s="36">
        <v>-14</v>
      </c>
      <c r="F138" s="10">
        <v>0.01</v>
      </c>
      <c r="G138" s="30">
        <f>Tabela1312345673456[[#This Row],[Distribuição Base]]*G$7</f>
        <v>0</v>
      </c>
      <c r="H138" s="30">
        <f>Tabela1312345673456[[#This Row],[Distribuição Base]]*H$7</f>
        <v>0</v>
      </c>
      <c r="I138" s="30">
        <f>Tabela1312345673456[[#This Row],[Distribuição Base]]*I$7</f>
        <v>0</v>
      </c>
      <c r="J138" s="30">
        <f>Tabela1312345673456[[#This Row],[Distribuição Base]]*J$7</f>
        <v>0</v>
      </c>
      <c r="K138" s="30">
        <f>Tabela1312345673456[[#This Row],[Distribuição Base]]*K$7</f>
        <v>0</v>
      </c>
      <c r="L138" s="30">
        <f>Tabela1312345673456[[#This Row],[Distribuição Base]]*L$7</f>
        <v>0</v>
      </c>
      <c r="M138" s="30">
        <f>Tabela1312345673456[[#This Row],[Distribuição Base]]*M$7</f>
        <v>0</v>
      </c>
      <c r="N138" s="30">
        <f>Tabela1312345673456[[#This Row],[Distribuição Base]]*N$7</f>
        <v>0</v>
      </c>
      <c r="O138" s="30">
        <f>Tabela1312345673456[[#This Row],[Distribuição Base]]*O$7</f>
        <v>0</v>
      </c>
      <c r="P138" s="30">
        <f>Tabela1312345673456[[#This Row],[Distribuição Base]]*P$7</f>
        <v>0</v>
      </c>
      <c r="Q138" s="30">
        <f>Tabela1312345673456[[#This Row],[Distribuição Base]]*Q$7</f>
        <v>0</v>
      </c>
      <c r="R138" s="30">
        <f>Tabela1312345673456[[#This Row],[Distribuição Base]]*R$7</f>
        <v>0</v>
      </c>
      <c r="S138" s="30">
        <f>Tabela1312345673456[[#This Row],[Distribuição Base]]*S$7</f>
        <v>0</v>
      </c>
    </row>
    <row r="139" spans="1:19" x14ac:dyDescent="0.25">
      <c r="A139" t="s">
        <v>66</v>
      </c>
      <c r="B139">
        <v>245</v>
      </c>
      <c r="C139" s="29">
        <v>22196</v>
      </c>
      <c r="D139" t="s">
        <v>164</v>
      </c>
      <c r="E139" s="36">
        <v>-86.799999999999955</v>
      </c>
      <c r="F139" s="10">
        <v>0.02</v>
      </c>
      <c r="G139" s="30">
        <f>Tabela1312345673456[[#This Row],[Distribuição Base]]*G$7</f>
        <v>0</v>
      </c>
      <c r="H139" s="30">
        <f>Tabela1312345673456[[#This Row],[Distribuição Base]]*H$7</f>
        <v>0</v>
      </c>
      <c r="I139" s="30">
        <f>Tabela1312345673456[[#This Row],[Distribuição Base]]*I$7</f>
        <v>0</v>
      </c>
      <c r="J139" s="30">
        <f>Tabela1312345673456[[#This Row],[Distribuição Base]]*J$7</f>
        <v>0</v>
      </c>
      <c r="K139" s="30">
        <f>Tabela1312345673456[[#This Row],[Distribuição Base]]*K$7</f>
        <v>0</v>
      </c>
      <c r="L139" s="30">
        <f>Tabela1312345673456[[#This Row],[Distribuição Base]]*L$7</f>
        <v>0</v>
      </c>
      <c r="M139" s="30">
        <f>Tabela1312345673456[[#This Row],[Distribuição Base]]*M$7</f>
        <v>0</v>
      </c>
      <c r="N139" s="30">
        <f>Tabela1312345673456[[#This Row],[Distribuição Base]]*N$7</f>
        <v>0</v>
      </c>
      <c r="O139" s="30">
        <f>Tabela1312345673456[[#This Row],[Distribuição Base]]*O$7</f>
        <v>0</v>
      </c>
      <c r="P139" s="30">
        <f>Tabela1312345673456[[#This Row],[Distribuição Base]]*P$7</f>
        <v>0</v>
      </c>
      <c r="Q139" s="30">
        <f>Tabela1312345673456[[#This Row],[Distribuição Base]]*Q$7</f>
        <v>0</v>
      </c>
      <c r="R139" s="30">
        <f>Tabela1312345673456[[#This Row],[Distribuição Base]]*R$7</f>
        <v>0</v>
      </c>
      <c r="S139" s="30">
        <f>Tabela1312345673456[[#This Row],[Distribuição Base]]*S$7</f>
        <v>0</v>
      </c>
    </row>
    <row r="140" spans="1:19" x14ac:dyDescent="0.25">
      <c r="A140" t="s">
        <v>66</v>
      </c>
      <c r="B140">
        <v>246</v>
      </c>
      <c r="C140" s="29">
        <v>22201</v>
      </c>
      <c r="D140" t="s">
        <v>165</v>
      </c>
      <c r="E140" s="36">
        <v>-36.4</v>
      </c>
      <c r="F140" s="10">
        <v>0.02</v>
      </c>
      <c r="G140" s="30">
        <f>Tabela1312345673456[[#This Row],[Distribuição Base]]*G$7</f>
        <v>0</v>
      </c>
      <c r="H140" s="30">
        <f>Tabela1312345673456[[#This Row],[Distribuição Base]]*H$7</f>
        <v>0</v>
      </c>
      <c r="I140" s="30">
        <f>Tabela1312345673456[[#This Row],[Distribuição Base]]*I$7</f>
        <v>0</v>
      </c>
      <c r="J140" s="30">
        <f>Tabela1312345673456[[#This Row],[Distribuição Base]]*J$7</f>
        <v>0</v>
      </c>
      <c r="K140" s="30">
        <f>Tabela1312345673456[[#This Row],[Distribuição Base]]*K$7</f>
        <v>0</v>
      </c>
      <c r="L140" s="30">
        <f>Tabela1312345673456[[#This Row],[Distribuição Base]]*L$7</f>
        <v>0</v>
      </c>
      <c r="M140" s="30">
        <f>Tabela1312345673456[[#This Row],[Distribuição Base]]*M$7</f>
        <v>0</v>
      </c>
      <c r="N140" s="30">
        <f>Tabela1312345673456[[#This Row],[Distribuição Base]]*N$7</f>
        <v>0</v>
      </c>
      <c r="O140" s="30">
        <f>Tabela1312345673456[[#This Row],[Distribuição Base]]*O$7</f>
        <v>0</v>
      </c>
      <c r="P140" s="30">
        <f>Tabela1312345673456[[#This Row],[Distribuição Base]]*P$7</f>
        <v>0</v>
      </c>
      <c r="Q140" s="30">
        <f>Tabela1312345673456[[#This Row],[Distribuição Base]]*Q$7</f>
        <v>0</v>
      </c>
      <c r="R140" s="30">
        <f>Tabela1312345673456[[#This Row],[Distribuição Base]]*R$7</f>
        <v>0</v>
      </c>
      <c r="S140" s="30">
        <f>Tabela1312345673456[[#This Row],[Distribuição Base]]*S$7</f>
        <v>0</v>
      </c>
    </row>
    <row r="141" spans="1:19" x14ac:dyDescent="0.25">
      <c r="A141" t="s">
        <v>66</v>
      </c>
      <c r="B141">
        <v>247</v>
      </c>
      <c r="C141" s="29">
        <v>22202</v>
      </c>
      <c r="D141" t="s">
        <v>166</v>
      </c>
      <c r="E141" s="36">
        <v>-89.599999999999952</v>
      </c>
      <c r="F141" s="10">
        <v>0.02</v>
      </c>
      <c r="G141" s="30">
        <f>Tabela1312345673456[[#This Row],[Distribuição Base]]*G$7</f>
        <v>0</v>
      </c>
      <c r="H141" s="30">
        <f>Tabela1312345673456[[#This Row],[Distribuição Base]]*H$7</f>
        <v>0</v>
      </c>
      <c r="I141" s="30">
        <f>Tabela1312345673456[[#This Row],[Distribuição Base]]*I$7</f>
        <v>0</v>
      </c>
      <c r="J141" s="30">
        <f>Tabela1312345673456[[#This Row],[Distribuição Base]]*J$7</f>
        <v>0</v>
      </c>
      <c r="K141" s="30">
        <f>Tabela1312345673456[[#This Row],[Distribuição Base]]*K$7</f>
        <v>0</v>
      </c>
      <c r="L141" s="30">
        <f>Tabela1312345673456[[#This Row],[Distribuição Base]]*L$7</f>
        <v>0</v>
      </c>
      <c r="M141" s="30">
        <f>Tabela1312345673456[[#This Row],[Distribuição Base]]*M$7</f>
        <v>0</v>
      </c>
      <c r="N141" s="30">
        <f>Tabela1312345673456[[#This Row],[Distribuição Base]]*N$7</f>
        <v>0</v>
      </c>
      <c r="O141" s="30">
        <f>Tabela1312345673456[[#This Row],[Distribuição Base]]*O$7</f>
        <v>0</v>
      </c>
      <c r="P141" s="30">
        <f>Tabela1312345673456[[#This Row],[Distribuição Base]]*P$7</f>
        <v>0</v>
      </c>
      <c r="Q141" s="30">
        <f>Tabela1312345673456[[#This Row],[Distribuição Base]]*Q$7</f>
        <v>0</v>
      </c>
      <c r="R141" s="30">
        <f>Tabela1312345673456[[#This Row],[Distribuição Base]]*R$7</f>
        <v>0</v>
      </c>
      <c r="S141" s="30">
        <f>Tabela1312345673456[[#This Row],[Distribuição Base]]*S$7</f>
        <v>0</v>
      </c>
    </row>
    <row r="142" spans="1:19" x14ac:dyDescent="0.25">
      <c r="A142" t="s">
        <v>66</v>
      </c>
      <c r="B142">
        <v>249</v>
      </c>
      <c r="C142" s="29">
        <v>22204</v>
      </c>
      <c r="D142" t="s">
        <v>167</v>
      </c>
      <c r="E142" s="36">
        <v>-14</v>
      </c>
      <c r="F142" s="10">
        <v>3.0999999999999999E-3</v>
      </c>
      <c r="G142" s="30">
        <f>Tabela1312345673456[[#This Row],[Distribuição Base]]*G$7</f>
        <v>0</v>
      </c>
      <c r="H142" s="30">
        <f>Tabela1312345673456[[#This Row],[Distribuição Base]]*H$7</f>
        <v>0</v>
      </c>
      <c r="I142" s="30">
        <f>Tabela1312345673456[[#This Row],[Distribuição Base]]*I$7</f>
        <v>0</v>
      </c>
      <c r="J142" s="30">
        <f>Tabela1312345673456[[#This Row],[Distribuição Base]]*J$7</f>
        <v>0</v>
      </c>
      <c r="K142" s="30">
        <f>Tabela1312345673456[[#This Row],[Distribuição Base]]*K$7</f>
        <v>0</v>
      </c>
      <c r="L142" s="30">
        <f>Tabela1312345673456[[#This Row],[Distribuição Base]]*L$7</f>
        <v>0</v>
      </c>
      <c r="M142" s="30">
        <f>Tabela1312345673456[[#This Row],[Distribuição Base]]*M$7</f>
        <v>0</v>
      </c>
      <c r="N142" s="30">
        <f>Tabela1312345673456[[#This Row],[Distribuição Base]]*N$7</f>
        <v>0</v>
      </c>
      <c r="O142" s="30">
        <f>Tabela1312345673456[[#This Row],[Distribuição Base]]*O$7</f>
        <v>0</v>
      </c>
      <c r="P142" s="30">
        <f>Tabela1312345673456[[#This Row],[Distribuição Base]]*P$7</f>
        <v>0</v>
      </c>
      <c r="Q142" s="30">
        <f>Tabela1312345673456[[#This Row],[Distribuição Base]]*Q$7</f>
        <v>0</v>
      </c>
      <c r="R142" s="30">
        <f>Tabela1312345673456[[#This Row],[Distribuição Base]]*R$7</f>
        <v>0</v>
      </c>
      <c r="S142" s="30">
        <f>Tabela1312345673456[[#This Row],[Distribuição Base]]*S$7</f>
        <v>0</v>
      </c>
    </row>
    <row r="143" spans="1:19" x14ac:dyDescent="0.25">
      <c r="A143" t="s">
        <v>66</v>
      </c>
      <c r="B143">
        <v>250</v>
      </c>
      <c r="C143" s="29">
        <v>22211</v>
      </c>
      <c r="D143" t="s">
        <v>168</v>
      </c>
      <c r="E143" s="36">
        <v>-55.999999999999979</v>
      </c>
      <c r="F143" s="10">
        <v>0.01</v>
      </c>
      <c r="G143" s="30">
        <f>Tabela1312345673456[[#This Row],[Distribuição Base]]*G$7</f>
        <v>0</v>
      </c>
      <c r="H143" s="30">
        <f>Tabela1312345673456[[#This Row],[Distribuição Base]]*H$7</f>
        <v>0</v>
      </c>
      <c r="I143" s="30">
        <f>Tabela1312345673456[[#This Row],[Distribuição Base]]*I$7</f>
        <v>0</v>
      </c>
      <c r="J143" s="30">
        <f>Tabela1312345673456[[#This Row],[Distribuição Base]]*J$7</f>
        <v>0</v>
      </c>
      <c r="K143" s="30">
        <f>Tabela1312345673456[[#This Row],[Distribuição Base]]*K$7</f>
        <v>0</v>
      </c>
      <c r="L143" s="30">
        <f>Tabela1312345673456[[#This Row],[Distribuição Base]]*L$7</f>
        <v>0</v>
      </c>
      <c r="M143" s="30">
        <f>Tabela1312345673456[[#This Row],[Distribuição Base]]*M$7</f>
        <v>0</v>
      </c>
      <c r="N143" s="30">
        <f>Tabela1312345673456[[#This Row],[Distribuição Base]]*N$7</f>
        <v>0</v>
      </c>
      <c r="O143" s="30">
        <f>Tabela1312345673456[[#This Row],[Distribuição Base]]*O$7</f>
        <v>0</v>
      </c>
      <c r="P143" s="30">
        <f>Tabela1312345673456[[#This Row],[Distribuição Base]]*P$7</f>
        <v>0</v>
      </c>
      <c r="Q143" s="30">
        <f>Tabela1312345673456[[#This Row],[Distribuição Base]]*Q$7</f>
        <v>0</v>
      </c>
      <c r="R143" s="30">
        <f>Tabela1312345673456[[#This Row],[Distribuição Base]]*R$7</f>
        <v>0</v>
      </c>
      <c r="S143" s="30">
        <f>Tabela1312345673456[[#This Row],[Distribuição Base]]*S$7</f>
        <v>0</v>
      </c>
    </row>
    <row r="144" spans="1:19" x14ac:dyDescent="0.25">
      <c r="A144" t="s">
        <v>66</v>
      </c>
      <c r="B144">
        <v>251</v>
      </c>
      <c r="C144" s="29">
        <v>22212</v>
      </c>
      <c r="D144" t="s">
        <v>169</v>
      </c>
      <c r="E144" s="36">
        <v>-117.59999999999992</v>
      </c>
      <c r="F144" s="10">
        <v>0.02</v>
      </c>
      <c r="G144" s="30">
        <f>Tabela1312345673456[[#This Row],[Distribuição Base]]*G$7</f>
        <v>0</v>
      </c>
      <c r="H144" s="30">
        <f>Tabela1312345673456[[#This Row],[Distribuição Base]]*H$7</f>
        <v>0</v>
      </c>
      <c r="I144" s="30">
        <f>Tabela1312345673456[[#This Row],[Distribuição Base]]*I$7</f>
        <v>0</v>
      </c>
      <c r="J144" s="30">
        <f>Tabela1312345673456[[#This Row],[Distribuição Base]]*J$7</f>
        <v>0</v>
      </c>
      <c r="K144" s="30">
        <f>Tabela1312345673456[[#This Row],[Distribuição Base]]*K$7</f>
        <v>0</v>
      </c>
      <c r="L144" s="30">
        <f>Tabela1312345673456[[#This Row],[Distribuição Base]]*L$7</f>
        <v>0</v>
      </c>
      <c r="M144" s="30">
        <f>Tabela1312345673456[[#This Row],[Distribuição Base]]*M$7</f>
        <v>0</v>
      </c>
      <c r="N144" s="30">
        <f>Tabela1312345673456[[#This Row],[Distribuição Base]]*N$7</f>
        <v>0</v>
      </c>
      <c r="O144" s="30">
        <f>Tabela1312345673456[[#This Row],[Distribuição Base]]*O$7</f>
        <v>0</v>
      </c>
      <c r="P144" s="30">
        <f>Tabela1312345673456[[#This Row],[Distribuição Base]]*P$7</f>
        <v>0</v>
      </c>
      <c r="Q144" s="30">
        <f>Tabela1312345673456[[#This Row],[Distribuição Base]]*Q$7</f>
        <v>0</v>
      </c>
      <c r="R144" s="30">
        <f>Tabela1312345673456[[#This Row],[Distribuição Base]]*R$7</f>
        <v>0</v>
      </c>
      <c r="S144" s="30">
        <f>Tabela1312345673456[[#This Row],[Distribuição Base]]*S$7</f>
        <v>0</v>
      </c>
    </row>
    <row r="145" spans="1:19" x14ac:dyDescent="0.25">
      <c r="A145" t="s">
        <v>66</v>
      </c>
      <c r="B145">
        <v>252</v>
      </c>
      <c r="C145" s="29">
        <v>22213</v>
      </c>
      <c r="D145" t="s">
        <v>170</v>
      </c>
      <c r="E145" s="36">
        <v>-100.79999999999994</v>
      </c>
      <c r="F145" s="10">
        <v>0.02</v>
      </c>
      <c r="G145" s="30">
        <f>Tabela1312345673456[[#This Row],[Distribuição Base]]*G$7</f>
        <v>0</v>
      </c>
      <c r="H145" s="30">
        <f>Tabela1312345673456[[#This Row],[Distribuição Base]]*H$7</f>
        <v>0</v>
      </c>
      <c r="I145" s="30">
        <f>Tabela1312345673456[[#This Row],[Distribuição Base]]*I$7</f>
        <v>0</v>
      </c>
      <c r="J145" s="30">
        <f>Tabela1312345673456[[#This Row],[Distribuição Base]]*J$7</f>
        <v>0</v>
      </c>
      <c r="K145" s="30">
        <f>Tabela1312345673456[[#This Row],[Distribuição Base]]*K$7</f>
        <v>0</v>
      </c>
      <c r="L145" s="30">
        <f>Tabela1312345673456[[#This Row],[Distribuição Base]]*L$7</f>
        <v>0</v>
      </c>
      <c r="M145" s="30">
        <f>Tabela1312345673456[[#This Row],[Distribuição Base]]*M$7</f>
        <v>0</v>
      </c>
      <c r="N145" s="30">
        <f>Tabela1312345673456[[#This Row],[Distribuição Base]]*N$7</f>
        <v>0</v>
      </c>
      <c r="O145" s="30">
        <f>Tabela1312345673456[[#This Row],[Distribuição Base]]*O$7</f>
        <v>0</v>
      </c>
      <c r="P145" s="30">
        <f>Tabela1312345673456[[#This Row],[Distribuição Base]]*P$7</f>
        <v>0</v>
      </c>
      <c r="Q145" s="30">
        <f>Tabela1312345673456[[#This Row],[Distribuição Base]]*Q$7</f>
        <v>0</v>
      </c>
      <c r="R145" s="30">
        <f>Tabela1312345673456[[#This Row],[Distribuição Base]]*R$7</f>
        <v>0</v>
      </c>
      <c r="S145" s="30">
        <f>Tabela1312345673456[[#This Row],[Distribuição Base]]*S$7</f>
        <v>0</v>
      </c>
    </row>
    <row r="146" spans="1:19" x14ac:dyDescent="0.25">
      <c r="A146" t="s">
        <v>66</v>
      </c>
      <c r="B146">
        <v>255</v>
      </c>
      <c r="C146" s="29">
        <v>22218</v>
      </c>
      <c r="D146" t="s">
        <v>171</v>
      </c>
      <c r="E146" s="36">
        <v>-22.400000000000002</v>
      </c>
      <c r="F146" s="10">
        <v>5.4999999999999997E-3</v>
      </c>
      <c r="G146" s="30">
        <f>Tabela1312345673456[[#This Row],[Distribuição Base]]*G$7</f>
        <v>0</v>
      </c>
      <c r="H146" s="30">
        <f>Tabela1312345673456[[#This Row],[Distribuição Base]]*H$7</f>
        <v>0</v>
      </c>
      <c r="I146" s="30">
        <f>Tabela1312345673456[[#This Row],[Distribuição Base]]*I$7</f>
        <v>0</v>
      </c>
      <c r="J146" s="30">
        <f>Tabela1312345673456[[#This Row],[Distribuição Base]]*J$7</f>
        <v>0</v>
      </c>
      <c r="K146" s="30">
        <f>Tabela1312345673456[[#This Row],[Distribuição Base]]*K$7</f>
        <v>0</v>
      </c>
      <c r="L146" s="30">
        <f>Tabela1312345673456[[#This Row],[Distribuição Base]]*L$7</f>
        <v>0</v>
      </c>
      <c r="M146" s="30">
        <f>Tabela1312345673456[[#This Row],[Distribuição Base]]*M$7</f>
        <v>0</v>
      </c>
      <c r="N146" s="30">
        <f>Tabela1312345673456[[#This Row],[Distribuição Base]]*N$7</f>
        <v>0</v>
      </c>
      <c r="O146" s="30">
        <f>Tabela1312345673456[[#This Row],[Distribuição Base]]*O$7</f>
        <v>0</v>
      </c>
      <c r="P146" s="30">
        <f>Tabela1312345673456[[#This Row],[Distribuição Base]]*P$7</f>
        <v>0</v>
      </c>
      <c r="Q146" s="30">
        <f>Tabela1312345673456[[#This Row],[Distribuição Base]]*Q$7</f>
        <v>0</v>
      </c>
      <c r="R146" s="30">
        <f>Tabela1312345673456[[#This Row],[Distribuição Base]]*R$7</f>
        <v>0</v>
      </c>
      <c r="S146" s="30">
        <f>Tabela1312345673456[[#This Row],[Distribuição Base]]*S$7</f>
        <v>0</v>
      </c>
    </row>
    <row r="147" spans="1:19" x14ac:dyDescent="0.25">
      <c r="A147" t="s">
        <v>66</v>
      </c>
      <c r="B147">
        <v>256</v>
      </c>
      <c r="C147" s="29">
        <v>22219</v>
      </c>
      <c r="D147" t="s">
        <v>172</v>
      </c>
      <c r="E147" s="36">
        <v>-2.8</v>
      </c>
      <c r="F147" s="10">
        <v>1E-3</v>
      </c>
      <c r="G147" s="30">
        <f>Tabela1312345673456[[#This Row],[Distribuição Base]]*G$7</f>
        <v>0</v>
      </c>
      <c r="H147" s="30">
        <f>Tabela1312345673456[[#This Row],[Distribuição Base]]*H$7</f>
        <v>0</v>
      </c>
      <c r="I147" s="30">
        <f>Tabela1312345673456[[#This Row],[Distribuição Base]]*I$7</f>
        <v>0</v>
      </c>
      <c r="J147" s="30">
        <f>Tabela1312345673456[[#This Row],[Distribuição Base]]*J$7</f>
        <v>0</v>
      </c>
      <c r="K147" s="30">
        <f>Tabela1312345673456[[#This Row],[Distribuição Base]]*K$7</f>
        <v>0</v>
      </c>
      <c r="L147" s="30">
        <f>Tabela1312345673456[[#This Row],[Distribuição Base]]*L$7</f>
        <v>0</v>
      </c>
      <c r="M147" s="30">
        <f>Tabela1312345673456[[#This Row],[Distribuição Base]]*M$7</f>
        <v>0</v>
      </c>
      <c r="N147" s="30">
        <f>Tabela1312345673456[[#This Row],[Distribuição Base]]*N$7</f>
        <v>0</v>
      </c>
      <c r="O147" s="30">
        <f>Tabela1312345673456[[#This Row],[Distribuição Base]]*O$7</f>
        <v>0</v>
      </c>
      <c r="P147" s="30">
        <f>Tabela1312345673456[[#This Row],[Distribuição Base]]*P$7</f>
        <v>0</v>
      </c>
      <c r="Q147" s="30">
        <f>Tabela1312345673456[[#This Row],[Distribuição Base]]*Q$7</f>
        <v>0</v>
      </c>
      <c r="R147" s="30">
        <f>Tabela1312345673456[[#This Row],[Distribuição Base]]*R$7</f>
        <v>0</v>
      </c>
      <c r="S147" s="30">
        <f>Tabela1312345673456[[#This Row],[Distribuição Base]]*S$7</f>
        <v>0</v>
      </c>
    </row>
    <row r="148" spans="1:19" x14ac:dyDescent="0.25">
      <c r="A148" t="s">
        <v>66</v>
      </c>
      <c r="B148">
        <v>257</v>
      </c>
      <c r="C148" s="29">
        <v>22220</v>
      </c>
      <c r="D148" t="s">
        <v>173</v>
      </c>
      <c r="E148" s="36">
        <v>-19.600000000000001</v>
      </c>
      <c r="F148" s="10">
        <v>5.0000000000000001E-3</v>
      </c>
      <c r="G148" s="30">
        <f>Tabela1312345673456[[#This Row],[Distribuição Base]]*G$7</f>
        <v>0</v>
      </c>
      <c r="H148" s="30">
        <f>Tabela1312345673456[[#This Row],[Distribuição Base]]*H$7</f>
        <v>0</v>
      </c>
      <c r="I148" s="30">
        <f>Tabela1312345673456[[#This Row],[Distribuição Base]]*I$7</f>
        <v>0</v>
      </c>
      <c r="J148" s="30">
        <f>Tabela1312345673456[[#This Row],[Distribuição Base]]*J$7</f>
        <v>0</v>
      </c>
      <c r="K148" s="30">
        <f>Tabela1312345673456[[#This Row],[Distribuição Base]]*K$7</f>
        <v>0</v>
      </c>
      <c r="L148" s="30">
        <f>Tabela1312345673456[[#This Row],[Distribuição Base]]*L$7</f>
        <v>0</v>
      </c>
      <c r="M148" s="30">
        <f>Tabela1312345673456[[#This Row],[Distribuição Base]]*M$7</f>
        <v>0</v>
      </c>
      <c r="N148" s="30">
        <f>Tabela1312345673456[[#This Row],[Distribuição Base]]*N$7</f>
        <v>0</v>
      </c>
      <c r="O148" s="30">
        <f>Tabela1312345673456[[#This Row],[Distribuição Base]]*O$7</f>
        <v>0</v>
      </c>
      <c r="P148" s="30">
        <f>Tabela1312345673456[[#This Row],[Distribuição Base]]*P$7</f>
        <v>0</v>
      </c>
      <c r="Q148" s="30">
        <f>Tabela1312345673456[[#This Row],[Distribuição Base]]*Q$7</f>
        <v>0</v>
      </c>
      <c r="R148" s="30">
        <f>Tabela1312345673456[[#This Row],[Distribuição Base]]*R$7</f>
        <v>0</v>
      </c>
      <c r="S148" s="30">
        <f>Tabela1312345673456[[#This Row],[Distribuição Base]]*S$7</f>
        <v>0</v>
      </c>
    </row>
    <row r="149" spans="1:19" x14ac:dyDescent="0.25">
      <c r="A149" t="s">
        <v>66</v>
      </c>
      <c r="B149">
        <v>265</v>
      </c>
      <c r="C149" s="29">
        <v>22233</v>
      </c>
      <c r="D149" t="s">
        <v>174</v>
      </c>
      <c r="E149" s="36">
        <v>-19.600000000000001</v>
      </c>
      <c r="F149" s="10">
        <v>5.0000000000000001E-3</v>
      </c>
      <c r="G149" s="30">
        <f>Tabela1312345673456[[#This Row],[Distribuição Base]]*G$7</f>
        <v>0</v>
      </c>
      <c r="H149" s="30">
        <f>Tabela1312345673456[[#This Row],[Distribuição Base]]*H$7</f>
        <v>0</v>
      </c>
      <c r="I149" s="30">
        <f>Tabela1312345673456[[#This Row],[Distribuição Base]]*I$7</f>
        <v>0</v>
      </c>
      <c r="J149" s="30">
        <f>Tabela1312345673456[[#This Row],[Distribuição Base]]*J$7</f>
        <v>0</v>
      </c>
      <c r="K149" s="30">
        <f>Tabela1312345673456[[#This Row],[Distribuição Base]]*K$7</f>
        <v>0</v>
      </c>
      <c r="L149" s="30">
        <f>Tabela1312345673456[[#This Row],[Distribuição Base]]*L$7</f>
        <v>0</v>
      </c>
      <c r="M149" s="30">
        <f>Tabela1312345673456[[#This Row],[Distribuição Base]]*M$7</f>
        <v>0</v>
      </c>
      <c r="N149" s="30">
        <f>Tabela1312345673456[[#This Row],[Distribuição Base]]*N$7</f>
        <v>0</v>
      </c>
      <c r="O149" s="30">
        <f>Tabela1312345673456[[#This Row],[Distribuição Base]]*O$7</f>
        <v>0</v>
      </c>
      <c r="P149" s="30">
        <f>Tabela1312345673456[[#This Row],[Distribuição Base]]*P$7</f>
        <v>0</v>
      </c>
      <c r="Q149" s="30">
        <f>Tabela1312345673456[[#This Row],[Distribuição Base]]*Q$7</f>
        <v>0</v>
      </c>
      <c r="R149" s="30">
        <f>Tabela1312345673456[[#This Row],[Distribuição Base]]*R$7</f>
        <v>0</v>
      </c>
      <c r="S149" s="30">
        <f>Tabela1312345673456[[#This Row],[Distribuição Base]]*S$7</f>
        <v>0</v>
      </c>
    </row>
    <row r="150" spans="1:19" x14ac:dyDescent="0.25">
      <c r="A150" t="s">
        <v>66</v>
      </c>
      <c r="B150">
        <v>269</v>
      </c>
      <c r="C150" s="29">
        <v>22239</v>
      </c>
      <c r="D150" t="s">
        <v>175</v>
      </c>
      <c r="E150" s="36">
        <v>-16.8</v>
      </c>
      <c r="F150" s="10">
        <v>4.3E-3</v>
      </c>
      <c r="G150" s="30">
        <f>Tabela1312345673456[[#This Row],[Distribuição Base]]*G$7</f>
        <v>0</v>
      </c>
      <c r="H150" s="30">
        <f>Tabela1312345673456[[#This Row],[Distribuição Base]]*H$7</f>
        <v>0</v>
      </c>
      <c r="I150" s="30">
        <f>Tabela1312345673456[[#This Row],[Distribuição Base]]*I$7</f>
        <v>0</v>
      </c>
      <c r="J150" s="30">
        <f>Tabela1312345673456[[#This Row],[Distribuição Base]]*J$7</f>
        <v>0</v>
      </c>
      <c r="K150" s="30">
        <f>Tabela1312345673456[[#This Row],[Distribuição Base]]*K$7</f>
        <v>0</v>
      </c>
      <c r="L150" s="30">
        <f>Tabela1312345673456[[#This Row],[Distribuição Base]]*L$7</f>
        <v>0</v>
      </c>
      <c r="M150" s="30">
        <f>Tabela1312345673456[[#This Row],[Distribuição Base]]*M$7</f>
        <v>0</v>
      </c>
      <c r="N150" s="30">
        <f>Tabela1312345673456[[#This Row],[Distribuição Base]]*N$7</f>
        <v>0</v>
      </c>
      <c r="O150" s="30">
        <f>Tabela1312345673456[[#This Row],[Distribuição Base]]*O$7</f>
        <v>0</v>
      </c>
      <c r="P150" s="30">
        <f>Tabela1312345673456[[#This Row],[Distribuição Base]]*P$7</f>
        <v>0</v>
      </c>
      <c r="Q150" s="30">
        <f>Tabela1312345673456[[#This Row],[Distribuição Base]]*Q$7</f>
        <v>0</v>
      </c>
      <c r="R150" s="30">
        <f>Tabela1312345673456[[#This Row],[Distribuição Base]]*R$7</f>
        <v>0</v>
      </c>
      <c r="S150" s="30">
        <f>Tabela1312345673456[[#This Row],[Distribuição Base]]*S$7</f>
        <v>0</v>
      </c>
    </row>
    <row r="151" spans="1:19" x14ac:dyDescent="0.25">
      <c r="A151" t="s">
        <v>66</v>
      </c>
      <c r="B151">
        <v>270</v>
      </c>
      <c r="C151" s="29">
        <v>22240</v>
      </c>
      <c r="D151" t="s">
        <v>176</v>
      </c>
      <c r="E151" s="36">
        <v>-5.6</v>
      </c>
      <c r="F151" s="10">
        <v>1.2999999999999999E-3</v>
      </c>
      <c r="G151" s="30">
        <f>Tabela1312345673456[[#This Row],[Distribuição Base]]*G$7</f>
        <v>0</v>
      </c>
      <c r="H151" s="30">
        <f>Tabela1312345673456[[#This Row],[Distribuição Base]]*H$7</f>
        <v>0</v>
      </c>
      <c r="I151" s="30">
        <f>Tabela1312345673456[[#This Row],[Distribuição Base]]*I$7</f>
        <v>0</v>
      </c>
      <c r="J151" s="30">
        <f>Tabela1312345673456[[#This Row],[Distribuição Base]]*J$7</f>
        <v>0</v>
      </c>
      <c r="K151" s="30">
        <f>Tabela1312345673456[[#This Row],[Distribuição Base]]*K$7</f>
        <v>0</v>
      </c>
      <c r="L151" s="30">
        <f>Tabela1312345673456[[#This Row],[Distribuição Base]]*L$7</f>
        <v>0</v>
      </c>
      <c r="M151" s="30">
        <f>Tabela1312345673456[[#This Row],[Distribuição Base]]*M$7</f>
        <v>0</v>
      </c>
      <c r="N151" s="30">
        <f>Tabela1312345673456[[#This Row],[Distribuição Base]]*N$7</f>
        <v>0</v>
      </c>
      <c r="O151" s="30">
        <f>Tabela1312345673456[[#This Row],[Distribuição Base]]*O$7</f>
        <v>0</v>
      </c>
      <c r="P151" s="30">
        <f>Tabela1312345673456[[#This Row],[Distribuição Base]]*P$7</f>
        <v>0</v>
      </c>
      <c r="Q151" s="30">
        <f>Tabela1312345673456[[#This Row],[Distribuição Base]]*Q$7</f>
        <v>0</v>
      </c>
      <c r="R151" s="30">
        <f>Tabela1312345673456[[#This Row],[Distribuição Base]]*R$7</f>
        <v>0</v>
      </c>
      <c r="S151" s="30">
        <f>Tabela1312345673456[[#This Row],[Distribuição Base]]*S$7</f>
        <v>0</v>
      </c>
    </row>
    <row r="152" spans="1:19" x14ac:dyDescent="0.25">
      <c r="A152" t="s">
        <v>66</v>
      </c>
      <c r="B152">
        <v>271</v>
      </c>
      <c r="C152" s="29">
        <v>22310</v>
      </c>
      <c r="D152" t="s">
        <v>177</v>
      </c>
      <c r="E152" s="36">
        <v>-128.79999999999993</v>
      </c>
      <c r="F152" s="10">
        <v>2.9100000000000001E-2</v>
      </c>
      <c r="G152" s="30">
        <f>Tabela1312345673456[[#This Row],[Distribuição Base]]*G$7</f>
        <v>0</v>
      </c>
      <c r="H152" s="30">
        <f>Tabela1312345673456[[#This Row],[Distribuição Base]]*H$7</f>
        <v>0</v>
      </c>
      <c r="I152" s="30">
        <f>Tabela1312345673456[[#This Row],[Distribuição Base]]*I$7</f>
        <v>0</v>
      </c>
      <c r="J152" s="30">
        <f>Tabela1312345673456[[#This Row],[Distribuição Base]]*J$7</f>
        <v>0</v>
      </c>
      <c r="K152" s="30">
        <f>Tabela1312345673456[[#This Row],[Distribuição Base]]*K$7</f>
        <v>0</v>
      </c>
      <c r="L152" s="30">
        <f>Tabela1312345673456[[#This Row],[Distribuição Base]]*L$7</f>
        <v>0</v>
      </c>
      <c r="M152" s="30">
        <f>Tabela1312345673456[[#This Row],[Distribuição Base]]*M$7</f>
        <v>0</v>
      </c>
      <c r="N152" s="30">
        <f>Tabela1312345673456[[#This Row],[Distribuição Base]]*N$7</f>
        <v>0</v>
      </c>
      <c r="O152" s="30">
        <f>Tabela1312345673456[[#This Row],[Distribuição Base]]*O$7</f>
        <v>0</v>
      </c>
      <c r="P152" s="30">
        <f>Tabela1312345673456[[#This Row],[Distribuição Base]]*P$7</f>
        <v>0</v>
      </c>
      <c r="Q152" s="30">
        <f>Tabela1312345673456[[#This Row],[Distribuição Base]]*Q$7</f>
        <v>0</v>
      </c>
      <c r="R152" s="30">
        <f>Tabela1312345673456[[#This Row],[Distribuição Base]]*R$7</f>
        <v>0</v>
      </c>
      <c r="S152" s="30">
        <f>Tabela1312345673456[[#This Row],[Distribuição Base]]*S$7</f>
        <v>0</v>
      </c>
    </row>
    <row r="153" spans="1:19" x14ac:dyDescent="0.25">
      <c r="A153" t="s">
        <v>66</v>
      </c>
      <c r="B153">
        <v>272</v>
      </c>
      <c r="C153" s="29">
        <v>22320</v>
      </c>
      <c r="D153" t="s">
        <v>178</v>
      </c>
      <c r="E153" s="36">
        <v>-123.19999999999992</v>
      </c>
      <c r="F153" s="10">
        <v>2.8000000000000001E-2</v>
      </c>
      <c r="G153" s="30">
        <f>Tabela1312345673456[[#This Row],[Distribuição Base]]*G$7</f>
        <v>0</v>
      </c>
      <c r="H153" s="30">
        <f>Tabela1312345673456[[#This Row],[Distribuição Base]]*H$7</f>
        <v>0</v>
      </c>
      <c r="I153" s="30">
        <f>Tabela1312345673456[[#This Row],[Distribuição Base]]*I$7</f>
        <v>0</v>
      </c>
      <c r="J153" s="30">
        <f>Tabela1312345673456[[#This Row],[Distribuição Base]]*J$7</f>
        <v>0</v>
      </c>
      <c r="K153" s="30">
        <f>Tabela1312345673456[[#This Row],[Distribuição Base]]*K$7</f>
        <v>0</v>
      </c>
      <c r="L153" s="30">
        <f>Tabela1312345673456[[#This Row],[Distribuição Base]]*L$7</f>
        <v>0</v>
      </c>
      <c r="M153" s="30">
        <f>Tabela1312345673456[[#This Row],[Distribuição Base]]*M$7</f>
        <v>0</v>
      </c>
      <c r="N153" s="30">
        <f>Tabela1312345673456[[#This Row],[Distribuição Base]]*N$7</f>
        <v>0</v>
      </c>
      <c r="O153" s="30">
        <f>Tabela1312345673456[[#This Row],[Distribuição Base]]*O$7</f>
        <v>0</v>
      </c>
      <c r="P153" s="30">
        <f>Tabela1312345673456[[#This Row],[Distribuição Base]]*P$7</f>
        <v>0</v>
      </c>
      <c r="Q153" s="30">
        <f>Tabela1312345673456[[#This Row],[Distribuição Base]]*Q$7</f>
        <v>0</v>
      </c>
      <c r="R153" s="30">
        <f>Tabela1312345673456[[#This Row],[Distribuição Base]]*R$7</f>
        <v>0</v>
      </c>
      <c r="S153" s="30">
        <f>Tabela1312345673456[[#This Row],[Distribuição Base]]*S$7</f>
        <v>0</v>
      </c>
    </row>
    <row r="154" spans="1:19" x14ac:dyDescent="0.25">
      <c r="A154" t="s">
        <v>66</v>
      </c>
      <c r="B154">
        <v>274</v>
      </c>
      <c r="C154" s="29">
        <v>22330</v>
      </c>
      <c r="D154" t="s">
        <v>179</v>
      </c>
      <c r="E154" s="36">
        <v>-16.8</v>
      </c>
      <c r="F154" s="10">
        <v>3.8E-3</v>
      </c>
      <c r="G154" s="30">
        <f>Tabela1312345673456[[#This Row],[Distribuição Base]]*G$7</f>
        <v>0</v>
      </c>
      <c r="H154" s="30">
        <f>Tabela1312345673456[[#This Row],[Distribuição Base]]*H$7</f>
        <v>0</v>
      </c>
      <c r="I154" s="30">
        <f>Tabela1312345673456[[#This Row],[Distribuição Base]]*I$7</f>
        <v>0</v>
      </c>
      <c r="J154" s="30">
        <f>Tabela1312345673456[[#This Row],[Distribuição Base]]*J$7</f>
        <v>0</v>
      </c>
      <c r="K154" s="30">
        <f>Tabela1312345673456[[#This Row],[Distribuição Base]]*K$7</f>
        <v>0</v>
      </c>
      <c r="L154" s="30">
        <f>Tabela1312345673456[[#This Row],[Distribuição Base]]*L$7</f>
        <v>0</v>
      </c>
      <c r="M154" s="30">
        <f>Tabela1312345673456[[#This Row],[Distribuição Base]]*M$7</f>
        <v>0</v>
      </c>
      <c r="N154" s="30">
        <f>Tabela1312345673456[[#This Row],[Distribuição Base]]*N$7</f>
        <v>0</v>
      </c>
      <c r="O154" s="30">
        <f>Tabela1312345673456[[#This Row],[Distribuição Base]]*O$7</f>
        <v>0</v>
      </c>
      <c r="P154" s="30">
        <f>Tabela1312345673456[[#This Row],[Distribuição Base]]*P$7</f>
        <v>0</v>
      </c>
      <c r="Q154" s="30">
        <f>Tabela1312345673456[[#This Row],[Distribuição Base]]*Q$7</f>
        <v>0</v>
      </c>
      <c r="R154" s="30">
        <f>Tabela1312345673456[[#This Row],[Distribuição Base]]*R$7</f>
        <v>0</v>
      </c>
      <c r="S154" s="30">
        <f>Tabela1312345673456[[#This Row],[Distribuição Base]]*S$7</f>
        <v>0</v>
      </c>
    </row>
    <row r="155" spans="1:19" x14ac:dyDescent="0.25">
      <c r="A155" t="s">
        <v>66</v>
      </c>
      <c r="B155">
        <v>275</v>
      </c>
      <c r="C155" s="29">
        <v>22331</v>
      </c>
      <c r="D155" t="s">
        <v>180</v>
      </c>
      <c r="E155" s="36">
        <v>-22.400000000000002</v>
      </c>
      <c r="F155" s="10">
        <v>5.0000000000000001E-3</v>
      </c>
      <c r="G155" s="30">
        <f>Tabela1312345673456[[#This Row],[Distribuição Base]]*G$7</f>
        <v>0</v>
      </c>
      <c r="H155" s="30">
        <f>Tabela1312345673456[[#This Row],[Distribuição Base]]*H$7</f>
        <v>0</v>
      </c>
      <c r="I155" s="30">
        <f>Tabela1312345673456[[#This Row],[Distribuição Base]]*I$7</f>
        <v>0</v>
      </c>
      <c r="J155" s="30">
        <f>Tabela1312345673456[[#This Row],[Distribuição Base]]*J$7</f>
        <v>0</v>
      </c>
      <c r="K155" s="30">
        <f>Tabela1312345673456[[#This Row],[Distribuição Base]]*K$7</f>
        <v>0</v>
      </c>
      <c r="L155" s="30">
        <f>Tabela1312345673456[[#This Row],[Distribuição Base]]*L$7</f>
        <v>0</v>
      </c>
      <c r="M155" s="30">
        <f>Tabela1312345673456[[#This Row],[Distribuição Base]]*M$7</f>
        <v>0</v>
      </c>
      <c r="N155" s="30">
        <f>Tabela1312345673456[[#This Row],[Distribuição Base]]*N$7</f>
        <v>0</v>
      </c>
      <c r="O155" s="30">
        <f>Tabela1312345673456[[#This Row],[Distribuição Base]]*O$7</f>
        <v>0</v>
      </c>
      <c r="P155" s="30">
        <f>Tabela1312345673456[[#This Row],[Distribuição Base]]*P$7</f>
        <v>0</v>
      </c>
      <c r="Q155" s="30">
        <f>Tabela1312345673456[[#This Row],[Distribuição Base]]*Q$7</f>
        <v>0</v>
      </c>
      <c r="R155" s="30">
        <f>Tabela1312345673456[[#This Row],[Distribuição Base]]*R$7</f>
        <v>0</v>
      </c>
      <c r="S155" s="30">
        <f>Tabela1312345673456[[#This Row],[Distribuição Base]]*S$7</f>
        <v>0</v>
      </c>
    </row>
    <row r="156" spans="1:19" x14ac:dyDescent="0.25">
      <c r="A156" t="s">
        <v>66</v>
      </c>
      <c r="B156">
        <v>276</v>
      </c>
      <c r="C156" s="29">
        <v>22332</v>
      </c>
      <c r="D156" t="s">
        <v>181</v>
      </c>
      <c r="E156" s="36">
        <v>-5.6</v>
      </c>
      <c r="F156" s="10">
        <v>1.2999999999999999E-3</v>
      </c>
      <c r="G156" s="30">
        <f>Tabela1312345673456[[#This Row],[Distribuição Base]]*G$7</f>
        <v>0</v>
      </c>
      <c r="H156" s="30">
        <f>Tabela1312345673456[[#This Row],[Distribuição Base]]*H$7</f>
        <v>0</v>
      </c>
      <c r="I156" s="30">
        <f>Tabela1312345673456[[#This Row],[Distribuição Base]]*I$7</f>
        <v>0</v>
      </c>
      <c r="J156" s="30">
        <f>Tabela1312345673456[[#This Row],[Distribuição Base]]*J$7</f>
        <v>0</v>
      </c>
      <c r="K156" s="30">
        <f>Tabela1312345673456[[#This Row],[Distribuição Base]]*K$7</f>
        <v>0</v>
      </c>
      <c r="L156" s="30">
        <f>Tabela1312345673456[[#This Row],[Distribuição Base]]*L$7</f>
        <v>0</v>
      </c>
      <c r="M156" s="30">
        <f>Tabela1312345673456[[#This Row],[Distribuição Base]]*M$7</f>
        <v>0</v>
      </c>
      <c r="N156" s="30">
        <f>Tabela1312345673456[[#This Row],[Distribuição Base]]*N$7</f>
        <v>0</v>
      </c>
      <c r="O156" s="30">
        <f>Tabela1312345673456[[#This Row],[Distribuição Base]]*O$7</f>
        <v>0</v>
      </c>
      <c r="P156" s="30">
        <f>Tabela1312345673456[[#This Row],[Distribuição Base]]*P$7</f>
        <v>0</v>
      </c>
      <c r="Q156" s="30">
        <f>Tabela1312345673456[[#This Row],[Distribuição Base]]*Q$7</f>
        <v>0</v>
      </c>
      <c r="R156" s="30">
        <f>Tabela1312345673456[[#This Row],[Distribuição Base]]*R$7</f>
        <v>0</v>
      </c>
      <c r="S156" s="30">
        <f>Tabela1312345673456[[#This Row],[Distribuição Base]]*S$7</f>
        <v>0</v>
      </c>
    </row>
    <row r="157" spans="1:19" x14ac:dyDescent="0.25">
      <c r="A157" t="s">
        <v>66</v>
      </c>
      <c r="B157">
        <v>277</v>
      </c>
      <c r="C157" s="29">
        <v>22333</v>
      </c>
      <c r="D157" t="s">
        <v>182</v>
      </c>
      <c r="E157" s="36">
        <v>-58.799999999999976</v>
      </c>
      <c r="F157" s="10">
        <v>1.3299999999999999E-2</v>
      </c>
      <c r="G157" s="30">
        <f>Tabela1312345673456[[#This Row],[Distribuição Base]]*G$7</f>
        <v>0</v>
      </c>
      <c r="H157" s="30">
        <f>Tabela1312345673456[[#This Row],[Distribuição Base]]*H$7</f>
        <v>0</v>
      </c>
      <c r="I157" s="30">
        <f>Tabela1312345673456[[#This Row],[Distribuição Base]]*I$7</f>
        <v>0</v>
      </c>
      <c r="J157" s="30">
        <f>Tabela1312345673456[[#This Row],[Distribuição Base]]*J$7</f>
        <v>0</v>
      </c>
      <c r="K157" s="30">
        <f>Tabela1312345673456[[#This Row],[Distribuição Base]]*K$7</f>
        <v>0</v>
      </c>
      <c r="L157" s="30">
        <f>Tabela1312345673456[[#This Row],[Distribuição Base]]*L$7</f>
        <v>0</v>
      </c>
      <c r="M157" s="30">
        <f>Tabela1312345673456[[#This Row],[Distribuição Base]]*M$7</f>
        <v>0</v>
      </c>
      <c r="N157" s="30">
        <f>Tabela1312345673456[[#This Row],[Distribuição Base]]*N$7</f>
        <v>0</v>
      </c>
      <c r="O157" s="30">
        <f>Tabela1312345673456[[#This Row],[Distribuição Base]]*O$7</f>
        <v>0</v>
      </c>
      <c r="P157" s="30">
        <f>Tabela1312345673456[[#This Row],[Distribuição Base]]*P$7</f>
        <v>0</v>
      </c>
      <c r="Q157" s="30">
        <f>Tabela1312345673456[[#This Row],[Distribuição Base]]*Q$7</f>
        <v>0</v>
      </c>
      <c r="R157" s="30">
        <f>Tabela1312345673456[[#This Row],[Distribuição Base]]*R$7</f>
        <v>0</v>
      </c>
      <c r="S157" s="30">
        <f>Tabela1312345673456[[#This Row],[Distribuição Base]]*S$7</f>
        <v>0</v>
      </c>
    </row>
    <row r="158" spans="1:19" x14ac:dyDescent="0.25">
      <c r="A158" t="s">
        <v>66</v>
      </c>
      <c r="B158">
        <v>278</v>
      </c>
      <c r="C158" s="29">
        <v>22334</v>
      </c>
      <c r="D158" t="s">
        <v>183</v>
      </c>
      <c r="E158" s="36">
        <v>-8.3999999999999986</v>
      </c>
      <c r="F158" s="10">
        <v>1.9E-3</v>
      </c>
      <c r="G158" s="30">
        <f>Tabela1312345673456[[#This Row],[Distribuição Base]]*G$7</f>
        <v>0</v>
      </c>
      <c r="H158" s="30">
        <f>Tabela1312345673456[[#This Row],[Distribuição Base]]*H$7</f>
        <v>0</v>
      </c>
      <c r="I158" s="30">
        <f>Tabela1312345673456[[#This Row],[Distribuição Base]]*I$7</f>
        <v>0</v>
      </c>
      <c r="J158" s="30">
        <f>Tabela1312345673456[[#This Row],[Distribuição Base]]*J$7</f>
        <v>0</v>
      </c>
      <c r="K158" s="30">
        <f>Tabela1312345673456[[#This Row],[Distribuição Base]]*K$7</f>
        <v>0</v>
      </c>
      <c r="L158" s="30">
        <f>Tabela1312345673456[[#This Row],[Distribuição Base]]*L$7</f>
        <v>0</v>
      </c>
      <c r="M158" s="30">
        <f>Tabela1312345673456[[#This Row],[Distribuição Base]]*M$7</f>
        <v>0</v>
      </c>
      <c r="N158" s="30">
        <f>Tabela1312345673456[[#This Row],[Distribuição Base]]*N$7</f>
        <v>0</v>
      </c>
      <c r="O158" s="30">
        <f>Tabela1312345673456[[#This Row],[Distribuição Base]]*O$7</f>
        <v>0</v>
      </c>
      <c r="P158" s="30">
        <f>Tabela1312345673456[[#This Row],[Distribuição Base]]*P$7</f>
        <v>0</v>
      </c>
      <c r="Q158" s="30">
        <f>Tabela1312345673456[[#This Row],[Distribuição Base]]*Q$7</f>
        <v>0</v>
      </c>
      <c r="R158" s="30">
        <f>Tabela1312345673456[[#This Row],[Distribuição Base]]*R$7</f>
        <v>0</v>
      </c>
      <c r="S158" s="30">
        <f>Tabela1312345673456[[#This Row],[Distribuição Base]]*S$7</f>
        <v>0</v>
      </c>
    </row>
    <row r="159" spans="1:19" x14ac:dyDescent="0.25">
      <c r="A159" t="s">
        <v>66</v>
      </c>
      <c r="B159">
        <v>279</v>
      </c>
      <c r="C159" s="29">
        <v>22340</v>
      </c>
      <c r="D159" t="s">
        <v>184</v>
      </c>
      <c r="E159" s="36">
        <v>-8.3999999999999986</v>
      </c>
      <c r="F159" s="10">
        <v>1.9E-3</v>
      </c>
      <c r="G159" s="30">
        <f>Tabela1312345673456[[#This Row],[Distribuição Base]]*G$7</f>
        <v>0</v>
      </c>
      <c r="H159" s="30">
        <f>Tabela1312345673456[[#This Row],[Distribuição Base]]*H$7</f>
        <v>0</v>
      </c>
      <c r="I159" s="30">
        <f>Tabela1312345673456[[#This Row],[Distribuição Base]]*I$7</f>
        <v>0</v>
      </c>
      <c r="J159" s="30">
        <f>Tabela1312345673456[[#This Row],[Distribuição Base]]*J$7</f>
        <v>0</v>
      </c>
      <c r="K159" s="30">
        <f>Tabela1312345673456[[#This Row],[Distribuição Base]]*K$7</f>
        <v>0</v>
      </c>
      <c r="L159" s="30">
        <f>Tabela1312345673456[[#This Row],[Distribuição Base]]*L$7</f>
        <v>0</v>
      </c>
      <c r="M159" s="30">
        <f>Tabela1312345673456[[#This Row],[Distribuição Base]]*M$7</f>
        <v>0</v>
      </c>
      <c r="N159" s="30">
        <f>Tabela1312345673456[[#This Row],[Distribuição Base]]*N$7</f>
        <v>0</v>
      </c>
      <c r="O159" s="30">
        <f>Tabela1312345673456[[#This Row],[Distribuição Base]]*O$7</f>
        <v>0</v>
      </c>
      <c r="P159" s="30">
        <f>Tabela1312345673456[[#This Row],[Distribuição Base]]*P$7</f>
        <v>0</v>
      </c>
      <c r="Q159" s="30">
        <f>Tabela1312345673456[[#This Row],[Distribuição Base]]*Q$7</f>
        <v>0</v>
      </c>
      <c r="R159" s="30">
        <f>Tabela1312345673456[[#This Row],[Distribuição Base]]*R$7</f>
        <v>0</v>
      </c>
      <c r="S159" s="30">
        <f>Tabela1312345673456[[#This Row],[Distribuição Base]]*S$7</f>
        <v>0</v>
      </c>
    </row>
    <row r="160" spans="1:19" x14ac:dyDescent="0.25">
      <c r="A160" t="s">
        <v>66</v>
      </c>
      <c r="B160">
        <v>280</v>
      </c>
      <c r="C160" s="29">
        <v>22360</v>
      </c>
      <c r="D160" t="s">
        <v>185</v>
      </c>
      <c r="E160" s="36">
        <v>-5.6</v>
      </c>
      <c r="F160" s="10">
        <v>1.2999999999999999E-3</v>
      </c>
      <c r="G160" s="30">
        <f>Tabela1312345673456[[#This Row],[Distribuição Base]]*G$7</f>
        <v>0</v>
      </c>
      <c r="H160" s="30">
        <f>Tabela1312345673456[[#This Row],[Distribuição Base]]*H$7</f>
        <v>0</v>
      </c>
      <c r="I160" s="30">
        <f>Tabela1312345673456[[#This Row],[Distribuição Base]]*I$7</f>
        <v>0</v>
      </c>
      <c r="J160" s="30">
        <f>Tabela1312345673456[[#This Row],[Distribuição Base]]*J$7</f>
        <v>0</v>
      </c>
      <c r="K160" s="30">
        <f>Tabela1312345673456[[#This Row],[Distribuição Base]]*K$7</f>
        <v>0</v>
      </c>
      <c r="L160" s="30">
        <f>Tabela1312345673456[[#This Row],[Distribuição Base]]*L$7</f>
        <v>0</v>
      </c>
      <c r="M160" s="30">
        <f>Tabela1312345673456[[#This Row],[Distribuição Base]]*M$7</f>
        <v>0</v>
      </c>
      <c r="N160" s="30">
        <f>Tabela1312345673456[[#This Row],[Distribuição Base]]*N$7</f>
        <v>0</v>
      </c>
      <c r="O160" s="30">
        <f>Tabela1312345673456[[#This Row],[Distribuição Base]]*O$7</f>
        <v>0</v>
      </c>
      <c r="P160" s="30">
        <f>Tabela1312345673456[[#This Row],[Distribuição Base]]*P$7</f>
        <v>0</v>
      </c>
      <c r="Q160" s="30">
        <f>Tabela1312345673456[[#This Row],[Distribuição Base]]*Q$7</f>
        <v>0</v>
      </c>
      <c r="R160" s="30">
        <f>Tabela1312345673456[[#This Row],[Distribuição Base]]*R$7</f>
        <v>0</v>
      </c>
      <c r="S160" s="30">
        <f>Tabela1312345673456[[#This Row],[Distribuição Base]]*S$7</f>
        <v>0</v>
      </c>
    </row>
    <row r="161" spans="1:19" x14ac:dyDescent="0.25">
      <c r="A161" t="s">
        <v>66</v>
      </c>
      <c r="B161">
        <v>281</v>
      </c>
      <c r="C161" s="29">
        <v>22370</v>
      </c>
      <c r="D161" t="s">
        <v>186</v>
      </c>
      <c r="E161" s="36">
        <v>-22.400000000000002</v>
      </c>
      <c r="F161" s="10">
        <v>5.1000000000000004E-3</v>
      </c>
      <c r="G161" s="30">
        <f>Tabela1312345673456[[#This Row],[Distribuição Base]]*G$7</f>
        <v>0</v>
      </c>
      <c r="H161" s="30">
        <f>Tabela1312345673456[[#This Row],[Distribuição Base]]*H$7</f>
        <v>0</v>
      </c>
      <c r="I161" s="30">
        <f>Tabela1312345673456[[#This Row],[Distribuição Base]]*I$7</f>
        <v>0</v>
      </c>
      <c r="J161" s="30">
        <f>Tabela1312345673456[[#This Row],[Distribuição Base]]*J$7</f>
        <v>0</v>
      </c>
      <c r="K161" s="30">
        <f>Tabela1312345673456[[#This Row],[Distribuição Base]]*K$7</f>
        <v>0</v>
      </c>
      <c r="L161" s="30">
        <f>Tabela1312345673456[[#This Row],[Distribuição Base]]*L$7</f>
        <v>0</v>
      </c>
      <c r="M161" s="30">
        <f>Tabela1312345673456[[#This Row],[Distribuição Base]]*M$7</f>
        <v>0</v>
      </c>
      <c r="N161" s="30">
        <f>Tabela1312345673456[[#This Row],[Distribuição Base]]*N$7</f>
        <v>0</v>
      </c>
      <c r="O161" s="30">
        <f>Tabela1312345673456[[#This Row],[Distribuição Base]]*O$7</f>
        <v>0</v>
      </c>
      <c r="P161" s="30">
        <f>Tabela1312345673456[[#This Row],[Distribuição Base]]*P$7</f>
        <v>0</v>
      </c>
      <c r="Q161" s="30">
        <f>Tabela1312345673456[[#This Row],[Distribuição Base]]*Q$7</f>
        <v>0</v>
      </c>
      <c r="R161" s="30">
        <f>Tabela1312345673456[[#This Row],[Distribuição Base]]*R$7</f>
        <v>0</v>
      </c>
      <c r="S161" s="30">
        <f>Tabela1312345673456[[#This Row],[Distribuição Base]]*S$7</f>
        <v>0</v>
      </c>
    </row>
    <row r="162" spans="1:19" x14ac:dyDescent="0.25">
      <c r="A162" t="s">
        <v>66</v>
      </c>
      <c r="B162">
        <v>283</v>
      </c>
      <c r="C162" s="29">
        <v>22390</v>
      </c>
      <c r="D162" t="s">
        <v>187</v>
      </c>
      <c r="E162" s="36">
        <v>-11.2</v>
      </c>
      <c r="F162" s="10">
        <v>2.5500000000000002E-3</v>
      </c>
      <c r="G162" s="30">
        <f>Tabela1312345673456[[#This Row],[Distribuição Base]]*G$7</f>
        <v>0</v>
      </c>
      <c r="H162" s="30">
        <f>Tabela1312345673456[[#This Row],[Distribuição Base]]*H$7</f>
        <v>0</v>
      </c>
      <c r="I162" s="30">
        <f>Tabela1312345673456[[#This Row],[Distribuição Base]]*I$7</f>
        <v>0</v>
      </c>
      <c r="J162" s="30">
        <f>Tabela1312345673456[[#This Row],[Distribuição Base]]*J$7</f>
        <v>0</v>
      </c>
      <c r="K162" s="30">
        <f>Tabela1312345673456[[#This Row],[Distribuição Base]]*K$7</f>
        <v>0</v>
      </c>
      <c r="L162" s="30">
        <f>Tabela1312345673456[[#This Row],[Distribuição Base]]*L$7</f>
        <v>0</v>
      </c>
      <c r="M162" s="30">
        <f>Tabela1312345673456[[#This Row],[Distribuição Base]]*M$7</f>
        <v>0</v>
      </c>
      <c r="N162" s="30">
        <f>Tabela1312345673456[[#This Row],[Distribuição Base]]*N$7</f>
        <v>0</v>
      </c>
      <c r="O162" s="30">
        <f>Tabela1312345673456[[#This Row],[Distribuição Base]]*O$7</f>
        <v>0</v>
      </c>
      <c r="P162" s="30">
        <f>Tabela1312345673456[[#This Row],[Distribuição Base]]*P$7</f>
        <v>0</v>
      </c>
      <c r="Q162" s="30">
        <f>Tabela1312345673456[[#This Row],[Distribuição Base]]*Q$7</f>
        <v>0</v>
      </c>
      <c r="R162" s="30">
        <f>Tabela1312345673456[[#This Row],[Distribuição Base]]*R$7</f>
        <v>0</v>
      </c>
      <c r="S162" s="30">
        <f>Tabela1312345673456[[#This Row],[Distribuição Base]]*S$7</f>
        <v>0</v>
      </c>
    </row>
    <row r="163" spans="1:19" x14ac:dyDescent="0.25">
      <c r="A163" t="s">
        <v>66</v>
      </c>
      <c r="B163">
        <v>284</v>
      </c>
      <c r="C163" s="29">
        <v>22391</v>
      </c>
      <c r="D163" t="s">
        <v>188</v>
      </c>
      <c r="E163" s="36">
        <v>-11.2</v>
      </c>
      <c r="F163" s="10">
        <v>2.5000000000000001E-3</v>
      </c>
      <c r="G163" s="30">
        <f>Tabela1312345673456[[#This Row],[Distribuição Base]]*G$7</f>
        <v>0</v>
      </c>
      <c r="H163" s="30">
        <f>Tabela1312345673456[[#This Row],[Distribuição Base]]*H$7</f>
        <v>0</v>
      </c>
      <c r="I163" s="30">
        <f>Tabela1312345673456[[#This Row],[Distribuição Base]]*I$7</f>
        <v>0</v>
      </c>
      <c r="J163" s="30">
        <f>Tabela1312345673456[[#This Row],[Distribuição Base]]*J$7</f>
        <v>0</v>
      </c>
      <c r="K163" s="30">
        <f>Tabela1312345673456[[#This Row],[Distribuição Base]]*K$7</f>
        <v>0</v>
      </c>
      <c r="L163" s="30">
        <f>Tabela1312345673456[[#This Row],[Distribuição Base]]*L$7</f>
        <v>0</v>
      </c>
      <c r="M163" s="30">
        <f>Tabela1312345673456[[#This Row],[Distribuição Base]]*M$7</f>
        <v>0</v>
      </c>
      <c r="N163" s="30">
        <f>Tabela1312345673456[[#This Row],[Distribuição Base]]*N$7</f>
        <v>0</v>
      </c>
      <c r="O163" s="30">
        <f>Tabela1312345673456[[#This Row],[Distribuição Base]]*O$7</f>
        <v>0</v>
      </c>
      <c r="P163" s="30">
        <f>Tabela1312345673456[[#This Row],[Distribuição Base]]*P$7</f>
        <v>0</v>
      </c>
      <c r="Q163" s="30">
        <f>Tabela1312345673456[[#This Row],[Distribuição Base]]*Q$7</f>
        <v>0</v>
      </c>
      <c r="R163" s="30">
        <f>Tabela1312345673456[[#This Row],[Distribuição Base]]*R$7</f>
        <v>0</v>
      </c>
      <c r="S163" s="30">
        <f>Tabela1312345673456[[#This Row],[Distribuição Base]]*S$7</f>
        <v>0</v>
      </c>
    </row>
    <row r="164" spans="1:19" x14ac:dyDescent="0.25">
      <c r="A164" t="s">
        <v>66</v>
      </c>
      <c r="B164">
        <v>286</v>
      </c>
      <c r="C164" s="29">
        <v>22393</v>
      </c>
      <c r="D164" t="s">
        <v>189</v>
      </c>
      <c r="E164" s="36">
        <v>-39.199999999999996</v>
      </c>
      <c r="F164" s="10">
        <v>8.8999999999999999E-3</v>
      </c>
      <c r="G164" s="30">
        <f>Tabela1312345673456[[#This Row],[Distribuição Base]]*G$7</f>
        <v>0</v>
      </c>
      <c r="H164" s="30">
        <f>Tabela1312345673456[[#This Row],[Distribuição Base]]*H$7</f>
        <v>0</v>
      </c>
      <c r="I164" s="30">
        <f>Tabela1312345673456[[#This Row],[Distribuição Base]]*I$7</f>
        <v>0</v>
      </c>
      <c r="J164" s="30">
        <f>Tabela1312345673456[[#This Row],[Distribuição Base]]*J$7</f>
        <v>0</v>
      </c>
      <c r="K164" s="30">
        <f>Tabela1312345673456[[#This Row],[Distribuição Base]]*K$7</f>
        <v>0</v>
      </c>
      <c r="L164" s="30">
        <f>Tabela1312345673456[[#This Row],[Distribuição Base]]*L$7</f>
        <v>0</v>
      </c>
      <c r="M164" s="30">
        <f>Tabela1312345673456[[#This Row],[Distribuição Base]]*M$7</f>
        <v>0</v>
      </c>
      <c r="N164" s="30">
        <f>Tabela1312345673456[[#This Row],[Distribuição Base]]*N$7</f>
        <v>0</v>
      </c>
      <c r="O164" s="30">
        <f>Tabela1312345673456[[#This Row],[Distribuição Base]]*O$7</f>
        <v>0</v>
      </c>
      <c r="P164" s="30">
        <f>Tabela1312345673456[[#This Row],[Distribuição Base]]*P$7</f>
        <v>0</v>
      </c>
      <c r="Q164" s="30">
        <f>Tabela1312345673456[[#This Row],[Distribuição Base]]*Q$7</f>
        <v>0</v>
      </c>
      <c r="R164" s="30">
        <f>Tabela1312345673456[[#This Row],[Distribuição Base]]*R$7</f>
        <v>0</v>
      </c>
      <c r="S164" s="30">
        <f>Tabela1312345673456[[#This Row],[Distribuição Base]]*S$7</f>
        <v>0</v>
      </c>
    </row>
    <row r="165" spans="1:19" x14ac:dyDescent="0.25">
      <c r="A165" t="s">
        <v>66</v>
      </c>
      <c r="B165">
        <v>1149</v>
      </c>
      <c r="C165" s="29">
        <v>22394</v>
      </c>
      <c r="D165" t="s">
        <v>190</v>
      </c>
      <c r="E165" s="36">
        <v>-64.399999999999977</v>
      </c>
      <c r="F165" s="10">
        <v>1.46E-2</v>
      </c>
      <c r="G165" s="30">
        <f>Tabela1312345673456[[#This Row],[Distribuição Base]]*G$7</f>
        <v>0</v>
      </c>
      <c r="H165" s="30">
        <f>Tabela1312345673456[[#This Row],[Distribuição Base]]*H$7</f>
        <v>0</v>
      </c>
      <c r="I165" s="30">
        <f>Tabela1312345673456[[#This Row],[Distribuição Base]]*I$7</f>
        <v>0</v>
      </c>
      <c r="J165" s="30">
        <f>Tabela1312345673456[[#This Row],[Distribuição Base]]*J$7</f>
        <v>0</v>
      </c>
      <c r="K165" s="30">
        <f>Tabela1312345673456[[#This Row],[Distribuição Base]]*K$7</f>
        <v>0</v>
      </c>
      <c r="L165" s="30">
        <f>Tabela1312345673456[[#This Row],[Distribuição Base]]*L$7</f>
        <v>0</v>
      </c>
      <c r="M165" s="30">
        <f>Tabela1312345673456[[#This Row],[Distribuição Base]]*M$7</f>
        <v>0</v>
      </c>
      <c r="N165" s="30">
        <f>Tabela1312345673456[[#This Row],[Distribuição Base]]*N$7</f>
        <v>0</v>
      </c>
      <c r="O165" s="30">
        <f>Tabela1312345673456[[#This Row],[Distribuição Base]]*O$7</f>
        <v>0</v>
      </c>
      <c r="P165" s="30">
        <f>Tabela1312345673456[[#This Row],[Distribuição Base]]*P$7</f>
        <v>0</v>
      </c>
      <c r="Q165" s="30">
        <f>Tabela1312345673456[[#This Row],[Distribuição Base]]*Q$7</f>
        <v>0</v>
      </c>
      <c r="R165" s="30">
        <f>Tabela1312345673456[[#This Row],[Distribuição Base]]*R$7</f>
        <v>0</v>
      </c>
      <c r="S165" s="30">
        <f>Tabela1312345673456[[#This Row],[Distribuição Base]]*S$7</f>
        <v>0</v>
      </c>
    </row>
    <row r="166" spans="1:19" x14ac:dyDescent="0.25">
      <c r="A166" t="s">
        <v>66</v>
      </c>
      <c r="B166">
        <v>288</v>
      </c>
      <c r="C166" s="29">
        <v>22395</v>
      </c>
      <c r="D166" t="s">
        <v>191</v>
      </c>
      <c r="E166" s="36">
        <v>-2.8</v>
      </c>
      <c r="F166" s="10">
        <v>1E-3</v>
      </c>
      <c r="G166" s="30">
        <f>Tabela1312345673456[[#This Row],[Distribuição Base]]*G$7</f>
        <v>0</v>
      </c>
      <c r="H166" s="30">
        <f>Tabela1312345673456[[#This Row],[Distribuição Base]]*H$7</f>
        <v>0</v>
      </c>
      <c r="I166" s="30">
        <f>Tabela1312345673456[[#This Row],[Distribuição Base]]*I$7</f>
        <v>0</v>
      </c>
      <c r="J166" s="30">
        <f>Tabela1312345673456[[#This Row],[Distribuição Base]]*J$7</f>
        <v>0</v>
      </c>
      <c r="K166" s="30">
        <f>Tabela1312345673456[[#This Row],[Distribuição Base]]*K$7</f>
        <v>0</v>
      </c>
      <c r="L166" s="30">
        <f>Tabela1312345673456[[#This Row],[Distribuição Base]]*L$7</f>
        <v>0</v>
      </c>
      <c r="M166" s="30">
        <f>Tabela1312345673456[[#This Row],[Distribuição Base]]*M$7</f>
        <v>0</v>
      </c>
      <c r="N166" s="30">
        <f>Tabela1312345673456[[#This Row],[Distribuição Base]]*N$7</f>
        <v>0</v>
      </c>
      <c r="O166" s="30">
        <f>Tabela1312345673456[[#This Row],[Distribuição Base]]*O$7</f>
        <v>0</v>
      </c>
      <c r="P166" s="30">
        <f>Tabela1312345673456[[#This Row],[Distribuição Base]]*P$7</f>
        <v>0</v>
      </c>
      <c r="Q166" s="30">
        <f>Tabela1312345673456[[#This Row],[Distribuição Base]]*Q$7</f>
        <v>0</v>
      </c>
      <c r="R166" s="30">
        <f>Tabela1312345673456[[#This Row],[Distribuição Base]]*R$7</f>
        <v>0</v>
      </c>
      <c r="S166" s="30">
        <f>Tabela1312345673456[[#This Row],[Distribuição Base]]*S$7</f>
        <v>0</v>
      </c>
    </row>
    <row r="167" spans="1:19" x14ac:dyDescent="0.25">
      <c r="A167" t="s">
        <v>66</v>
      </c>
      <c r="B167">
        <v>793</v>
      </c>
      <c r="C167" s="29">
        <v>22407</v>
      </c>
      <c r="D167" t="s">
        <v>192</v>
      </c>
      <c r="E167" s="36">
        <v>-75.599999999999966</v>
      </c>
      <c r="F167" s="10">
        <v>1.7123908237596481E-2</v>
      </c>
      <c r="G167" s="30">
        <f>Tabela1312345673456[[#This Row],[Distribuição Base]]*G$7</f>
        <v>0</v>
      </c>
      <c r="H167" s="30">
        <f>Tabela1312345673456[[#This Row],[Distribuição Base]]*H$7</f>
        <v>0</v>
      </c>
      <c r="I167" s="30">
        <f>Tabela1312345673456[[#This Row],[Distribuição Base]]*I$7</f>
        <v>0</v>
      </c>
      <c r="J167" s="30">
        <f>Tabela1312345673456[[#This Row],[Distribuição Base]]*J$7</f>
        <v>0</v>
      </c>
      <c r="K167" s="30">
        <f>Tabela1312345673456[[#This Row],[Distribuição Base]]*K$7</f>
        <v>0</v>
      </c>
      <c r="L167" s="30">
        <f>Tabela1312345673456[[#This Row],[Distribuição Base]]*L$7</f>
        <v>0</v>
      </c>
      <c r="M167" s="30">
        <f>Tabela1312345673456[[#This Row],[Distribuição Base]]*M$7</f>
        <v>0</v>
      </c>
      <c r="N167" s="30">
        <f>Tabela1312345673456[[#This Row],[Distribuição Base]]*N$7</f>
        <v>0</v>
      </c>
      <c r="O167" s="30">
        <f>Tabela1312345673456[[#This Row],[Distribuição Base]]*O$7</f>
        <v>0</v>
      </c>
      <c r="P167" s="30">
        <f>Tabela1312345673456[[#This Row],[Distribuição Base]]*P$7</f>
        <v>0</v>
      </c>
      <c r="Q167" s="30">
        <f>Tabela1312345673456[[#This Row],[Distribuição Base]]*Q$7</f>
        <v>0</v>
      </c>
      <c r="R167" s="30">
        <f>Tabela1312345673456[[#This Row],[Distribuição Base]]*R$7</f>
        <v>0</v>
      </c>
      <c r="S167" s="30">
        <f>Tabela1312345673456[[#This Row],[Distribuição Base]]*S$7</f>
        <v>0</v>
      </c>
    </row>
    <row r="168" spans="1:19" x14ac:dyDescent="0.25">
      <c r="A168" t="s">
        <v>66</v>
      </c>
      <c r="B168">
        <v>297</v>
      </c>
      <c r="C168" s="29">
        <v>22408</v>
      </c>
      <c r="D168" t="s">
        <v>193</v>
      </c>
      <c r="E168" s="36">
        <v>-2.8</v>
      </c>
      <c r="F168" s="10">
        <v>1E-3</v>
      </c>
      <c r="G168" s="30">
        <f>Tabela1312345673456[[#This Row],[Distribuição Base]]*G$7</f>
        <v>0</v>
      </c>
      <c r="H168" s="30">
        <f>Tabela1312345673456[[#This Row],[Distribuição Base]]*H$7</f>
        <v>0</v>
      </c>
      <c r="I168" s="30">
        <f>Tabela1312345673456[[#This Row],[Distribuição Base]]*I$7</f>
        <v>0</v>
      </c>
      <c r="J168" s="30">
        <f>Tabela1312345673456[[#This Row],[Distribuição Base]]*J$7</f>
        <v>0</v>
      </c>
      <c r="K168" s="30">
        <f>Tabela1312345673456[[#This Row],[Distribuição Base]]*K$7</f>
        <v>0</v>
      </c>
      <c r="L168" s="30">
        <f>Tabela1312345673456[[#This Row],[Distribuição Base]]*L$7</f>
        <v>0</v>
      </c>
      <c r="M168" s="30">
        <f>Tabela1312345673456[[#This Row],[Distribuição Base]]*M$7</f>
        <v>0</v>
      </c>
      <c r="N168" s="30">
        <f>Tabela1312345673456[[#This Row],[Distribuição Base]]*N$7</f>
        <v>0</v>
      </c>
      <c r="O168" s="30">
        <f>Tabela1312345673456[[#This Row],[Distribuição Base]]*O$7</f>
        <v>0</v>
      </c>
      <c r="P168" s="30">
        <f>Tabela1312345673456[[#This Row],[Distribuição Base]]*P$7</f>
        <v>0</v>
      </c>
      <c r="Q168" s="30">
        <f>Tabela1312345673456[[#This Row],[Distribuição Base]]*Q$7</f>
        <v>0</v>
      </c>
      <c r="R168" s="30">
        <f>Tabela1312345673456[[#This Row],[Distribuição Base]]*R$7</f>
        <v>0</v>
      </c>
      <c r="S168" s="30">
        <f>Tabela1312345673456[[#This Row],[Distribuição Base]]*S$7</f>
        <v>0</v>
      </c>
    </row>
    <row r="169" spans="1:19" x14ac:dyDescent="0.25">
      <c r="A169" t="s">
        <v>66</v>
      </c>
      <c r="B169">
        <v>298</v>
      </c>
      <c r="C169" s="29">
        <v>22409</v>
      </c>
      <c r="D169" t="s">
        <v>194</v>
      </c>
      <c r="E169" s="36">
        <v>-2.8</v>
      </c>
      <c r="F169" s="10">
        <v>1E-3</v>
      </c>
      <c r="G169" s="30">
        <f>Tabela1312345673456[[#This Row],[Distribuição Base]]*G$7</f>
        <v>0</v>
      </c>
      <c r="H169" s="30">
        <f>Tabela1312345673456[[#This Row],[Distribuição Base]]*H$7</f>
        <v>0</v>
      </c>
      <c r="I169" s="30">
        <f>Tabela1312345673456[[#This Row],[Distribuição Base]]*I$7</f>
        <v>0</v>
      </c>
      <c r="J169" s="30">
        <f>Tabela1312345673456[[#This Row],[Distribuição Base]]*J$7</f>
        <v>0</v>
      </c>
      <c r="K169" s="30">
        <f>Tabela1312345673456[[#This Row],[Distribuição Base]]*K$7</f>
        <v>0</v>
      </c>
      <c r="L169" s="30">
        <f>Tabela1312345673456[[#This Row],[Distribuição Base]]*L$7</f>
        <v>0</v>
      </c>
      <c r="M169" s="30">
        <f>Tabela1312345673456[[#This Row],[Distribuição Base]]*M$7</f>
        <v>0</v>
      </c>
      <c r="N169" s="30">
        <f>Tabela1312345673456[[#This Row],[Distribuição Base]]*N$7</f>
        <v>0</v>
      </c>
      <c r="O169" s="30">
        <f>Tabela1312345673456[[#This Row],[Distribuição Base]]*O$7</f>
        <v>0</v>
      </c>
      <c r="P169" s="30">
        <f>Tabela1312345673456[[#This Row],[Distribuição Base]]*P$7</f>
        <v>0</v>
      </c>
      <c r="Q169" s="30">
        <f>Tabela1312345673456[[#This Row],[Distribuição Base]]*Q$7</f>
        <v>0</v>
      </c>
      <c r="R169" s="30">
        <f>Tabela1312345673456[[#This Row],[Distribuição Base]]*R$7</f>
        <v>0</v>
      </c>
      <c r="S169" s="30">
        <f>Tabela1312345673456[[#This Row],[Distribuição Base]]*S$7</f>
        <v>0</v>
      </c>
    </row>
    <row r="170" spans="1:19" x14ac:dyDescent="0.25">
      <c r="A170" t="s">
        <v>66</v>
      </c>
      <c r="B170">
        <v>700</v>
      </c>
      <c r="C170" s="29">
        <v>22420</v>
      </c>
      <c r="D170" t="s">
        <v>195</v>
      </c>
      <c r="E170" s="36">
        <v>-8.3999999999999986</v>
      </c>
      <c r="F170" s="10">
        <v>1.9026564708440538E-3</v>
      </c>
      <c r="G170" s="30">
        <f>Tabela1312345673456[[#This Row],[Distribuição Base]]*G$7</f>
        <v>0</v>
      </c>
      <c r="H170" s="30">
        <f>Tabela1312345673456[[#This Row],[Distribuição Base]]*H$7</f>
        <v>0</v>
      </c>
      <c r="I170" s="30">
        <f>Tabela1312345673456[[#This Row],[Distribuição Base]]*I$7</f>
        <v>0</v>
      </c>
      <c r="J170" s="30">
        <f>Tabela1312345673456[[#This Row],[Distribuição Base]]*J$7</f>
        <v>0</v>
      </c>
      <c r="K170" s="30">
        <f>Tabela1312345673456[[#This Row],[Distribuição Base]]*K$7</f>
        <v>0</v>
      </c>
      <c r="L170" s="30">
        <f>Tabela1312345673456[[#This Row],[Distribuição Base]]*L$7</f>
        <v>0</v>
      </c>
      <c r="M170" s="30">
        <f>Tabela1312345673456[[#This Row],[Distribuição Base]]*M$7</f>
        <v>0</v>
      </c>
      <c r="N170" s="30">
        <f>Tabela1312345673456[[#This Row],[Distribuição Base]]*N$7</f>
        <v>0</v>
      </c>
      <c r="O170" s="30">
        <f>Tabela1312345673456[[#This Row],[Distribuição Base]]*O$7</f>
        <v>0</v>
      </c>
      <c r="P170" s="30">
        <f>Tabela1312345673456[[#This Row],[Distribuição Base]]*P$7</f>
        <v>0</v>
      </c>
      <c r="Q170" s="30">
        <f>Tabela1312345673456[[#This Row],[Distribuição Base]]*Q$7</f>
        <v>0</v>
      </c>
      <c r="R170" s="30">
        <f>Tabela1312345673456[[#This Row],[Distribuição Base]]*R$7</f>
        <v>0</v>
      </c>
      <c r="S170" s="30">
        <f>Tabela1312345673456[[#This Row],[Distribuição Base]]*S$7</f>
        <v>0</v>
      </c>
    </row>
    <row r="171" spans="1:19" x14ac:dyDescent="0.25">
      <c r="A171" t="s">
        <v>66</v>
      </c>
      <c r="B171">
        <v>1003</v>
      </c>
      <c r="C171" s="29">
        <v>22434</v>
      </c>
      <c r="D171" t="s">
        <v>196</v>
      </c>
      <c r="E171" s="36">
        <v>-41.999999999999993</v>
      </c>
      <c r="F171" s="10">
        <v>0.01</v>
      </c>
      <c r="G171" s="30">
        <f>Tabela1312345673456[[#This Row],[Distribuição Base]]*G$7</f>
        <v>0</v>
      </c>
      <c r="H171" s="30">
        <f>Tabela1312345673456[[#This Row],[Distribuição Base]]*H$7</f>
        <v>0</v>
      </c>
      <c r="I171" s="30">
        <f>Tabela1312345673456[[#This Row],[Distribuição Base]]*I$7</f>
        <v>0</v>
      </c>
      <c r="J171" s="30">
        <f>Tabela1312345673456[[#This Row],[Distribuição Base]]*J$7</f>
        <v>0</v>
      </c>
      <c r="K171" s="30">
        <f>Tabela1312345673456[[#This Row],[Distribuição Base]]*K$7</f>
        <v>0</v>
      </c>
      <c r="L171" s="30">
        <f>Tabela1312345673456[[#This Row],[Distribuição Base]]*L$7</f>
        <v>0</v>
      </c>
      <c r="M171" s="30">
        <f>Tabela1312345673456[[#This Row],[Distribuição Base]]*M$7</f>
        <v>0</v>
      </c>
      <c r="N171" s="30">
        <f>Tabela1312345673456[[#This Row],[Distribuição Base]]*N$7</f>
        <v>0</v>
      </c>
      <c r="O171" s="30">
        <f>Tabela1312345673456[[#This Row],[Distribuição Base]]*O$7</f>
        <v>0</v>
      </c>
      <c r="P171" s="30">
        <f>Tabela1312345673456[[#This Row],[Distribuição Base]]*P$7</f>
        <v>0</v>
      </c>
      <c r="Q171" s="30">
        <f>Tabela1312345673456[[#This Row],[Distribuição Base]]*Q$7</f>
        <v>0</v>
      </c>
      <c r="R171" s="30">
        <f>Tabela1312345673456[[#This Row],[Distribuição Base]]*R$7</f>
        <v>0</v>
      </c>
      <c r="S171" s="30">
        <f>Tabela1312345673456[[#This Row],[Distribuição Base]]*S$7</f>
        <v>0</v>
      </c>
    </row>
    <row r="172" spans="1:19" x14ac:dyDescent="0.25">
      <c r="A172" t="s">
        <v>197</v>
      </c>
      <c r="B172">
        <v>515</v>
      </c>
      <c r="C172" s="29">
        <v>25100</v>
      </c>
      <c r="D172" t="s">
        <v>198</v>
      </c>
      <c r="E172" s="36">
        <v>-140.11999999999995</v>
      </c>
      <c r="F172" s="10">
        <v>3.2000000000000001E-2</v>
      </c>
      <c r="G172" s="30">
        <f>Tabela1312345673456[[#This Row],[Distribuição Base]]*G$7</f>
        <v>0</v>
      </c>
      <c r="H172" s="30">
        <f>Tabela1312345673456[[#This Row],[Distribuição Base]]*H$7</f>
        <v>0</v>
      </c>
      <c r="I172" s="30">
        <f>Tabela1312345673456[[#This Row],[Distribuição Base]]*I$7</f>
        <v>0</v>
      </c>
      <c r="J172" s="30">
        <f>Tabela1312345673456[[#This Row],[Distribuição Base]]*J$7</f>
        <v>0</v>
      </c>
      <c r="K172" s="30">
        <f>Tabela1312345673456[[#This Row],[Distribuição Base]]*K$7</f>
        <v>0</v>
      </c>
      <c r="L172" s="30">
        <f>Tabela1312345673456[[#This Row],[Distribuição Base]]*L$7</f>
        <v>0</v>
      </c>
      <c r="M172" s="30">
        <f>Tabela1312345673456[[#This Row],[Distribuição Base]]*M$7</f>
        <v>0</v>
      </c>
      <c r="N172" s="30">
        <f>Tabela1312345673456[[#This Row],[Distribuição Base]]*N$7</f>
        <v>0</v>
      </c>
      <c r="O172" s="30">
        <f>Tabela1312345673456[[#This Row],[Distribuição Base]]*O$7</f>
        <v>0</v>
      </c>
      <c r="P172" s="30">
        <f>Tabela1312345673456[[#This Row],[Distribuição Base]]*P$7</f>
        <v>0</v>
      </c>
      <c r="Q172" s="30">
        <f>Tabela1312345673456[[#This Row],[Distribuição Base]]*Q$7</f>
        <v>0</v>
      </c>
      <c r="R172" s="30">
        <f>Tabela1312345673456[[#This Row],[Distribuição Base]]*R$7</f>
        <v>0</v>
      </c>
      <c r="S172" s="30">
        <f>Tabela1312345673456[[#This Row],[Distribuição Base]]*S$7</f>
        <v>0</v>
      </c>
    </row>
    <row r="173" spans="1:19" x14ac:dyDescent="0.25">
      <c r="A173" t="s">
        <v>199</v>
      </c>
      <c r="B173">
        <v>521</v>
      </c>
      <c r="C173" s="29">
        <v>40001</v>
      </c>
      <c r="D173" t="s">
        <v>200</v>
      </c>
      <c r="E173" s="36">
        <v>-13.559999999999999</v>
      </c>
      <c r="F173" s="10">
        <v>3.0714311600768302E-3</v>
      </c>
      <c r="G173" s="30">
        <f>Tabela1312345673456[[#This Row],[Distribuição Base]]*G$7</f>
        <v>0</v>
      </c>
      <c r="H173" s="30">
        <f>Tabela1312345673456[[#This Row],[Distribuição Base]]*H$7</f>
        <v>0</v>
      </c>
      <c r="I173" s="30">
        <f>Tabela1312345673456[[#This Row],[Distribuição Base]]*I$7</f>
        <v>0</v>
      </c>
      <c r="J173" s="30">
        <f>Tabela1312345673456[[#This Row],[Distribuição Base]]*J$7</f>
        <v>0</v>
      </c>
      <c r="K173" s="30">
        <f>Tabela1312345673456[[#This Row],[Distribuição Base]]*K$7</f>
        <v>0</v>
      </c>
      <c r="L173" s="30">
        <f>Tabela1312345673456[[#This Row],[Distribuição Base]]*L$7</f>
        <v>0</v>
      </c>
      <c r="M173" s="30">
        <f>Tabela1312345673456[[#This Row],[Distribuição Base]]*M$7</f>
        <v>0</v>
      </c>
      <c r="N173" s="30">
        <f>Tabela1312345673456[[#This Row],[Distribuição Base]]*N$7</f>
        <v>0</v>
      </c>
      <c r="O173" s="30">
        <f>Tabela1312345673456[[#This Row],[Distribuição Base]]*O$7</f>
        <v>0</v>
      </c>
      <c r="P173" s="30">
        <f>Tabela1312345673456[[#This Row],[Distribuição Base]]*P$7</f>
        <v>0</v>
      </c>
      <c r="Q173" s="30">
        <f>Tabela1312345673456[[#This Row],[Distribuição Base]]*Q$7</f>
        <v>0</v>
      </c>
      <c r="R173" s="30">
        <f>Tabela1312345673456[[#This Row],[Distribuição Base]]*R$7</f>
        <v>0</v>
      </c>
      <c r="S173" s="30">
        <f>Tabela1312345673456[[#This Row],[Distribuição Base]]*S$7</f>
        <v>0</v>
      </c>
    </row>
    <row r="174" spans="1:19" x14ac:dyDescent="0.25">
      <c r="A174" t="s">
        <v>199</v>
      </c>
      <c r="B174">
        <v>522</v>
      </c>
      <c r="C174" s="29">
        <v>40002</v>
      </c>
      <c r="D174" t="s">
        <v>201</v>
      </c>
      <c r="E174" s="36">
        <v>-27.119999999999997</v>
      </c>
      <c r="F174" s="10">
        <v>6.1428623201536603E-3</v>
      </c>
      <c r="G174" s="30">
        <f>Tabela1312345673456[[#This Row],[Distribuição Base]]*G$7</f>
        <v>0</v>
      </c>
      <c r="H174" s="30">
        <f>Tabela1312345673456[[#This Row],[Distribuição Base]]*H$7</f>
        <v>0</v>
      </c>
      <c r="I174" s="30">
        <f>Tabela1312345673456[[#This Row],[Distribuição Base]]*I$7</f>
        <v>0</v>
      </c>
      <c r="J174" s="30">
        <f>Tabela1312345673456[[#This Row],[Distribuição Base]]*J$7</f>
        <v>0</v>
      </c>
      <c r="K174" s="30">
        <f>Tabela1312345673456[[#This Row],[Distribuição Base]]*K$7</f>
        <v>0</v>
      </c>
      <c r="L174" s="30">
        <f>Tabela1312345673456[[#This Row],[Distribuição Base]]*L$7</f>
        <v>0</v>
      </c>
      <c r="M174" s="30">
        <f>Tabela1312345673456[[#This Row],[Distribuição Base]]*M$7</f>
        <v>0</v>
      </c>
      <c r="N174" s="30">
        <f>Tabela1312345673456[[#This Row],[Distribuição Base]]*N$7</f>
        <v>0</v>
      </c>
      <c r="O174" s="30">
        <f>Tabela1312345673456[[#This Row],[Distribuição Base]]*O$7</f>
        <v>0</v>
      </c>
      <c r="P174" s="30">
        <f>Tabela1312345673456[[#This Row],[Distribuição Base]]*P$7</f>
        <v>0</v>
      </c>
      <c r="Q174" s="30">
        <f>Tabela1312345673456[[#This Row],[Distribuição Base]]*Q$7</f>
        <v>0</v>
      </c>
      <c r="R174" s="30">
        <f>Tabela1312345673456[[#This Row],[Distribuição Base]]*R$7</f>
        <v>0</v>
      </c>
      <c r="S174" s="30">
        <f>Tabela1312345673456[[#This Row],[Distribuição Base]]*S$7</f>
        <v>0</v>
      </c>
    </row>
    <row r="175" spans="1:19" x14ac:dyDescent="0.25">
      <c r="A175" t="s">
        <v>199</v>
      </c>
      <c r="B175">
        <v>528</v>
      </c>
      <c r="C175" s="29">
        <v>40010</v>
      </c>
      <c r="D175" t="s">
        <v>202</v>
      </c>
      <c r="E175" s="36">
        <v>-40.68</v>
      </c>
      <c r="F175" s="10">
        <v>7.1666727068459366E-3</v>
      </c>
      <c r="G175" s="30">
        <f>Tabela1312345673456[[#This Row],[Distribuição Base]]*G$7</f>
        <v>0</v>
      </c>
      <c r="H175" s="30">
        <f>Tabela1312345673456[[#This Row],[Distribuição Base]]*H$7</f>
        <v>0</v>
      </c>
      <c r="I175" s="30">
        <f>Tabela1312345673456[[#This Row],[Distribuição Base]]*I$7</f>
        <v>0</v>
      </c>
      <c r="J175" s="30">
        <f>Tabela1312345673456[[#This Row],[Distribuição Base]]*J$7</f>
        <v>0</v>
      </c>
      <c r="K175" s="30">
        <f>Tabela1312345673456[[#This Row],[Distribuição Base]]*K$7</f>
        <v>0</v>
      </c>
      <c r="L175" s="30">
        <f>Tabela1312345673456[[#This Row],[Distribuição Base]]*L$7</f>
        <v>0</v>
      </c>
      <c r="M175" s="30">
        <f>Tabela1312345673456[[#This Row],[Distribuição Base]]*M$7</f>
        <v>0</v>
      </c>
      <c r="N175" s="30">
        <f>Tabela1312345673456[[#This Row],[Distribuição Base]]*N$7</f>
        <v>0</v>
      </c>
      <c r="O175" s="30">
        <f>Tabela1312345673456[[#This Row],[Distribuição Base]]*O$7</f>
        <v>0</v>
      </c>
      <c r="P175" s="30">
        <f>Tabela1312345673456[[#This Row],[Distribuição Base]]*P$7</f>
        <v>0</v>
      </c>
      <c r="Q175" s="30">
        <f>Tabela1312345673456[[#This Row],[Distribuição Base]]*Q$7</f>
        <v>0</v>
      </c>
      <c r="R175" s="30">
        <f>Tabela1312345673456[[#This Row],[Distribuição Base]]*R$7</f>
        <v>0</v>
      </c>
      <c r="S175" s="30">
        <f>Tabela1312345673456[[#This Row],[Distribuição Base]]*S$7</f>
        <v>0</v>
      </c>
    </row>
    <row r="176" spans="1:19" x14ac:dyDescent="0.25">
      <c r="A176" t="s">
        <v>199</v>
      </c>
      <c r="B176">
        <v>533</v>
      </c>
      <c r="C176" s="29">
        <v>40121</v>
      </c>
      <c r="D176" t="s">
        <v>203</v>
      </c>
      <c r="E176" s="36">
        <v>-4.5199999999999996</v>
      </c>
      <c r="F176" s="10">
        <v>1.0238103866922767E-3</v>
      </c>
      <c r="G176" s="30">
        <f>Tabela1312345673456[[#This Row],[Distribuição Base]]*G$7</f>
        <v>0</v>
      </c>
      <c r="H176" s="30">
        <f>Tabela1312345673456[[#This Row],[Distribuição Base]]*H$7</f>
        <v>0</v>
      </c>
      <c r="I176" s="30">
        <f>Tabela1312345673456[[#This Row],[Distribuição Base]]*I$7</f>
        <v>0</v>
      </c>
      <c r="J176" s="30">
        <f>Tabela1312345673456[[#This Row],[Distribuição Base]]*J$7</f>
        <v>0</v>
      </c>
      <c r="K176" s="30">
        <f>Tabela1312345673456[[#This Row],[Distribuição Base]]*K$7</f>
        <v>0</v>
      </c>
      <c r="L176" s="30">
        <f>Tabela1312345673456[[#This Row],[Distribuição Base]]*L$7</f>
        <v>0</v>
      </c>
      <c r="M176" s="30">
        <f>Tabela1312345673456[[#This Row],[Distribuição Base]]*M$7</f>
        <v>0</v>
      </c>
      <c r="N176" s="30">
        <f>Tabela1312345673456[[#This Row],[Distribuição Base]]*N$7</f>
        <v>0</v>
      </c>
      <c r="O176" s="30">
        <f>Tabela1312345673456[[#This Row],[Distribuição Base]]*O$7</f>
        <v>0</v>
      </c>
      <c r="P176" s="30">
        <f>Tabela1312345673456[[#This Row],[Distribuição Base]]*P$7</f>
        <v>0</v>
      </c>
      <c r="Q176" s="30">
        <f>Tabela1312345673456[[#This Row],[Distribuição Base]]*Q$7</f>
        <v>0</v>
      </c>
      <c r="R176" s="30">
        <f>Tabela1312345673456[[#This Row],[Distribuição Base]]*R$7</f>
        <v>0</v>
      </c>
      <c r="S176" s="30">
        <f>Tabela1312345673456[[#This Row],[Distribuição Base]]*S$7</f>
        <v>0</v>
      </c>
    </row>
    <row r="177" spans="1:19" x14ac:dyDescent="0.25">
      <c r="A177" t="s">
        <v>199</v>
      </c>
      <c r="B177">
        <v>534</v>
      </c>
      <c r="C177" s="29">
        <v>40122</v>
      </c>
      <c r="D177" t="s">
        <v>204</v>
      </c>
      <c r="E177" s="36">
        <v>-9.0399999999999991</v>
      </c>
      <c r="F177" s="10">
        <v>2.0476207733845534E-3</v>
      </c>
      <c r="G177" s="30">
        <f>Tabela1312345673456[[#This Row],[Distribuição Base]]*G$7</f>
        <v>0</v>
      </c>
      <c r="H177" s="30">
        <f>Tabela1312345673456[[#This Row],[Distribuição Base]]*H$7</f>
        <v>0</v>
      </c>
      <c r="I177" s="30">
        <f>Tabela1312345673456[[#This Row],[Distribuição Base]]*I$7</f>
        <v>0</v>
      </c>
      <c r="J177" s="30">
        <f>Tabela1312345673456[[#This Row],[Distribuição Base]]*J$7</f>
        <v>0</v>
      </c>
      <c r="K177" s="30">
        <f>Tabela1312345673456[[#This Row],[Distribuição Base]]*K$7</f>
        <v>0</v>
      </c>
      <c r="L177" s="30">
        <f>Tabela1312345673456[[#This Row],[Distribuição Base]]*L$7</f>
        <v>0</v>
      </c>
      <c r="M177" s="30">
        <f>Tabela1312345673456[[#This Row],[Distribuição Base]]*M$7</f>
        <v>0</v>
      </c>
      <c r="N177" s="30">
        <f>Tabela1312345673456[[#This Row],[Distribuição Base]]*N$7</f>
        <v>0</v>
      </c>
      <c r="O177" s="30">
        <f>Tabela1312345673456[[#This Row],[Distribuição Base]]*O$7</f>
        <v>0</v>
      </c>
      <c r="P177" s="30">
        <f>Tabela1312345673456[[#This Row],[Distribuição Base]]*P$7</f>
        <v>0</v>
      </c>
      <c r="Q177" s="30">
        <f>Tabela1312345673456[[#This Row],[Distribuição Base]]*Q$7</f>
        <v>0</v>
      </c>
      <c r="R177" s="30">
        <f>Tabela1312345673456[[#This Row],[Distribuição Base]]*R$7</f>
        <v>0</v>
      </c>
      <c r="S177" s="30">
        <f>Tabela1312345673456[[#This Row],[Distribuição Base]]*S$7</f>
        <v>0</v>
      </c>
    </row>
    <row r="178" spans="1:19" x14ac:dyDescent="0.25">
      <c r="A178" t="s">
        <v>199</v>
      </c>
      <c r="B178">
        <v>535</v>
      </c>
      <c r="C178" s="29">
        <v>40123</v>
      </c>
      <c r="D178" t="s">
        <v>205</v>
      </c>
      <c r="E178" s="36">
        <v>-4.5199999999999996</v>
      </c>
      <c r="F178" s="10">
        <v>1.0238103866922767E-3</v>
      </c>
      <c r="G178" s="30">
        <f>Tabela1312345673456[[#This Row],[Distribuição Base]]*G$7</f>
        <v>0</v>
      </c>
      <c r="H178" s="30">
        <f>Tabela1312345673456[[#This Row],[Distribuição Base]]*H$7</f>
        <v>0</v>
      </c>
      <c r="I178" s="30">
        <f>Tabela1312345673456[[#This Row],[Distribuição Base]]*I$7</f>
        <v>0</v>
      </c>
      <c r="J178" s="30">
        <f>Tabela1312345673456[[#This Row],[Distribuição Base]]*J$7</f>
        <v>0</v>
      </c>
      <c r="K178" s="30">
        <f>Tabela1312345673456[[#This Row],[Distribuição Base]]*K$7</f>
        <v>0</v>
      </c>
      <c r="L178" s="30">
        <f>Tabela1312345673456[[#This Row],[Distribuição Base]]*L$7</f>
        <v>0</v>
      </c>
      <c r="M178" s="30">
        <f>Tabela1312345673456[[#This Row],[Distribuição Base]]*M$7</f>
        <v>0</v>
      </c>
      <c r="N178" s="30">
        <f>Tabela1312345673456[[#This Row],[Distribuição Base]]*N$7</f>
        <v>0</v>
      </c>
      <c r="O178" s="30">
        <f>Tabela1312345673456[[#This Row],[Distribuição Base]]*O$7</f>
        <v>0</v>
      </c>
      <c r="P178" s="30">
        <f>Tabela1312345673456[[#This Row],[Distribuição Base]]*P$7</f>
        <v>0</v>
      </c>
      <c r="Q178" s="30">
        <f>Tabela1312345673456[[#This Row],[Distribuição Base]]*Q$7</f>
        <v>0</v>
      </c>
      <c r="R178" s="30">
        <f>Tabela1312345673456[[#This Row],[Distribuição Base]]*R$7</f>
        <v>0</v>
      </c>
      <c r="S178" s="30">
        <f>Tabela1312345673456[[#This Row],[Distribuição Base]]*S$7</f>
        <v>0</v>
      </c>
    </row>
    <row r="179" spans="1:19" x14ac:dyDescent="0.25">
      <c r="A179" t="s">
        <v>199</v>
      </c>
      <c r="B179">
        <v>536</v>
      </c>
      <c r="C179" s="29">
        <v>40125</v>
      </c>
      <c r="D179" t="s">
        <v>206</v>
      </c>
      <c r="E179" s="36">
        <v>-4.5199999999999996</v>
      </c>
      <c r="F179" s="10">
        <v>1.0238103866922767E-3</v>
      </c>
      <c r="G179" s="30">
        <f>Tabela1312345673456[[#This Row],[Distribuição Base]]*G$7</f>
        <v>0</v>
      </c>
      <c r="H179" s="30">
        <f>Tabela1312345673456[[#This Row],[Distribuição Base]]*H$7</f>
        <v>0</v>
      </c>
      <c r="I179" s="30">
        <f>Tabela1312345673456[[#This Row],[Distribuição Base]]*I$7</f>
        <v>0</v>
      </c>
      <c r="J179" s="30">
        <f>Tabela1312345673456[[#This Row],[Distribuição Base]]*J$7</f>
        <v>0</v>
      </c>
      <c r="K179" s="30">
        <f>Tabela1312345673456[[#This Row],[Distribuição Base]]*K$7</f>
        <v>0</v>
      </c>
      <c r="L179" s="30">
        <f>Tabela1312345673456[[#This Row],[Distribuição Base]]*L$7</f>
        <v>0</v>
      </c>
      <c r="M179" s="30">
        <f>Tabela1312345673456[[#This Row],[Distribuição Base]]*M$7</f>
        <v>0</v>
      </c>
      <c r="N179" s="30">
        <f>Tabela1312345673456[[#This Row],[Distribuição Base]]*N$7</f>
        <v>0</v>
      </c>
      <c r="O179" s="30">
        <f>Tabela1312345673456[[#This Row],[Distribuição Base]]*O$7</f>
        <v>0</v>
      </c>
      <c r="P179" s="30">
        <f>Tabela1312345673456[[#This Row],[Distribuição Base]]*P$7</f>
        <v>0</v>
      </c>
      <c r="Q179" s="30">
        <f>Tabela1312345673456[[#This Row],[Distribuição Base]]*Q$7</f>
        <v>0</v>
      </c>
      <c r="R179" s="30">
        <f>Tabela1312345673456[[#This Row],[Distribuição Base]]*R$7</f>
        <v>0</v>
      </c>
      <c r="S179" s="30">
        <f>Tabela1312345673456[[#This Row],[Distribuição Base]]*S$7</f>
        <v>0</v>
      </c>
    </row>
    <row r="180" spans="1:19" x14ac:dyDescent="0.25">
      <c r="A180" t="s">
        <v>199</v>
      </c>
      <c r="B180">
        <v>538</v>
      </c>
      <c r="C180" s="29">
        <v>40127</v>
      </c>
      <c r="D180" t="s">
        <v>207</v>
      </c>
      <c r="E180" s="36">
        <v>-4.5199999999999996</v>
      </c>
      <c r="F180" s="10">
        <v>1.0238103866922767E-3</v>
      </c>
      <c r="G180" s="30">
        <f>Tabela1312345673456[[#This Row],[Distribuição Base]]*G$7</f>
        <v>0</v>
      </c>
      <c r="H180" s="30">
        <f>Tabela1312345673456[[#This Row],[Distribuição Base]]*H$7</f>
        <v>0</v>
      </c>
      <c r="I180" s="30">
        <f>Tabela1312345673456[[#This Row],[Distribuição Base]]*I$7</f>
        <v>0</v>
      </c>
      <c r="J180" s="30">
        <f>Tabela1312345673456[[#This Row],[Distribuição Base]]*J$7</f>
        <v>0</v>
      </c>
      <c r="K180" s="30">
        <f>Tabela1312345673456[[#This Row],[Distribuição Base]]*K$7</f>
        <v>0</v>
      </c>
      <c r="L180" s="30">
        <f>Tabela1312345673456[[#This Row],[Distribuição Base]]*L$7</f>
        <v>0</v>
      </c>
      <c r="M180" s="30">
        <f>Tabela1312345673456[[#This Row],[Distribuição Base]]*M$7</f>
        <v>0</v>
      </c>
      <c r="N180" s="30">
        <f>Tabela1312345673456[[#This Row],[Distribuição Base]]*N$7</f>
        <v>0</v>
      </c>
      <c r="O180" s="30">
        <f>Tabela1312345673456[[#This Row],[Distribuição Base]]*O$7</f>
        <v>0</v>
      </c>
      <c r="P180" s="30">
        <f>Tabela1312345673456[[#This Row],[Distribuição Base]]*P$7</f>
        <v>0</v>
      </c>
      <c r="Q180" s="30">
        <f>Tabela1312345673456[[#This Row],[Distribuição Base]]*Q$7</f>
        <v>0</v>
      </c>
      <c r="R180" s="30">
        <f>Tabela1312345673456[[#This Row],[Distribuição Base]]*R$7</f>
        <v>0</v>
      </c>
      <c r="S180" s="30">
        <f>Tabela1312345673456[[#This Row],[Distribuição Base]]*S$7</f>
        <v>0</v>
      </c>
    </row>
    <row r="181" spans="1:19" x14ac:dyDescent="0.25">
      <c r="A181" t="s">
        <v>199</v>
      </c>
      <c r="B181">
        <v>540</v>
      </c>
      <c r="C181" s="29">
        <v>40170</v>
      </c>
      <c r="D181" t="s">
        <v>208</v>
      </c>
      <c r="E181" s="36">
        <v>-13.559999999999999</v>
      </c>
      <c r="F181" s="10">
        <v>3.0714311600768302E-3</v>
      </c>
      <c r="G181" s="30">
        <f>Tabela1312345673456[[#This Row],[Distribuição Base]]*G$7</f>
        <v>0</v>
      </c>
      <c r="H181" s="30">
        <f>Tabela1312345673456[[#This Row],[Distribuição Base]]*H$7</f>
        <v>0</v>
      </c>
      <c r="I181" s="30">
        <f>Tabela1312345673456[[#This Row],[Distribuição Base]]*I$7</f>
        <v>0</v>
      </c>
      <c r="J181" s="30">
        <f>Tabela1312345673456[[#This Row],[Distribuição Base]]*J$7</f>
        <v>0</v>
      </c>
      <c r="K181" s="30">
        <f>Tabela1312345673456[[#This Row],[Distribuição Base]]*K$7</f>
        <v>0</v>
      </c>
      <c r="L181" s="30">
        <f>Tabela1312345673456[[#This Row],[Distribuição Base]]*L$7</f>
        <v>0</v>
      </c>
      <c r="M181" s="30">
        <f>Tabela1312345673456[[#This Row],[Distribuição Base]]*M$7</f>
        <v>0</v>
      </c>
      <c r="N181" s="30">
        <f>Tabela1312345673456[[#This Row],[Distribuição Base]]*N$7</f>
        <v>0</v>
      </c>
      <c r="O181" s="30">
        <f>Tabela1312345673456[[#This Row],[Distribuição Base]]*O$7</f>
        <v>0</v>
      </c>
      <c r="P181" s="30">
        <f>Tabela1312345673456[[#This Row],[Distribuição Base]]*P$7</f>
        <v>0</v>
      </c>
      <c r="Q181" s="30">
        <f>Tabela1312345673456[[#This Row],[Distribuição Base]]*Q$7</f>
        <v>0</v>
      </c>
      <c r="R181" s="30">
        <f>Tabela1312345673456[[#This Row],[Distribuição Base]]*R$7</f>
        <v>0</v>
      </c>
      <c r="S181" s="30">
        <f>Tabela1312345673456[[#This Row],[Distribuição Base]]*S$7</f>
        <v>0</v>
      </c>
    </row>
    <row r="182" spans="1:19" x14ac:dyDescent="0.25">
      <c r="A182" t="s">
        <v>209</v>
      </c>
      <c r="B182">
        <v>518</v>
      </c>
      <c r="C182" s="29">
        <v>42001</v>
      </c>
      <c r="D182" t="s">
        <v>210</v>
      </c>
      <c r="E182" s="36">
        <v>-22.599999999999998</v>
      </c>
      <c r="F182" s="10">
        <v>5.4000000000000003E-3</v>
      </c>
      <c r="G182" s="30">
        <f>Tabela1312345673456[[#This Row],[Distribuição Base]]*G$7</f>
        <v>0</v>
      </c>
      <c r="H182" s="30">
        <f>Tabela1312345673456[[#This Row],[Distribuição Base]]*H$7</f>
        <v>0</v>
      </c>
      <c r="I182" s="30">
        <f>Tabela1312345673456[[#This Row],[Distribuição Base]]*I$7</f>
        <v>0</v>
      </c>
      <c r="J182" s="30">
        <f>Tabela1312345673456[[#This Row],[Distribuição Base]]*J$7</f>
        <v>0</v>
      </c>
      <c r="K182" s="30">
        <f>Tabela1312345673456[[#This Row],[Distribuição Base]]*K$7</f>
        <v>0</v>
      </c>
      <c r="L182" s="30">
        <f>Tabela1312345673456[[#This Row],[Distribuição Base]]*L$7</f>
        <v>0</v>
      </c>
      <c r="M182" s="30">
        <f>Tabela1312345673456[[#This Row],[Distribuição Base]]*M$7</f>
        <v>0</v>
      </c>
      <c r="N182" s="30">
        <f>Tabela1312345673456[[#This Row],[Distribuição Base]]*N$7</f>
        <v>0</v>
      </c>
      <c r="O182" s="30">
        <f>Tabela1312345673456[[#This Row],[Distribuição Base]]*O$7</f>
        <v>0</v>
      </c>
      <c r="P182" s="30">
        <f>Tabela1312345673456[[#This Row],[Distribuição Base]]*P$7</f>
        <v>0</v>
      </c>
      <c r="Q182" s="30">
        <f>Tabela1312345673456[[#This Row],[Distribuição Base]]*Q$7</f>
        <v>0</v>
      </c>
      <c r="R182" s="30">
        <f>Tabela1312345673456[[#This Row],[Distribuição Base]]*R$7</f>
        <v>0</v>
      </c>
      <c r="S182" s="30">
        <f>Tabela1312345673456[[#This Row],[Distribuição Base]]*S$7</f>
        <v>0</v>
      </c>
    </row>
    <row r="183" spans="1:19" x14ac:dyDescent="0.25">
      <c r="A183" t="s">
        <v>211</v>
      </c>
      <c r="B183">
        <f>SUBTOTAL(103,Tabela1312345673456[COD_SETOR])</f>
        <v>174</v>
      </c>
      <c r="C183">
        <f>SUBTOTAL(103,Tabela1312345673456[CENTRO_CUSTO])</f>
        <v>174</v>
      </c>
      <c r="E183" s="32">
        <f>SUBTOTAL(109,Tabela1312345673456[BASE])</f>
        <v>-4303.9600000000009</v>
      </c>
      <c r="F183" s="43">
        <f>SUBTOTAL(109,Tabela1312345673456[Distribuição Base])</f>
        <v>1.0000119359982604</v>
      </c>
      <c r="G183" s="33">
        <f>SUBTOTAL(109,Tabela1312345673456[JANEIRO])</f>
        <v>0</v>
      </c>
      <c r="H183" s="33">
        <f>SUBTOTAL(109,Tabela1312345673456[FEVEREIRO])</f>
        <v>0</v>
      </c>
      <c r="I183" s="33">
        <f>SUBTOTAL(109,Tabela1312345673456[MARÇO])</f>
        <v>0</v>
      </c>
      <c r="J183" s="33">
        <f>SUBTOTAL(109,Tabela1312345673456[ABRIL])</f>
        <v>0</v>
      </c>
      <c r="K183" s="33">
        <f>SUBTOTAL(109,Tabela1312345673456[MAIO])</f>
        <v>0</v>
      </c>
      <c r="L183" s="33">
        <f>SUBTOTAL(109,Tabela1312345673456[JUNHO])</f>
        <v>0</v>
      </c>
      <c r="M183" s="33">
        <f>SUBTOTAL(109,Tabela1312345673456[JULHO])</f>
        <v>0</v>
      </c>
      <c r="N183" s="33">
        <f>SUBTOTAL(109,Tabela1312345673456[AGOSTO])</f>
        <v>0</v>
      </c>
      <c r="O183" s="33">
        <f>SUBTOTAL(109,Tabela1312345673456[SETEMBRO])</f>
        <v>0</v>
      </c>
      <c r="P183" s="33">
        <f>SUBTOTAL(109,Tabela1312345673456[OUTUBRO])</f>
        <v>0</v>
      </c>
      <c r="Q183" s="33">
        <f>SUBTOTAL(109,Tabela1312345673456[NOVEMBRO])</f>
        <v>0</v>
      </c>
      <c r="R183" s="33">
        <f>SUBTOTAL(109,Tabela1312345673456[DEZEMBRO])</f>
        <v>0</v>
      </c>
      <c r="S183" s="33">
        <f>SUBTOTAL(109,Tabela1312345673456[TOTAL])</f>
        <v>0</v>
      </c>
    </row>
  </sheetData>
  <mergeCells count="1">
    <mergeCell ref="A6:C7"/>
  </mergeCells>
  <conditionalFormatting sqref="C9:C182">
    <cfRule type="duplicateValues" dxfId="33" priority="31"/>
    <cfRule type="duplicateValues" dxfId="32" priority="3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B120-DB20-41BF-AF10-3246F171A38C}">
  <dimension ref="A1:N187"/>
  <sheetViews>
    <sheetView workbookViewId="0">
      <selection activeCell="B187" sqref="B187"/>
    </sheetView>
  </sheetViews>
  <sheetFormatPr defaultRowHeight="15" x14ac:dyDescent="0.25"/>
  <cols>
    <col min="1" max="1" width="16.28515625" bestFit="1" customWidth="1"/>
    <col min="3" max="3" width="20.7109375" customWidth="1"/>
    <col min="4" max="5" width="18.140625" customWidth="1"/>
    <col min="6" max="6" width="14.85546875" customWidth="1"/>
    <col min="7" max="7" width="13.28515625" customWidth="1"/>
    <col min="8" max="8" width="9.5703125" bestFit="1" customWidth="1"/>
    <col min="12" max="14" width="9.5703125" bestFit="1" customWidth="1"/>
  </cols>
  <sheetData>
    <row r="1" spans="1:14" ht="15.75" thickBot="1" x14ac:dyDescent="0.3">
      <c r="A1" t="s">
        <v>19</v>
      </c>
      <c r="B1" t="s">
        <v>212</v>
      </c>
      <c r="C1" s="34" t="s">
        <v>213</v>
      </c>
      <c r="D1" s="35">
        <v>425.85</v>
      </c>
      <c r="E1" s="35">
        <v>410.94</v>
      </c>
      <c r="F1" s="35">
        <v>2374.35</v>
      </c>
      <c r="G1" s="35">
        <v>1030.0999999999999</v>
      </c>
      <c r="H1" s="33">
        <f>SUM(D1:G1)</f>
        <v>4241.24</v>
      </c>
      <c r="J1" s="10">
        <f>D1/$H$1</f>
        <v>0.10040695645613076</v>
      </c>
      <c r="K1" s="10">
        <f t="shared" ref="K1:N1" si="0">E1/$H$1</f>
        <v>9.6891475134630436E-2</v>
      </c>
      <c r="L1" s="10">
        <f t="shared" si="0"/>
        <v>0.55982448529203721</v>
      </c>
      <c r="M1" s="10">
        <f t="shared" si="0"/>
        <v>0.24287708311720158</v>
      </c>
      <c r="N1">
        <f t="shared" si="0"/>
        <v>1</v>
      </c>
    </row>
    <row r="2" spans="1:14" x14ac:dyDescent="0.25">
      <c r="A2">
        <v>-37.24</v>
      </c>
      <c r="B2" s="10">
        <f t="shared" ref="B2:B33" si="1">A2/$A$187</f>
        <v>8.3023444536593615E-3</v>
      </c>
      <c r="D2" s="33">
        <f>-B2*$D$1</f>
        <v>-3.5355533855908394</v>
      </c>
      <c r="E2" s="33">
        <f>-B2*$E$1</f>
        <v>-3.4117654297867781</v>
      </c>
      <c r="F2" s="33">
        <f>-B2*$F$1</f>
        <v>-19.712671553546105</v>
      </c>
      <c r="G2" s="33">
        <f>-B2*$G$1</f>
        <v>-8.5522450217145067</v>
      </c>
      <c r="J2" s="33">
        <f>J1*$N$2</f>
        <v>491.99408663504073</v>
      </c>
      <c r="K2" s="33">
        <f t="shared" ref="K2:M2" si="2">K1*$N$2</f>
        <v>474.76822815968916</v>
      </c>
      <c r="L2" s="33">
        <f t="shared" si="2"/>
        <v>2743.1399779309822</v>
      </c>
      <c r="M2" s="33">
        <f t="shared" si="2"/>
        <v>1190.0977072742878</v>
      </c>
      <c r="N2" s="36">
        <v>4900</v>
      </c>
    </row>
    <row r="3" spans="1:14" x14ac:dyDescent="0.25">
      <c r="A3">
        <v>-31.639999999999997</v>
      </c>
      <c r="B3" s="10">
        <f t="shared" si="1"/>
        <v>7.0538716034850195E-3</v>
      </c>
      <c r="D3" s="33">
        <f t="shared" ref="D3:D66" si="3">-B3*$D$1</f>
        <v>-3.0038912223440959</v>
      </c>
      <c r="E3" s="33">
        <v>-2.8987179967361341</v>
      </c>
      <c r="F3" s="33">
        <f t="shared" ref="F3:F66" si="4">-B3*$F$1</f>
        <v>-16.748360041734657</v>
      </c>
      <c r="G3" s="33">
        <f t="shared" ref="G3:G66" si="5">-B3*$G$1</f>
        <v>-7.2661931387499177</v>
      </c>
    </row>
    <row r="4" spans="1:14" x14ac:dyDescent="0.25">
      <c r="A4">
        <v>-9.0399999999999991</v>
      </c>
      <c r="B4" s="10">
        <f t="shared" si="1"/>
        <v>2.0153918867100058E-3</v>
      </c>
      <c r="D4" s="33">
        <f t="shared" si="3"/>
        <v>-0.85825463495545606</v>
      </c>
      <c r="E4" s="33">
        <v>-0.82820514192460981</v>
      </c>
      <c r="F4" s="33">
        <f t="shared" si="4"/>
        <v>-4.7852457262099017</v>
      </c>
      <c r="G4" s="33">
        <f t="shared" si="5"/>
        <v>-2.0760551824999767</v>
      </c>
    </row>
    <row r="5" spans="1:14" x14ac:dyDescent="0.25">
      <c r="A5">
        <v>-18.079999999999998</v>
      </c>
      <c r="B5" s="10">
        <f t="shared" si="1"/>
        <v>4.0307837734200117E-3</v>
      </c>
      <c r="D5" s="33">
        <f t="shared" si="3"/>
        <v>-1.7165092699109121</v>
      </c>
      <c r="E5" s="33">
        <v>-1.6564102838492196</v>
      </c>
      <c r="F5" s="33">
        <f t="shared" si="4"/>
        <v>-9.5704914524198035</v>
      </c>
      <c r="G5" s="33">
        <f t="shared" si="5"/>
        <v>-4.1521103649999533</v>
      </c>
    </row>
    <row r="6" spans="1:14" x14ac:dyDescent="0.25">
      <c r="A6">
        <v>-18.079999999999998</v>
      </c>
      <c r="B6" s="10">
        <f t="shared" si="1"/>
        <v>4.0307837734200117E-3</v>
      </c>
      <c r="D6" s="33">
        <f t="shared" si="3"/>
        <v>-1.7165092699109121</v>
      </c>
      <c r="E6" s="33">
        <v>-1.6564102838492196</v>
      </c>
      <c r="F6" s="33">
        <f t="shared" si="4"/>
        <v>-9.5704914524198035</v>
      </c>
      <c r="G6" s="33">
        <f t="shared" si="5"/>
        <v>-4.1521103649999533</v>
      </c>
    </row>
    <row r="7" spans="1:14" x14ac:dyDescent="0.25">
      <c r="A7">
        <v>-22.599999999999998</v>
      </c>
      <c r="B7" s="10">
        <f t="shared" si="1"/>
        <v>5.0384797167750146E-3</v>
      </c>
      <c r="D7" s="33">
        <f t="shared" si="3"/>
        <v>-2.14563658738864</v>
      </c>
      <c r="E7" s="33">
        <v>-2.0705128548115246</v>
      </c>
      <c r="F7" s="33">
        <f t="shared" si="4"/>
        <v>-11.963114315524756</v>
      </c>
      <c r="G7" s="33">
        <f t="shared" si="5"/>
        <v>-5.1901379562499423</v>
      </c>
    </row>
    <row r="8" spans="1:14" x14ac:dyDescent="0.25">
      <c r="A8">
        <v>-31.639999999999997</v>
      </c>
      <c r="B8" s="10">
        <f t="shared" si="1"/>
        <v>7.0538716034850195E-3</v>
      </c>
      <c r="D8" s="33">
        <f t="shared" si="3"/>
        <v>-3.0038912223440959</v>
      </c>
      <c r="E8" s="33">
        <v>-2.8987179967361341</v>
      </c>
      <c r="F8" s="33">
        <f t="shared" si="4"/>
        <v>-16.748360041734657</v>
      </c>
      <c r="G8" s="33">
        <f t="shared" si="5"/>
        <v>-7.2661931387499177</v>
      </c>
    </row>
    <row r="9" spans="1:14" x14ac:dyDescent="0.25">
      <c r="A9">
        <v>-4.5199999999999996</v>
      </c>
      <c r="B9" s="10">
        <f t="shared" si="1"/>
        <v>1.0076959433550029E-3</v>
      </c>
      <c r="D9" s="33">
        <f t="shared" si="3"/>
        <v>-0.42912731747772803</v>
      </c>
      <c r="E9" s="33">
        <v>-0.41410257096230491</v>
      </c>
      <c r="F9" s="33">
        <f t="shared" si="4"/>
        <v>-2.3926228631049509</v>
      </c>
      <c r="G9" s="33">
        <f t="shared" si="5"/>
        <v>-1.0380275912499883</v>
      </c>
    </row>
    <row r="10" spans="1:14" x14ac:dyDescent="0.25">
      <c r="A10">
        <v>-31.639999999999997</v>
      </c>
      <c r="B10" s="10">
        <f t="shared" si="1"/>
        <v>7.0538716034850195E-3</v>
      </c>
      <c r="D10" s="33">
        <f t="shared" si="3"/>
        <v>-3.0038912223440959</v>
      </c>
      <c r="E10" s="33">
        <v>-2.8987179967361341</v>
      </c>
      <c r="F10" s="33">
        <f t="shared" si="4"/>
        <v>-16.748360041734657</v>
      </c>
      <c r="G10" s="33">
        <f t="shared" si="5"/>
        <v>-7.2661931387499177</v>
      </c>
    </row>
    <row r="11" spans="1:14" x14ac:dyDescent="0.25">
      <c r="A11">
        <v>-99.239999999999952</v>
      </c>
      <c r="B11" s="10">
        <f t="shared" si="1"/>
        <v>2.2124722437732398E-2</v>
      </c>
      <c r="D11" s="33">
        <f t="shared" si="3"/>
        <v>-9.4218130501083426</v>
      </c>
      <c r="E11" s="33">
        <v>-9.0919334385617514</v>
      </c>
      <c r="F11" s="33">
        <f t="shared" si="4"/>
        <v>-52.53183472002992</v>
      </c>
      <c r="G11" s="33">
        <f t="shared" si="5"/>
        <v>-22.790676583108141</v>
      </c>
    </row>
    <row r="12" spans="1:14" x14ac:dyDescent="0.25">
      <c r="A12">
        <v>-40.679999999999993</v>
      </c>
      <c r="B12" s="10">
        <f t="shared" si="1"/>
        <v>9.0692634901950245E-3</v>
      </c>
      <c r="D12" s="33">
        <f t="shared" si="3"/>
        <v>-3.8621458572995513</v>
      </c>
      <c r="E12" s="33">
        <v>-3.7269231386607435</v>
      </c>
      <c r="F12" s="33">
        <f t="shared" si="4"/>
        <v>-21.533605767944554</v>
      </c>
      <c r="G12" s="33">
        <f t="shared" si="5"/>
        <v>-9.3422483212498939</v>
      </c>
    </row>
    <row r="13" spans="1:14" x14ac:dyDescent="0.25">
      <c r="A13">
        <v>-16.36</v>
      </c>
      <c r="B13" s="10">
        <f t="shared" si="1"/>
        <v>3.6473242551521789E-3</v>
      </c>
      <c r="D13" s="33">
        <f t="shared" si="3"/>
        <v>-1.5532130340565555</v>
      </c>
      <c r="E13" s="33">
        <v>-1.4988314294122365</v>
      </c>
      <c r="F13" s="33">
        <f t="shared" si="4"/>
        <v>-8.6600243452205756</v>
      </c>
      <c r="G13" s="33">
        <f t="shared" si="5"/>
        <v>-3.7571087152322593</v>
      </c>
    </row>
    <row r="14" spans="1:14" x14ac:dyDescent="0.25">
      <c r="A14">
        <v>-38.959999999999994</v>
      </c>
      <c r="B14" s="10">
        <f t="shared" si="1"/>
        <v>8.6858039719271921E-3</v>
      </c>
      <c r="D14" s="33">
        <f t="shared" si="3"/>
        <v>-3.6988496214451949</v>
      </c>
      <c r="E14" s="33">
        <v>-3.5693442842237602</v>
      </c>
      <c r="F14" s="33">
        <f t="shared" si="4"/>
        <v>-20.62313866074533</v>
      </c>
      <c r="G14" s="33">
        <f t="shared" si="5"/>
        <v>-8.9472466714821994</v>
      </c>
    </row>
    <row r="15" spans="1:14" x14ac:dyDescent="0.25">
      <c r="A15">
        <v>-27.56</v>
      </c>
      <c r="B15" s="10">
        <f t="shared" si="1"/>
        <v>6.1442699555008581E-3</v>
      </c>
      <c r="D15" s="33">
        <f t="shared" si="3"/>
        <v>-2.6165373605500406</v>
      </c>
      <c r="E15" s="33">
        <v>-2.5249262955135228</v>
      </c>
      <c r="F15" s="33">
        <f t="shared" si="4"/>
        <v>-14.588647368843462</v>
      </c>
      <c r="G15" s="33">
        <f t="shared" si="5"/>
        <v>-6.3292124811614334</v>
      </c>
    </row>
    <row r="16" spans="1:14" x14ac:dyDescent="0.25">
      <c r="A16">
        <v>-75.159999999999968</v>
      </c>
      <c r="B16" s="10">
        <f t="shared" si="1"/>
        <v>1.6756289181982742E-2</v>
      </c>
      <c r="D16" s="33">
        <f t="shared" si="3"/>
        <v>-7.1356657481473507</v>
      </c>
      <c r="E16" s="33">
        <v>-6.8858294764439876</v>
      </c>
      <c r="F16" s="33">
        <f t="shared" si="4"/>
        <v>-39.785295219240723</v>
      </c>
      <c r="G16" s="33">
        <f t="shared" si="5"/>
        <v>-17.260653486360422</v>
      </c>
    </row>
    <row r="17" spans="1:7" x14ac:dyDescent="0.25">
      <c r="A17">
        <v>-40.679999999999993</v>
      </c>
      <c r="B17" s="10">
        <f t="shared" si="1"/>
        <v>9.0692634901950245E-3</v>
      </c>
      <c r="D17" s="33">
        <f t="shared" si="3"/>
        <v>-3.8621458572995513</v>
      </c>
      <c r="E17" s="33">
        <v>-3.7269231386607435</v>
      </c>
      <c r="F17" s="33">
        <f t="shared" si="4"/>
        <v>-21.533605767944554</v>
      </c>
      <c r="G17" s="33">
        <f t="shared" si="5"/>
        <v>-9.3422483212498939</v>
      </c>
    </row>
    <row r="18" spans="1:7" x14ac:dyDescent="0.25">
      <c r="A18">
        <v>-7.3199999999999994</v>
      </c>
      <c r="B18" s="10">
        <f t="shared" si="1"/>
        <v>1.6319323684421728E-3</v>
      </c>
      <c r="D18" s="33">
        <f t="shared" si="3"/>
        <v>-0.69495839910109936</v>
      </c>
      <c r="E18" s="33">
        <v>-0.67062628748762654</v>
      </c>
      <c r="F18" s="33">
        <f t="shared" si="4"/>
        <v>-3.874778619010673</v>
      </c>
      <c r="G18" s="33">
        <f t="shared" si="5"/>
        <v>-1.681053532732282</v>
      </c>
    </row>
    <row r="19" spans="1:7" x14ac:dyDescent="0.25">
      <c r="A19">
        <v>-67.799999999999969</v>
      </c>
      <c r="B19" s="10">
        <f t="shared" si="1"/>
        <v>1.5115439150325037E-2</v>
      </c>
      <c r="D19" s="33">
        <f t="shared" si="3"/>
        <v>-6.436909762165917</v>
      </c>
      <c r="E19" s="33">
        <v>-6.2115385644345702</v>
      </c>
      <c r="F19" s="33">
        <f t="shared" si="4"/>
        <v>-35.889342946574253</v>
      </c>
      <c r="G19" s="33">
        <f t="shared" si="5"/>
        <v>-15.570413868749819</v>
      </c>
    </row>
    <row r="20" spans="1:7" x14ac:dyDescent="0.25">
      <c r="A20">
        <v>-73.399999999999963</v>
      </c>
      <c r="B20" s="10">
        <f t="shared" si="1"/>
        <v>1.6363912000499376E-2</v>
      </c>
      <c r="D20" s="33">
        <f t="shared" si="3"/>
        <v>-6.9685719254126601</v>
      </c>
      <c r="E20" s="33">
        <v>-6.7245859974852138</v>
      </c>
      <c r="F20" s="33">
        <f t="shared" si="4"/>
        <v>-38.853654458385691</v>
      </c>
      <c r="G20" s="33">
        <f t="shared" si="5"/>
        <v>-16.856465751714406</v>
      </c>
    </row>
    <row r="21" spans="1:7" x14ac:dyDescent="0.25">
      <c r="A21">
        <v>-4.5199999999999996</v>
      </c>
      <c r="B21" s="10">
        <f t="shared" si="1"/>
        <v>1.0076959433550029E-3</v>
      </c>
      <c r="D21" s="33">
        <f t="shared" si="3"/>
        <v>-0.42912731747772803</v>
      </c>
      <c r="E21" s="33">
        <v>-0.41410257096230491</v>
      </c>
      <c r="F21" s="33">
        <f t="shared" si="4"/>
        <v>-2.3926228631049509</v>
      </c>
      <c r="G21" s="33">
        <f t="shared" si="5"/>
        <v>-1.0380275912499883</v>
      </c>
    </row>
    <row r="22" spans="1:7" x14ac:dyDescent="0.25">
      <c r="A22">
        <v>-18.079999999999998</v>
      </c>
      <c r="B22" s="10">
        <f t="shared" si="1"/>
        <v>4.0307837734200117E-3</v>
      </c>
      <c r="D22" s="33">
        <f t="shared" si="3"/>
        <v>-1.7165092699109121</v>
      </c>
      <c r="E22" s="33">
        <v>-1.6564102838492196</v>
      </c>
      <c r="F22" s="33">
        <f t="shared" si="4"/>
        <v>-9.5704914524198035</v>
      </c>
      <c r="G22" s="33">
        <f t="shared" si="5"/>
        <v>-4.1521103649999533</v>
      </c>
    </row>
    <row r="23" spans="1:7" x14ac:dyDescent="0.25">
      <c r="A23">
        <v>-14</v>
      </c>
      <c r="B23" s="10">
        <f t="shared" si="1"/>
        <v>3.1211821254358498E-3</v>
      </c>
      <c r="D23" s="33">
        <f t="shared" si="3"/>
        <v>-1.3291554081168566</v>
      </c>
      <c r="E23" s="33">
        <v>-1.2826185826266081</v>
      </c>
      <c r="F23" s="33">
        <f t="shared" si="4"/>
        <v>-7.4107787795286093</v>
      </c>
      <c r="G23" s="33">
        <f t="shared" si="5"/>
        <v>-3.2151297074114686</v>
      </c>
    </row>
    <row r="24" spans="1:7" x14ac:dyDescent="0.25">
      <c r="A24">
        <v>-28.000000000000004</v>
      </c>
      <c r="B24" s="10">
        <f t="shared" si="1"/>
        <v>6.2423642508717004E-3</v>
      </c>
      <c r="D24" s="33">
        <f t="shared" si="3"/>
        <v>-2.6583108162337137</v>
      </c>
      <c r="E24" s="33">
        <v>-2.5652371652532167</v>
      </c>
      <c r="F24" s="33">
        <f t="shared" si="4"/>
        <v>-14.82155755905722</v>
      </c>
      <c r="G24" s="33">
        <f t="shared" si="5"/>
        <v>-6.4302594148229382</v>
      </c>
    </row>
    <row r="25" spans="1:7" x14ac:dyDescent="0.25">
      <c r="A25">
        <v>-5.6</v>
      </c>
      <c r="B25" s="10">
        <f t="shared" si="1"/>
        <v>1.2484728501743398E-3</v>
      </c>
      <c r="D25" s="33">
        <f t="shared" si="3"/>
        <v>-0.53166216324674265</v>
      </c>
      <c r="E25" s="33">
        <v>-0.51304743305064315</v>
      </c>
      <c r="F25" s="33">
        <f t="shared" si="4"/>
        <v>-2.9643115118114438</v>
      </c>
      <c r="G25" s="33">
        <f t="shared" si="5"/>
        <v>-1.2860518829645873</v>
      </c>
    </row>
    <row r="26" spans="1:7" x14ac:dyDescent="0.25">
      <c r="A26">
        <v>-18.079999999999998</v>
      </c>
      <c r="B26" s="10">
        <f t="shared" si="1"/>
        <v>4.0307837734200117E-3</v>
      </c>
      <c r="D26" s="33">
        <f t="shared" si="3"/>
        <v>-1.7165092699109121</v>
      </c>
      <c r="E26" s="33">
        <v>-1.6564102838492196</v>
      </c>
      <c r="F26" s="33">
        <f t="shared" si="4"/>
        <v>-9.5704914524198035</v>
      </c>
      <c r="G26" s="33">
        <f t="shared" si="5"/>
        <v>-4.1521103649999533</v>
      </c>
    </row>
    <row r="27" spans="1:7" x14ac:dyDescent="0.25">
      <c r="A27">
        <v>-36.159999999999997</v>
      </c>
      <c r="B27" s="10">
        <f t="shared" si="1"/>
        <v>8.0615675468400233E-3</v>
      </c>
      <c r="D27" s="33">
        <f t="shared" si="3"/>
        <v>-3.4330185398218243</v>
      </c>
      <c r="E27" s="33">
        <v>-3.3128205676984392</v>
      </c>
      <c r="F27" s="33">
        <f t="shared" si="4"/>
        <v>-19.140982904839607</v>
      </c>
      <c r="G27" s="33">
        <f t="shared" si="5"/>
        <v>-8.3042207299999067</v>
      </c>
    </row>
    <row r="28" spans="1:7" x14ac:dyDescent="0.25">
      <c r="A28">
        <v>-36.159999999999997</v>
      </c>
      <c r="B28" s="10">
        <f t="shared" si="1"/>
        <v>8.0615675468400233E-3</v>
      </c>
      <c r="D28" s="33">
        <f t="shared" si="3"/>
        <v>-3.4330185398218243</v>
      </c>
      <c r="E28" s="33">
        <v>-3.3128205676984392</v>
      </c>
      <c r="F28" s="33">
        <f t="shared" si="4"/>
        <v>-19.140982904839607</v>
      </c>
      <c r="G28" s="33">
        <f t="shared" si="5"/>
        <v>-8.3042207299999067</v>
      </c>
    </row>
    <row r="29" spans="1:7" x14ac:dyDescent="0.25">
      <c r="A29">
        <v>-29.919999999999998</v>
      </c>
      <c r="B29" s="10">
        <f t="shared" si="1"/>
        <v>6.6704120852171872E-3</v>
      </c>
      <c r="D29" s="33">
        <f t="shared" si="3"/>
        <v>-2.8405949864897395</v>
      </c>
      <c r="E29" s="33">
        <v>-2.7411391422991507</v>
      </c>
      <c r="F29" s="33">
        <f t="shared" si="4"/>
        <v>-15.837892934535427</v>
      </c>
      <c r="G29" s="33">
        <f t="shared" si="5"/>
        <v>-6.8711914889822241</v>
      </c>
    </row>
    <row r="30" spans="1:7" x14ac:dyDescent="0.25">
      <c r="A30">
        <v>-18.079999999999998</v>
      </c>
      <c r="B30" s="10">
        <f t="shared" si="1"/>
        <v>4.0307837734200117E-3</v>
      </c>
      <c r="D30" s="33">
        <f t="shared" si="3"/>
        <v>-1.7165092699109121</v>
      </c>
      <c r="E30" s="33">
        <v>-1.6564102838492196</v>
      </c>
      <c r="F30" s="33">
        <f t="shared" si="4"/>
        <v>-9.5704914524198035</v>
      </c>
      <c r="G30" s="33">
        <f t="shared" si="5"/>
        <v>-4.1521103649999533</v>
      </c>
    </row>
    <row r="31" spans="1:7" x14ac:dyDescent="0.25">
      <c r="A31">
        <v>-65.679999999999978</v>
      </c>
      <c r="B31" s="10">
        <f t="shared" si="1"/>
        <v>1.4642802999901896E-2</v>
      </c>
      <c r="D31" s="33">
        <f t="shared" si="3"/>
        <v>-6.2356376575082226</v>
      </c>
      <c r="E31" s="33">
        <v>-6.0173134647796847</v>
      </c>
      <c r="F31" s="33">
        <f t="shared" si="4"/>
        <v>-34.767139302817064</v>
      </c>
      <c r="G31" s="33">
        <f t="shared" si="5"/>
        <v>-15.083551370198942</v>
      </c>
    </row>
    <row r="32" spans="1:7" x14ac:dyDescent="0.25">
      <c r="A32">
        <v>-8.3999999999999986</v>
      </c>
      <c r="B32" s="10">
        <f t="shared" si="1"/>
        <v>1.8727092752615095E-3</v>
      </c>
      <c r="D32" s="33">
        <f t="shared" si="3"/>
        <v>-0.79749324487011386</v>
      </c>
      <c r="E32" s="33">
        <v>-0.76957114957596473</v>
      </c>
      <c r="F32" s="33">
        <f t="shared" si="4"/>
        <v>-4.4464672677171651</v>
      </c>
      <c r="G32" s="33">
        <f t="shared" si="5"/>
        <v>-1.9290778244468807</v>
      </c>
    </row>
    <row r="33" spans="1:7" x14ac:dyDescent="0.25">
      <c r="A33">
        <v>-26.479999999999997</v>
      </c>
      <c r="B33" s="10">
        <f t="shared" si="1"/>
        <v>5.9034930486815207E-3</v>
      </c>
      <c r="D33" s="33">
        <f t="shared" si="3"/>
        <v>-2.5140025147810259</v>
      </c>
      <c r="E33" s="33">
        <v>-2.4259814334251839</v>
      </c>
      <c r="F33" s="33">
        <f t="shared" si="4"/>
        <v>-14.016958720136968</v>
      </c>
      <c r="G33" s="33">
        <f t="shared" si="5"/>
        <v>-6.0811881894468343</v>
      </c>
    </row>
    <row r="34" spans="1:7" x14ac:dyDescent="0.25">
      <c r="A34">
        <v>-22.400000000000002</v>
      </c>
      <c r="B34" s="10">
        <f t="shared" ref="B34:B65" si="6">A34/$A$187</f>
        <v>4.9938914006973601E-3</v>
      </c>
      <c r="D34" s="33">
        <f t="shared" si="3"/>
        <v>-2.126648652986971</v>
      </c>
      <c r="E34" s="33">
        <v>-2.0521897322025731</v>
      </c>
      <c r="F34" s="33">
        <f t="shared" si="4"/>
        <v>-11.857246047245777</v>
      </c>
      <c r="G34" s="33">
        <f t="shared" si="5"/>
        <v>-5.14420753185835</v>
      </c>
    </row>
    <row r="35" spans="1:7" x14ac:dyDescent="0.25">
      <c r="A35">
        <v>-16.8</v>
      </c>
      <c r="B35" s="10">
        <f t="shared" si="6"/>
        <v>3.7454185505230199E-3</v>
      </c>
      <c r="D35" s="33">
        <f t="shared" si="3"/>
        <v>-1.5949864897402282</v>
      </c>
      <c r="E35" s="33">
        <v>-1.5391422991519297</v>
      </c>
      <c r="F35" s="33">
        <f t="shared" si="4"/>
        <v>-8.8929345354343319</v>
      </c>
      <c r="G35" s="33">
        <f t="shared" si="5"/>
        <v>-3.8581556488937623</v>
      </c>
    </row>
    <row r="36" spans="1:7" x14ac:dyDescent="0.25">
      <c r="A36">
        <v>-8.3999999999999986</v>
      </c>
      <c r="B36" s="10">
        <f t="shared" si="6"/>
        <v>1.8727092752615095E-3</v>
      </c>
      <c r="D36" s="33">
        <f t="shared" si="3"/>
        <v>-0.79749324487011386</v>
      </c>
      <c r="E36" s="33">
        <v>-0.76957114957596473</v>
      </c>
      <c r="F36" s="33">
        <f t="shared" si="4"/>
        <v>-4.4464672677171651</v>
      </c>
      <c r="G36" s="33">
        <f t="shared" si="5"/>
        <v>-1.9290778244468807</v>
      </c>
    </row>
    <row r="37" spans="1:7" x14ac:dyDescent="0.25">
      <c r="A37">
        <v>-5.6</v>
      </c>
      <c r="B37" s="10">
        <f t="shared" si="6"/>
        <v>1.2484728501743398E-3</v>
      </c>
      <c r="D37" s="33">
        <f t="shared" si="3"/>
        <v>-0.53166216324674265</v>
      </c>
      <c r="E37" s="33">
        <v>-0.51304743305064315</v>
      </c>
      <c r="F37" s="33">
        <f t="shared" si="4"/>
        <v>-2.9643115118114438</v>
      </c>
      <c r="G37" s="33">
        <f t="shared" si="5"/>
        <v>-1.2860518829645873</v>
      </c>
    </row>
    <row r="38" spans="1:7" x14ac:dyDescent="0.25">
      <c r="A38">
        <v>-11.2</v>
      </c>
      <c r="B38" s="10">
        <f t="shared" si="6"/>
        <v>2.4969457003486796E-3</v>
      </c>
      <c r="D38" s="33">
        <f t="shared" si="3"/>
        <v>-1.0633243264934853</v>
      </c>
      <c r="E38" s="33">
        <v>-1.0260948661012863</v>
      </c>
      <c r="F38" s="33">
        <f t="shared" si="4"/>
        <v>-5.9286230236228876</v>
      </c>
      <c r="G38" s="33">
        <f t="shared" si="5"/>
        <v>-2.5721037659291746</v>
      </c>
    </row>
    <row r="39" spans="1:7" x14ac:dyDescent="0.25">
      <c r="A39">
        <v>-25.200000000000003</v>
      </c>
      <c r="B39" s="10">
        <f t="shared" si="6"/>
        <v>5.6181278257845307E-3</v>
      </c>
      <c r="D39" s="33">
        <f t="shared" si="3"/>
        <v>-2.3924797346103426</v>
      </c>
      <c r="E39" s="33">
        <v>-2.3087134487278949</v>
      </c>
      <c r="F39" s="33">
        <f t="shared" si="4"/>
        <v>-13.3394018031515</v>
      </c>
      <c r="G39" s="33">
        <f t="shared" si="5"/>
        <v>-5.7872334733406445</v>
      </c>
    </row>
    <row r="40" spans="1:7" x14ac:dyDescent="0.25">
      <c r="A40">
        <v>-2.8</v>
      </c>
      <c r="B40" s="10">
        <f t="shared" si="6"/>
        <v>6.2423642508716991E-4</v>
      </c>
      <c r="D40" s="33">
        <f t="shared" si="3"/>
        <v>-0.26583108162337132</v>
      </c>
      <c r="E40" s="33">
        <v>-0.25652371652532158</v>
      </c>
      <c r="F40" s="33">
        <f t="shared" si="4"/>
        <v>-1.4821557559057219</v>
      </c>
      <c r="G40" s="33">
        <f t="shared" si="5"/>
        <v>-0.64302594148229364</v>
      </c>
    </row>
    <row r="41" spans="1:7" x14ac:dyDescent="0.25">
      <c r="A41">
        <v>-86.799999999999955</v>
      </c>
      <c r="B41" s="10">
        <f t="shared" si="6"/>
        <v>1.935132917770226E-2</v>
      </c>
      <c r="D41" s="33">
        <f t="shared" si="3"/>
        <v>-8.2407635303245073</v>
      </c>
      <c r="E41" s="33">
        <v>-7.9522352122849664</v>
      </c>
      <c r="F41" s="33">
        <f t="shared" si="4"/>
        <v>-45.946828433077357</v>
      </c>
      <c r="G41" s="33">
        <f t="shared" si="5"/>
        <v>-19.933804185951097</v>
      </c>
    </row>
    <row r="42" spans="1:7" x14ac:dyDescent="0.25">
      <c r="A42">
        <v>-55.999999999999979</v>
      </c>
      <c r="B42" s="10">
        <f t="shared" si="6"/>
        <v>1.2484728501743394E-2</v>
      </c>
      <c r="D42" s="33">
        <f t="shared" si="3"/>
        <v>-5.3166216324674247</v>
      </c>
      <c r="E42" s="33">
        <v>-5.1304743305064306</v>
      </c>
      <c r="F42" s="33">
        <f t="shared" si="4"/>
        <v>-29.643115118114427</v>
      </c>
      <c r="G42" s="33">
        <f t="shared" si="5"/>
        <v>-12.860518829645869</v>
      </c>
    </row>
    <row r="43" spans="1:7" x14ac:dyDescent="0.25">
      <c r="A43">
        <v>-30.800000000000004</v>
      </c>
      <c r="B43" s="10">
        <f t="shared" si="6"/>
        <v>6.866600675958871E-3</v>
      </c>
      <c r="D43" s="33">
        <f t="shared" si="3"/>
        <v>-2.9241418978570852</v>
      </c>
      <c r="E43" s="33">
        <v>-2.8217608817785385</v>
      </c>
      <c r="F43" s="33">
        <f t="shared" si="4"/>
        <v>-16.303713314962945</v>
      </c>
      <c r="G43" s="33">
        <f t="shared" si="5"/>
        <v>-7.0732853563052327</v>
      </c>
    </row>
    <row r="44" spans="1:7" x14ac:dyDescent="0.25">
      <c r="A44">
        <v>-14</v>
      </c>
      <c r="B44" s="10">
        <f t="shared" si="6"/>
        <v>3.1211821254358498E-3</v>
      </c>
      <c r="D44" s="33">
        <f t="shared" si="3"/>
        <v>-1.3291554081168566</v>
      </c>
      <c r="E44" s="33">
        <v>-1.2826185826266081</v>
      </c>
      <c r="F44" s="33">
        <f t="shared" si="4"/>
        <v>-7.4107787795286093</v>
      </c>
      <c r="G44" s="33">
        <f t="shared" si="5"/>
        <v>-3.2151297074114686</v>
      </c>
    </row>
    <row r="45" spans="1:7" x14ac:dyDescent="0.25">
      <c r="A45">
        <v>-2.8</v>
      </c>
      <c r="B45" s="10">
        <f t="shared" si="6"/>
        <v>6.2423642508716991E-4</v>
      </c>
      <c r="D45" s="33">
        <f t="shared" si="3"/>
        <v>-0.26583108162337132</v>
      </c>
      <c r="E45" s="33">
        <v>-0.25652371652532158</v>
      </c>
      <c r="F45" s="33">
        <f t="shared" si="4"/>
        <v>-1.4821557559057219</v>
      </c>
      <c r="G45" s="33">
        <f t="shared" si="5"/>
        <v>-0.64302594148229364</v>
      </c>
    </row>
    <row r="46" spans="1:7" x14ac:dyDescent="0.25">
      <c r="A46">
        <v>-2.8</v>
      </c>
      <c r="B46" s="10">
        <f t="shared" si="6"/>
        <v>6.2423642508716991E-4</v>
      </c>
      <c r="D46" s="33">
        <f t="shared" si="3"/>
        <v>-0.26583108162337132</v>
      </c>
      <c r="E46" s="33">
        <v>-0.25652371652532158</v>
      </c>
      <c r="F46" s="33">
        <f t="shared" si="4"/>
        <v>-1.4821557559057219</v>
      </c>
      <c r="G46" s="33">
        <f t="shared" si="5"/>
        <v>-0.64302594148229364</v>
      </c>
    </row>
    <row r="47" spans="1:7" x14ac:dyDescent="0.25">
      <c r="A47">
        <v>-5.6</v>
      </c>
      <c r="B47" s="10">
        <f t="shared" si="6"/>
        <v>1.2484728501743398E-3</v>
      </c>
      <c r="D47" s="33">
        <f t="shared" si="3"/>
        <v>-0.53166216324674265</v>
      </c>
      <c r="E47" s="33">
        <v>-0.51304743305064315</v>
      </c>
      <c r="F47" s="33">
        <f t="shared" si="4"/>
        <v>-2.9643115118114438</v>
      </c>
      <c r="G47" s="33">
        <f t="shared" si="5"/>
        <v>-1.2860518829645873</v>
      </c>
    </row>
    <row r="48" spans="1:7" x14ac:dyDescent="0.25">
      <c r="A48">
        <v>-2.8</v>
      </c>
      <c r="B48" s="10">
        <f t="shared" si="6"/>
        <v>6.2423642508716991E-4</v>
      </c>
      <c r="D48" s="33">
        <f t="shared" si="3"/>
        <v>-0.26583108162337132</v>
      </c>
      <c r="E48" s="33">
        <v>-0.25652371652532158</v>
      </c>
      <c r="F48" s="33">
        <f t="shared" si="4"/>
        <v>-1.4821557559057219</v>
      </c>
      <c r="G48" s="33">
        <f t="shared" si="5"/>
        <v>-0.64302594148229364</v>
      </c>
    </row>
    <row r="49" spans="1:7" x14ac:dyDescent="0.25">
      <c r="A49">
        <v>-2.8</v>
      </c>
      <c r="B49" s="10">
        <f t="shared" si="6"/>
        <v>6.2423642508716991E-4</v>
      </c>
      <c r="D49" s="33">
        <f t="shared" si="3"/>
        <v>-0.26583108162337132</v>
      </c>
      <c r="E49" s="33">
        <v>-0.25652371652532158</v>
      </c>
      <c r="F49" s="33">
        <f t="shared" si="4"/>
        <v>-1.4821557559057219</v>
      </c>
      <c r="G49" s="33">
        <f t="shared" si="5"/>
        <v>-0.64302594148229364</v>
      </c>
    </row>
    <row r="50" spans="1:7" x14ac:dyDescent="0.25">
      <c r="A50">
        <v>-2.8</v>
      </c>
      <c r="B50" s="10">
        <f t="shared" si="6"/>
        <v>6.2423642508716991E-4</v>
      </c>
      <c r="D50" s="33">
        <f t="shared" si="3"/>
        <v>-0.26583108162337132</v>
      </c>
      <c r="E50" s="33">
        <v>-0.25652371652532158</v>
      </c>
      <c r="F50" s="33">
        <f t="shared" si="4"/>
        <v>-1.4821557559057219</v>
      </c>
      <c r="G50" s="33">
        <f t="shared" si="5"/>
        <v>-0.64302594148229364</v>
      </c>
    </row>
    <row r="51" spans="1:7" x14ac:dyDescent="0.25">
      <c r="A51">
        <v>-2.8</v>
      </c>
      <c r="B51" s="10">
        <f t="shared" si="6"/>
        <v>6.2423642508716991E-4</v>
      </c>
      <c r="D51" s="33">
        <f t="shared" si="3"/>
        <v>-0.26583108162337132</v>
      </c>
      <c r="E51" s="33">
        <v>-0.25652371652532158</v>
      </c>
      <c r="F51" s="33">
        <f t="shared" si="4"/>
        <v>-1.4821557559057219</v>
      </c>
      <c r="G51" s="33">
        <f t="shared" si="5"/>
        <v>-0.64302594148229364</v>
      </c>
    </row>
    <row r="52" spans="1:7" x14ac:dyDescent="0.25">
      <c r="A52">
        <v>-2.8</v>
      </c>
      <c r="B52" s="10">
        <f t="shared" si="6"/>
        <v>6.2423642508716991E-4</v>
      </c>
      <c r="D52" s="33">
        <f t="shared" si="3"/>
        <v>-0.26583108162337132</v>
      </c>
      <c r="E52" s="33">
        <v>-0.25652371652532158</v>
      </c>
      <c r="F52" s="33">
        <f t="shared" si="4"/>
        <v>-1.4821557559057219</v>
      </c>
      <c r="G52" s="33">
        <f t="shared" si="5"/>
        <v>-0.64302594148229364</v>
      </c>
    </row>
    <row r="53" spans="1:7" x14ac:dyDescent="0.25">
      <c r="A53">
        <v>-22.400000000000002</v>
      </c>
      <c r="B53" s="10">
        <f t="shared" si="6"/>
        <v>4.9938914006973601E-3</v>
      </c>
      <c r="D53" s="33">
        <f t="shared" si="3"/>
        <v>-2.126648652986971</v>
      </c>
      <c r="E53" s="33">
        <v>-2.0521897322025731</v>
      </c>
      <c r="F53" s="33">
        <f t="shared" si="4"/>
        <v>-11.857246047245777</v>
      </c>
      <c r="G53" s="33">
        <f t="shared" si="5"/>
        <v>-5.14420753185835</v>
      </c>
    </row>
    <row r="54" spans="1:7" x14ac:dyDescent="0.25">
      <c r="A54">
        <v>-39.199999999999996</v>
      </c>
      <c r="B54" s="10">
        <f t="shared" si="6"/>
        <v>8.7393099512203792E-3</v>
      </c>
      <c r="D54" s="33">
        <f t="shared" si="3"/>
        <v>-3.7216351427271985</v>
      </c>
      <c r="E54" s="33">
        <v>-3.5913320313545025</v>
      </c>
      <c r="F54" s="33">
        <f t="shared" si="4"/>
        <v>-20.750180582680105</v>
      </c>
      <c r="G54" s="33">
        <f t="shared" si="5"/>
        <v>-9.0023631807521109</v>
      </c>
    </row>
    <row r="55" spans="1:7" x14ac:dyDescent="0.25">
      <c r="A55">
        <v>-11.2</v>
      </c>
      <c r="B55" s="10">
        <f t="shared" si="6"/>
        <v>2.4969457003486796E-3</v>
      </c>
      <c r="D55" s="33">
        <f t="shared" si="3"/>
        <v>-1.0633243264934853</v>
      </c>
      <c r="E55" s="33">
        <v>-1.0260948661012863</v>
      </c>
      <c r="F55" s="33">
        <f t="shared" si="4"/>
        <v>-5.9286230236228876</v>
      </c>
      <c r="G55" s="33">
        <f t="shared" si="5"/>
        <v>-2.5721037659291746</v>
      </c>
    </row>
    <row r="56" spans="1:7" x14ac:dyDescent="0.25">
      <c r="A56">
        <v>-16.8</v>
      </c>
      <c r="B56" s="10">
        <f t="shared" si="6"/>
        <v>3.7454185505230199E-3</v>
      </c>
      <c r="D56" s="33">
        <f t="shared" si="3"/>
        <v>-1.5949864897402282</v>
      </c>
      <c r="E56" s="33">
        <v>-1.5391422991519297</v>
      </c>
      <c r="F56" s="33">
        <f t="shared" si="4"/>
        <v>-8.8929345354343319</v>
      </c>
      <c r="G56" s="33">
        <f t="shared" si="5"/>
        <v>-3.8581556488937623</v>
      </c>
    </row>
    <row r="57" spans="1:7" x14ac:dyDescent="0.25">
      <c r="A57">
        <v>-16.8</v>
      </c>
      <c r="B57" s="10">
        <f t="shared" si="6"/>
        <v>3.7454185505230199E-3</v>
      </c>
      <c r="D57" s="33">
        <f t="shared" si="3"/>
        <v>-1.5949864897402282</v>
      </c>
      <c r="E57" s="33">
        <v>-1.5391422991519297</v>
      </c>
      <c r="F57" s="33">
        <f t="shared" si="4"/>
        <v>-8.8929345354343319</v>
      </c>
      <c r="G57" s="33">
        <f t="shared" si="5"/>
        <v>-3.8581556488937623</v>
      </c>
    </row>
    <row r="58" spans="1:7" x14ac:dyDescent="0.25">
      <c r="A58">
        <v>-8.3999999999999986</v>
      </c>
      <c r="B58" s="10">
        <f t="shared" si="6"/>
        <v>1.8727092752615095E-3</v>
      </c>
      <c r="D58" s="33">
        <f t="shared" si="3"/>
        <v>-0.79749324487011386</v>
      </c>
      <c r="E58" s="33">
        <v>-0.76957114957596473</v>
      </c>
      <c r="F58" s="33">
        <f t="shared" si="4"/>
        <v>-4.4464672677171651</v>
      </c>
      <c r="G58" s="33">
        <f t="shared" si="5"/>
        <v>-1.9290778244468807</v>
      </c>
    </row>
    <row r="59" spans="1:7" x14ac:dyDescent="0.25">
      <c r="A59">
        <v>-2.8</v>
      </c>
      <c r="B59" s="10">
        <f t="shared" si="6"/>
        <v>6.2423642508716991E-4</v>
      </c>
      <c r="D59" s="33">
        <f t="shared" si="3"/>
        <v>-0.26583108162337132</v>
      </c>
      <c r="E59" s="33">
        <v>-0.25652371652532158</v>
      </c>
      <c r="F59" s="33">
        <f t="shared" si="4"/>
        <v>-1.4821557559057219</v>
      </c>
      <c r="G59" s="33">
        <f t="shared" si="5"/>
        <v>-0.64302594148229364</v>
      </c>
    </row>
    <row r="60" spans="1:7" x14ac:dyDescent="0.25">
      <c r="A60">
        <v>-2.8</v>
      </c>
      <c r="B60" s="10">
        <f t="shared" si="6"/>
        <v>6.2423642508716991E-4</v>
      </c>
      <c r="D60" s="33">
        <f t="shared" si="3"/>
        <v>-0.26583108162337132</v>
      </c>
      <c r="E60" s="33">
        <v>-0.25652371652532158</v>
      </c>
      <c r="F60" s="33">
        <f t="shared" si="4"/>
        <v>-1.4821557559057219</v>
      </c>
      <c r="G60" s="33">
        <f t="shared" si="5"/>
        <v>-0.64302594148229364</v>
      </c>
    </row>
    <row r="61" spans="1:7" x14ac:dyDescent="0.25">
      <c r="A61">
        <v>-36.4</v>
      </c>
      <c r="B61" s="10">
        <f t="shared" si="6"/>
        <v>8.1150735261332086E-3</v>
      </c>
      <c r="D61" s="33">
        <f t="shared" si="3"/>
        <v>-3.455804061103827</v>
      </c>
      <c r="E61" s="33">
        <v>-3.3348083148291807</v>
      </c>
      <c r="F61" s="33">
        <f t="shared" si="4"/>
        <v>-19.268024826774383</v>
      </c>
      <c r="G61" s="33">
        <f t="shared" si="5"/>
        <v>-8.3593372392698182</v>
      </c>
    </row>
    <row r="62" spans="1:7" x14ac:dyDescent="0.25">
      <c r="A62">
        <v>-2.8</v>
      </c>
      <c r="B62" s="10">
        <f t="shared" si="6"/>
        <v>6.2423642508716991E-4</v>
      </c>
      <c r="D62" s="33">
        <f t="shared" si="3"/>
        <v>-0.26583108162337132</v>
      </c>
      <c r="E62" s="33">
        <v>-0.25652371652532158</v>
      </c>
      <c r="F62" s="33">
        <f t="shared" si="4"/>
        <v>-1.4821557559057219</v>
      </c>
      <c r="G62" s="33">
        <f t="shared" si="5"/>
        <v>-0.64302594148229364</v>
      </c>
    </row>
    <row r="63" spans="1:7" x14ac:dyDescent="0.25">
      <c r="A63">
        <v>-30.800000000000004</v>
      </c>
      <c r="B63" s="10">
        <f t="shared" si="6"/>
        <v>6.866600675958871E-3</v>
      </c>
      <c r="D63" s="33">
        <f t="shared" si="3"/>
        <v>-2.9241418978570852</v>
      </c>
      <c r="E63" s="33">
        <v>-2.8217608817785385</v>
      </c>
      <c r="F63" s="33">
        <f t="shared" si="4"/>
        <v>-16.303713314962945</v>
      </c>
      <c r="G63" s="33">
        <f t="shared" si="5"/>
        <v>-7.0732853563052327</v>
      </c>
    </row>
    <row r="64" spans="1:7" x14ac:dyDescent="0.25">
      <c r="A64">
        <v>-33.6</v>
      </c>
      <c r="B64" s="10">
        <f t="shared" si="6"/>
        <v>7.4908371010460398E-3</v>
      </c>
      <c r="D64" s="33">
        <f t="shared" si="3"/>
        <v>-3.1899729794804563</v>
      </c>
      <c r="E64" s="33">
        <v>-3.0782845983038594</v>
      </c>
      <c r="F64" s="33">
        <f t="shared" si="4"/>
        <v>-17.785869070868664</v>
      </c>
      <c r="G64" s="33">
        <f t="shared" si="5"/>
        <v>-7.7163112977875246</v>
      </c>
    </row>
    <row r="65" spans="1:7" x14ac:dyDescent="0.25">
      <c r="A65">
        <v>-5.6</v>
      </c>
      <c r="B65" s="10">
        <f t="shared" si="6"/>
        <v>1.2484728501743398E-3</v>
      </c>
      <c r="D65" s="33">
        <f t="shared" si="3"/>
        <v>-0.53166216324674265</v>
      </c>
      <c r="E65" s="33">
        <v>-0.51304743305064315</v>
      </c>
      <c r="F65" s="33">
        <f t="shared" si="4"/>
        <v>-2.9643115118114438</v>
      </c>
      <c r="G65" s="33">
        <f t="shared" si="5"/>
        <v>-1.2860518829645873</v>
      </c>
    </row>
    <row r="66" spans="1:7" x14ac:dyDescent="0.25">
      <c r="A66">
        <v>-2.8</v>
      </c>
      <c r="B66" s="10">
        <f t="shared" ref="B66:B97" si="7">A66/$A$187</f>
        <v>6.2423642508716991E-4</v>
      </c>
      <c r="D66" s="33">
        <f t="shared" si="3"/>
        <v>-0.26583108162337132</v>
      </c>
      <c r="E66" s="33">
        <v>-0.25652371652532158</v>
      </c>
      <c r="F66" s="33">
        <f t="shared" si="4"/>
        <v>-1.4821557559057219</v>
      </c>
      <c r="G66" s="33">
        <f t="shared" si="5"/>
        <v>-0.64302594148229364</v>
      </c>
    </row>
    <row r="67" spans="1:7" x14ac:dyDescent="0.25">
      <c r="A67">
        <v>-2.8</v>
      </c>
      <c r="B67" s="10">
        <f t="shared" si="7"/>
        <v>6.2423642508716991E-4</v>
      </c>
      <c r="D67" s="33">
        <f t="shared" ref="D67:D130" si="8">-B67*$D$1</f>
        <v>-0.26583108162337132</v>
      </c>
      <c r="E67" s="33">
        <v>-0.25652371652532158</v>
      </c>
      <c r="F67" s="33">
        <f t="shared" ref="F67:F130" si="9">-B67*$F$1</f>
        <v>-1.4821557559057219</v>
      </c>
      <c r="G67" s="33">
        <f t="shared" ref="G67:G130" si="10">-B67*$G$1</f>
        <v>-0.64302594148229364</v>
      </c>
    </row>
    <row r="68" spans="1:7" x14ac:dyDescent="0.25">
      <c r="A68">
        <v>-11.2</v>
      </c>
      <c r="B68" s="10">
        <f t="shared" si="7"/>
        <v>2.4969457003486796E-3</v>
      </c>
      <c r="D68" s="33">
        <f t="shared" si="8"/>
        <v>-1.0633243264934853</v>
      </c>
      <c r="E68" s="33">
        <v>-1.0260948661012863</v>
      </c>
      <c r="F68" s="33">
        <f t="shared" si="9"/>
        <v>-5.9286230236228876</v>
      </c>
      <c r="G68" s="33">
        <f t="shared" si="10"/>
        <v>-2.5721037659291746</v>
      </c>
    </row>
    <row r="69" spans="1:7" x14ac:dyDescent="0.25">
      <c r="A69">
        <v>-5.6</v>
      </c>
      <c r="B69" s="10">
        <f t="shared" si="7"/>
        <v>1.2484728501743398E-3</v>
      </c>
      <c r="D69" s="33">
        <f t="shared" si="8"/>
        <v>-0.53166216324674265</v>
      </c>
      <c r="E69" s="33">
        <v>-0.51304743305064315</v>
      </c>
      <c r="F69" s="33">
        <f t="shared" si="9"/>
        <v>-2.9643115118114438</v>
      </c>
      <c r="G69" s="33">
        <f t="shared" si="10"/>
        <v>-1.2860518829645873</v>
      </c>
    </row>
    <row r="70" spans="1:7" x14ac:dyDescent="0.25">
      <c r="A70">
        <v>-19.600000000000001</v>
      </c>
      <c r="B70" s="10">
        <f t="shared" si="7"/>
        <v>4.3696549756101905E-3</v>
      </c>
      <c r="D70" s="33">
        <f t="shared" si="8"/>
        <v>-1.8608175713635997</v>
      </c>
      <c r="E70" s="33">
        <v>-1.7956660156772517</v>
      </c>
      <c r="F70" s="33">
        <f t="shared" si="9"/>
        <v>-10.375090291340054</v>
      </c>
      <c r="G70" s="33">
        <f t="shared" si="10"/>
        <v>-4.5011815903760564</v>
      </c>
    </row>
    <row r="71" spans="1:7" x14ac:dyDescent="0.25">
      <c r="A71">
        <v>-2.8</v>
      </c>
      <c r="B71" s="10">
        <f t="shared" si="7"/>
        <v>6.2423642508716991E-4</v>
      </c>
      <c r="D71" s="33">
        <f t="shared" si="8"/>
        <v>-0.26583108162337132</v>
      </c>
      <c r="E71" s="33">
        <v>-0.25652371652532158</v>
      </c>
      <c r="F71" s="33">
        <f t="shared" si="9"/>
        <v>-1.4821557559057219</v>
      </c>
      <c r="G71" s="33">
        <f t="shared" si="10"/>
        <v>-0.64302594148229364</v>
      </c>
    </row>
    <row r="72" spans="1:7" x14ac:dyDescent="0.25">
      <c r="A72">
        <v>-8.3999999999999986</v>
      </c>
      <c r="B72" s="10">
        <f t="shared" si="7"/>
        <v>1.8727092752615095E-3</v>
      </c>
      <c r="D72" s="33">
        <f t="shared" si="8"/>
        <v>-0.79749324487011386</v>
      </c>
      <c r="E72" s="33">
        <v>-0.76957114957596473</v>
      </c>
      <c r="F72" s="33">
        <f t="shared" si="9"/>
        <v>-4.4464672677171651</v>
      </c>
      <c r="G72" s="33">
        <f t="shared" si="10"/>
        <v>-1.9290778244468807</v>
      </c>
    </row>
    <row r="73" spans="1:7" x14ac:dyDescent="0.25">
      <c r="A73">
        <v>-19.600000000000001</v>
      </c>
      <c r="B73" s="10">
        <f t="shared" si="7"/>
        <v>4.3696549756101905E-3</v>
      </c>
      <c r="D73" s="33">
        <f t="shared" si="8"/>
        <v>-1.8608175713635997</v>
      </c>
      <c r="E73" s="33">
        <v>-1.7956660156772517</v>
      </c>
      <c r="F73" s="33">
        <f t="shared" si="9"/>
        <v>-10.375090291340054</v>
      </c>
      <c r="G73" s="33">
        <f t="shared" si="10"/>
        <v>-4.5011815903760564</v>
      </c>
    </row>
    <row r="74" spans="1:7" x14ac:dyDescent="0.25">
      <c r="A74">
        <v>-8.3999999999999986</v>
      </c>
      <c r="B74" s="10">
        <f t="shared" si="7"/>
        <v>1.8727092752615095E-3</v>
      </c>
      <c r="D74" s="33">
        <f t="shared" si="8"/>
        <v>-0.79749324487011386</v>
      </c>
      <c r="E74" s="33">
        <v>-0.76957114957596473</v>
      </c>
      <c r="F74" s="33">
        <f t="shared" si="9"/>
        <v>-4.4464672677171651</v>
      </c>
      <c r="G74" s="33">
        <f t="shared" si="10"/>
        <v>-1.9290778244468807</v>
      </c>
    </row>
    <row r="75" spans="1:7" x14ac:dyDescent="0.25">
      <c r="A75">
        <v>-22.400000000000002</v>
      </c>
      <c r="B75" s="10">
        <f t="shared" si="7"/>
        <v>4.9938914006973601E-3</v>
      </c>
      <c r="D75" s="33">
        <f t="shared" si="8"/>
        <v>-2.126648652986971</v>
      </c>
      <c r="E75" s="33">
        <v>-2.0521897322025731</v>
      </c>
      <c r="F75" s="33">
        <f t="shared" si="9"/>
        <v>-11.857246047245777</v>
      </c>
      <c r="G75" s="33">
        <f t="shared" si="10"/>
        <v>-5.14420753185835</v>
      </c>
    </row>
    <row r="76" spans="1:7" x14ac:dyDescent="0.25">
      <c r="A76">
        <v>-10.119999999999999</v>
      </c>
      <c r="B76" s="10">
        <f t="shared" si="7"/>
        <v>2.2561687935293427E-3</v>
      </c>
      <c r="D76" s="33">
        <f t="shared" si="8"/>
        <v>-0.96078948072447068</v>
      </c>
      <c r="E76" s="33">
        <v>-0.92715000401294811</v>
      </c>
      <c r="F76" s="33">
        <f t="shared" si="9"/>
        <v>-5.3569343749163947</v>
      </c>
      <c r="G76" s="33">
        <f t="shared" si="10"/>
        <v>-2.3240794742145758</v>
      </c>
    </row>
    <row r="77" spans="1:7" x14ac:dyDescent="0.25">
      <c r="A77">
        <v>-8.3999999999999986</v>
      </c>
      <c r="B77" s="10">
        <f t="shared" si="7"/>
        <v>1.8727092752615095E-3</v>
      </c>
      <c r="D77" s="33">
        <f t="shared" si="8"/>
        <v>-0.79749324487011386</v>
      </c>
      <c r="E77" s="33">
        <v>-0.76957114957596473</v>
      </c>
      <c r="F77" s="33">
        <f t="shared" si="9"/>
        <v>-4.4464672677171651</v>
      </c>
      <c r="G77" s="33">
        <f t="shared" si="10"/>
        <v>-1.9290778244468807</v>
      </c>
    </row>
    <row r="78" spans="1:7" x14ac:dyDescent="0.25">
      <c r="A78">
        <v>-44.79999999999999</v>
      </c>
      <c r="B78" s="10">
        <f t="shared" si="7"/>
        <v>9.9877828013947168E-3</v>
      </c>
      <c r="D78" s="33">
        <f t="shared" si="8"/>
        <v>-4.2532973059739403</v>
      </c>
      <c r="E78" s="33">
        <v>-4.1043794644051452</v>
      </c>
      <c r="F78" s="33">
        <f t="shared" si="9"/>
        <v>-23.714492094491543</v>
      </c>
      <c r="G78" s="33">
        <f t="shared" si="10"/>
        <v>-10.288415063716696</v>
      </c>
    </row>
    <row r="79" spans="1:7" x14ac:dyDescent="0.25">
      <c r="A79">
        <v>-2.8</v>
      </c>
      <c r="B79" s="10">
        <f t="shared" si="7"/>
        <v>6.2423642508716991E-4</v>
      </c>
      <c r="D79" s="33">
        <f t="shared" si="8"/>
        <v>-0.26583108162337132</v>
      </c>
      <c r="E79" s="33">
        <v>-0.25652371652532158</v>
      </c>
      <c r="F79" s="33">
        <f t="shared" si="9"/>
        <v>-1.4821557559057219</v>
      </c>
      <c r="G79" s="33">
        <f t="shared" si="10"/>
        <v>-0.64302594148229364</v>
      </c>
    </row>
    <row r="80" spans="1:7" x14ac:dyDescent="0.25">
      <c r="A80">
        <v>-8.3999999999999986</v>
      </c>
      <c r="B80" s="10">
        <f t="shared" si="7"/>
        <v>1.8727092752615095E-3</v>
      </c>
      <c r="D80" s="33">
        <f t="shared" si="8"/>
        <v>-0.79749324487011386</v>
      </c>
      <c r="E80" s="33">
        <v>-0.76957114957596473</v>
      </c>
      <c r="F80" s="33">
        <f t="shared" si="9"/>
        <v>-4.4464672677171651</v>
      </c>
      <c r="G80" s="33">
        <f t="shared" si="10"/>
        <v>-1.9290778244468807</v>
      </c>
    </row>
    <row r="81" spans="1:7" x14ac:dyDescent="0.25">
      <c r="A81">
        <v>-2.8</v>
      </c>
      <c r="B81" s="10">
        <f t="shared" si="7"/>
        <v>6.2423642508716991E-4</v>
      </c>
      <c r="D81" s="33">
        <f t="shared" si="8"/>
        <v>-0.26583108162337132</v>
      </c>
      <c r="E81" s="33">
        <v>-0.25652371652532158</v>
      </c>
      <c r="F81" s="33">
        <f t="shared" si="9"/>
        <v>-1.4821557559057219</v>
      </c>
      <c r="G81" s="33">
        <f t="shared" si="10"/>
        <v>-0.64302594148229364</v>
      </c>
    </row>
    <row r="82" spans="1:7" x14ac:dyDescent="0.25">
      <c r="A82">
        <v>-44.79999999999999</v>
      </c>
      <c r="B82" s="10">
        <f t="shared" si="7"/>
        <v>9.9877828013947168E-3</v>
      </c>
      <c r="D82" s="33">
        <f t="shared" si="8"/>
        <v>-4.2532973059739403</v>
      </c>
      <c r="E82" s="33">
        <v>-4.1043794644051452</v>
      </c>
      <c r="F82" s="33">
        <f t="shared" si="9"/>
        <v>-23.714492094491543</v>
      </c>
      <c r="G82" s="33">
        <f t="shared" si="10"/>
        <v>-10.288415063716696</v>
      </c>
    </row>
    <row r="83" spans="1:7" x14ac:dyDescent="0.25">
      <c r="A83">
        <v>-8.3999999999999986</v>
      </c>
      <c r="B83" s="10">
        <f t="shared" si="7"/>
        <v>1.8727092752615095E-3</v>
      </c>
      <c r="D83" s="33">
        <f t="shared" si="8"/>
        <v>-0.79749324487011386</v>
      </c>
      <c r="E83" s="33">
        <v>-0.76957114957596473</v>
      </c>
      <c r="F83" s="33">
        <f t="shared" si="9"/>
        <v>-4.4464672677171651</v>
      </c>
      <c r="G83" s="33">
        <f t="shared" si="10"/>
        <v>-1.9290778244468807</v>
      </c>
    </row>
    <row r="84" spans="1:7" x14ac:dyDescent="0.25">
      <c r="A84">
        <v>-2.8</v>
      </c>
      <c r="B84" s="10">
        <f t="shared" si="7"/>
        <v>6.2423642508716991E-4</v>
      </c>
      <c r="D84" s="33">
        <f t="shared" si="8"/>
        <v>-0.26583108162337132</v>
      </c>
      <c r="E84" s="33">
        <v>-0.25652371652532158</v>
      </c>
      <c r="F84" s="33">
        <f t="shared" si="9"/>
        <v>-1.4821557559057219</v>
      </c>
      <c r="G84" s="33">
        <f t="shared" si="10"/>
        <v>-0.64302594148229364</v>
      </c>
    </row>
    <row r="85" spans="1:7" x14ac:dyDescent="0.25">
      <c r="A85">
        <v>-30.800000000000004</v>
      </c>
      <c r="B85" s="10">
        <f t="shared" si="7"/>
        <v>6.866600675958871E-3</v>
      </c>
      <c r="D85" s="33">
        <f t="shared" si="8"/>
        <v>-2.9241418978570852</v>
      </c>
      <c r="E85" s="33">
        <v>-2.8217608817785385</v>
      </c>
      <c r="F85" s="33">
        <f t="shared" si="9"/>
        <v>-16.303713314962945</v>
      </c>
      <c r="G85" s="33">
        <f t="shared" si="10"/>
        <v>-7.0732853563052327</v>
      </c>
    </row>
    <row r="86" spans="1:7" x14ac:dyDescent="0.25">
      <c r="A86">
        <v>-2.8</v>
      </c>
      <c r="B86" s="10">
        <f t="shared" si="7"/>
        <v>6.2423642508716991E-4</v>
      </c>
      <c r="D86" s="33">
        <f t="shared" si="8"/>
        <v>-0.26583108162337132</v>
      </c>
      <c r="E86" s="33">
        <v>-0.25652371652532158</v>
      </c>
      <c r="F86" s="33">
        <f t="shared" si="9"/>
        <v>-1.4821557559057219</v>
      </c>
      <c r="G86" s="33">
        <f t="shared" si="10"/>
        <v>-0.64302594148229364</v>
      </c>
    </row>
    <row r="87" spans="1:7" x14ac:dyDescent="0.25">
      <c r="A87">
        <v>-22.400000000000002</v>
      </c>
      <c r="B87" s="10">
        <f t="shared" si="7"/>
        <v>4.9938914006973601E-3</v>
      </c>
      <c r="D87" s="33">
        <f t="shared" si="8"/>
        <v>-2.126648652986971</v>
      </c>
      <c r="E87" s="33">
        <v>-2.0521897322025731</v>
      </c>
      <c r="F87" s="33">
        <f t="shared" si="9"/>
        <v>-11.857246047245777</v>
      </c>
      <c r="G87" s="33">
        <f t="shared" si="10"/>
        <v>-5.14420753185835</v>
      </c>
    </row>
    <row r="88" spans="1:7" x14ac:dyDescent="0.25">
      <c r="A88">
        <v>-11.2</v>
      </c>
      <c r="B88" s="10">
        <f t="shared" si="7"/>
        <v>2.4969457003486796E-3</v>
      </c>
      <c r="D88" s="33">
        <f t="shared" si="8"/>
        <v>-1.0633243264934853</v>
      </c>
      <c r="E88" s="33">
        <v>-1.0260948661012863</v>
      </c>
      <c r="F88" s="33">
        <f t="shared" si="9"/>
        <v>-5.9286230236228876</v>
      </c>
      <c r="G88" s="33">
        <f t="shared" si="10"/>
        <v>-2.5721037659291746</v>
      </c>
    </row>
    <row r="89" spans="1:7" x14ac:dyDescent="0.25">
      <c r="A89">
        <v>-11.2</v>
      </c>
      <c r="B89" s="10">
        <f t="shared" si="7"/>
        <v>2.4969457003486796E-3</v>
      </c>
      <c r="D89" s="33">
        <f t="shared" si="8"/>
        <v>-1.0633243264934853</v>
      </c>
      <c r="E89" s="33">
        <v>-1.0260948661012863</v>
      </c>
      <c r="F89" s="33">
        <f t="shared" si="9"/>
        <v>-5.9286230236228876</v>
      </c>
      <c r="G89" s="33">
        <f t="shared" si="10"/>
        <v>-2.5721037659291746</v>
      </c>
    </row>
    <row r="90" spans="1:7" x14ac:dyDescent="0.25">
      <c r="A90">
        <v>-8.3999999999999986</v>
      </c>
      <c r="B90" s="10">
        <f t="shared" si="7"/>
        <v>1.8727092752615095E-3</v>
      </c>
      <c r="D90" s="33">
        <f t="shared" si="8"/>
        <v>-0.79749324487011386</v>
      </c>
      <c r="E90" s="33">
        <v>-0.76957114957596473</v>
      </c>
      <c r="F90" s="33">
        <f t="shared" si="9"/>
        <v>-4.4464672677171651</v>
      </c>
      <c r="G90" s="33">
        <f t="shared" si="10"/>
        <v>-1.9290778244468807</v>
      </c>
    </row>
    <row r="91" spans="1:7" x14ac:dyDescent="0.25">
      <c r="A91">
        <v>-5.6</v>
      </c>
      <c r="B91" s="10">
        <f t="shared" si="7"/>
        <v>1.2484728501743398E-3</v>
      </c>
      <c r="D91" s="33">
        <f t="shared" si="8"/>
        <v>-0.53166216324674265</v>
      </c>
      <c r="E91" s="33">
        <v>-0.51304743305064315</v>
      </c>
      <c r="F91" s="33">
        <f t="shared" si="9"/>
        <v>-2.9643115118114438</v>
      </c>
      <c r="G91" s="33">
        <f t="shared" si="10"/>
        <v>-1.2860518829645873</v>
      </c>
    </row>
    <row r="92" spans="1:7" x14ac:dyDescent="0.25">
      <c r="A92">
        <v>-5.6</v>
      </c>
      <c r="B92" s="10">
        <f t="shared" si="7"/>
        <v>1.2484728501743398E-3</v>
      </c>
      <c r="D92" s="33">
        <f t="shared" si="8"/>
        <v>-0.53166216324674265</v>
      </c>
      <c r="E92" s="33">
        <v>-0.51304743305064315</v>
      </c>
      <c r="F92" s="33">
        <f t="shared" si="9"/>
        <v>-2.9643115118114438</v>
      </c>
      <c r="G92" s="33">
        <f t="shared" si="10"/>
        <v>-1.2860518829645873</v>
      </c>
    </row>
    <row r="93" spans="1:7" x14ac:dyDescent="0.25">
      <c r="A93">
        <v>-2.8</v>
      </c>
      <c r="B93" s="10">
        <f t="shared" si="7"/>
        <v>6.2423642508716991E-4</v>
      </c>
      <c r="D93" s="33">
        <f t="shared" si="8"/>
        <v>-0.26583108162337132</v>
      </c>
      <c r="E93" s="33">
        <v>-0.25652371652532158</v>
      </c>
      <c r="F93" s="33">
        <f t="shared" si="9"/>
        <v>-1.4821557559057219</v>
      </c>
      <c r="G93" s="33">
        <f t="shared" si="10"/>
        <v>-0.64302594148229364</v>
      </c>
    </row>
    <row r="94" spans="1:7" x14ac:dyDescent="0.25">
      <c r="A94">
        <v>-5.6</v>
      </c>
      <c r="B94" s="10">
        <f t="shared" si="7"/>
        <v>1.2484728501743398E-3</v>
      </c>
      <c r="D94" s="33">
        <f t="shared" si="8"/>
        <v>-0.53166216324674265</v>
      </c>
      <c r="E94" s="33">
        <v>-0.51304743305064315</v>
      </c>
      <c r="F94" s="33">
        <f t="shared" si="9"/>
        <v>-2.9643115118114438</v>
      </c>
      <c r="G94" s="33">
        <f t="shared" si="10"/>
        <v>-1.2860518829645873</v>
      </c>
    </row>
    <row r="95" spans="1:7" x14ac:dyDescent="0.25">
      <c r="A95">
        <v>-2.8</v>
      </c>
      <c r="B95" s="10">
        <f t="shared" si="7"/>
        <v>6.2423642508716991E-4</v>
      </c>
      <c r="D95" s="33">
        <f t="shared" si="8"/>
        <v>-0.26583108162337132</v>
      </c>
      <c r="E95" s="33">
        <v>-0.25652371652532158</v>
      </c>
      <c r="F95" s="33">
        <f t="shared" si="9"/>
        <v>-1.4821557559057219</v>
      </c>
      <c r="G95" s="33">
        <f t="shared" si="10"/>
        <v>-0.64302594148229364</v>
      </c>
    </row>
    <row r="96" spans="1:7" x14ac:dyDescent="0.25">
      <c r="A96">
        <v>-47.599999999999987</v>
      </c>
      <c r="B96" s="10">
        <f t="shared" si="7"/>
        <v>1.0612019226481887E-2</v>
      </c>
      <c r="D96" s="33">
        <f t="shared" si="8"/>
        <v>-4.5191283875973118</v>
      </c>
      <c r="E96" s="33">
        <v>-4.3609031809304666</v>
      </c>
      <c r="F96" s="33">
        <f t="shared" si="9"/>
        <v>-25.19664785039727</v>
      </c>
      <c r="G96" s="33">
        <f t="shared" si="10"/>
        <v>-10.931441005198991</v>
      </c>
    </row>
    <row r="97" spans="1:7" x14ac:dyDescent="0.25">
      <c r="A97">
        <v>-2.8</v>
      </c>
      <c r="B97" s="10">
        <f t="shared" si="7"/>
        <v>6.2423642508716991E-4</v>
      </c>
      <c r="D97" s="33">
        <f t="shared" si="8"/>
        <v>-0.26583108162337132</v>
      </c>
      <c r="E97" s="33">
        <v>-0.25652371652532158</v>
      </c>
      <c r="F97" s="33">
        <f t="shared" si="9"/>
        <v>-1.4821557559057219</v>
      </c>
      <c r="G97" s="33">
        <f t="shared" si="10"/>
        <v>-0.64302594148229364</v>
      </c>
    </row>
    <row r="98" spans="1:7" x14ac:dyDescent="0.25">
      <c r="A98">
        <v>-2.8</v>
      </c>
      <c r="B98" s="10">
        <f t="shared" ref="B98:B129" si="11">A98/$A$187</f>
        <v>6.2423642508716991E-4</v>
      </c>
      <c r="D98" s="33">
        <f t="shared" si="8"/>
        <v>-0.26583108162337132</v>
      </c>
      <c r="E98" s="33">
        <v>-0.25652371652532158</v>
      </c>
      <c r="F98" s="33">
        <f t="shared" si="9"/>
        <v>-1.4821557559057219</v>
      </c>
      <c r="G98" s="33">
        <f t="shared" si="10"/>
        <v>-0.64302594148229364</v>
      </c>
    </row>
    <row r="99" spans="1:7" x14ac:dyDescent="0.25">
      <c r="A99">
        <v>-5.6</v>
      </c>
      <c r="B99" s="10">
        <f t="shared" si="11"/>
        <v>1.2484728501743398E-3</v>
      </c>
      <c r="D99" s="33">
        <f t="shared" si="8"/>
        <v>-0.53166216324674265</v>
      </c>
      <c r="E99" s="33">
        <v>-0.51304743305064315</v>
      </c>
      <c r="F99" s="33">
        <f t="shared" si="9"/>
        <v>-2.9643115118114438</v>
      </c>
      <c r="G99" s="33">
        <f t="shared" si="10"/>
        <v>-1.2860518829645873</v>
      </c>
    </row>
    <row r="100" spans="1:7" x14ac:dyDescent="0.25">
      <c r="A100">
        <v>-2.8</v>
      </c>
      <c r="B100" s="10">
        <f t="shared" si="11"/>
        <v>6.2423642508716991E-4</v>
      </c>
      <c r="D100" s="33">
        <f t="shared" si="8"/>
        <v>-0.26583108162337132</v>
      </c>
      <c r="E100" s="33">
        <v>-0.25652371652532158</v>
      </c>
      <c r="F100" s="33">
        <f t="shared" si="9"/>
        <v>-1.4821557559057219</v>
      </c>
      <c r="G100" s="33">
        <f t="shared" si="10"/>
        <v>-0.64302594148229364</v>
      </c>
    </row>
    <row r="101" spans="1:7" x14ac:dyDescent="0.25">
      <c r="A101">
        <v>-19.600000000000001</v>
      </c>
      <c r="B101" s="10">
        <f t="shared" si="11"/>
        <v>4.3696549756101905E-3</v>
      </c>
      <c r="D101" s="33">
        <f t="shared" si="8"/>
        <v>-1.8608175713635997</v>
      </c>
      <c r="E101" s="33">
        <v>-1.7956660156772517</v>
      </c>
      <c r="F101" s="33">
        <f t="shared" si="9"/>
        <v>-10.375090291340054</v>
      </c>
      <c r="G101" s="33">
        <f t="shared" si="10"/>
        <v>-4.5011815903760564</v>
      </c>
    </row>
    <row r="102" spans="1:7" x14ac:dyDescent="0.25">
      <c r="A102">
        <v>-2.8</v>
      </c>
      <c r="B102" s="10">
        <f t="shared" si="11"/>
        <v>6.2423642508716991E-4</v>
      </c>
      <c r="D102" s="33">
        <f t="shared" si="8"/>
        <v>-0.26583108162337132</v>
      </c>
      <c r="E102" s="33">
        <v>-0.25652371652532158</v>
      </c>
      <c r="F102" s="33">
        <f t="shared" si="9"/>
        <v>-1.4821557559057219</v>
      </c>
      <c r="G102" s="33">
        <f t="shared" si="10"/>
        <v>-0.64302594148229364</v>
      </c>
    </row>
    <row r="103" spans="1:7" x14ac:dyDescent="0.25">
      <c r="A103">
        <v>-50.399999999999984</v>
      </c>
      <c r="B103" s="10">
        <f t="shared" si="11"/>
        <v>1.1236255651569056E-2</v>
      </c>
      <c r="D103" s="33">
        <f t="shared" si="8"/>
        <v>-4.7849594692206825</v>
      </c>
      <c r="E103" s="33">
        <v>-4.6174268974557879</v>
      </c>
      <c r="F103" s="33">
        <f t="shared" si="9"/>
        <v>-26.678803606302989</v>
      </c>
      <c r="G103" s="33">
        <f t="shared" si="10"/>
        <v>-11.574466946681284</v>
      </c>
    </row>
    <row r="104" spans="1:7" x14ac:dyDescent="0.25">
      <c r="A104">
        <v>-83.999999999999957</v>
      </c>
      <c r="B104" s="10">
        <f t="shared" si="11"/>
        <v>1.8727092752615089E-2</v>
      </c>
      <c r="D104" s="33">
        <f t="shared" si="8"/>
        <v>-7.9749324487011357</v>
      </c>
      <c r="E104" s="33">
        <v>-7.6957114957596451</v>
      </c>
      <c r="F104" s="33">
        <f t="shared" si="9"/>
        <v>-44.464672677171635</v>
      </c>
      <c r="G104" s="33">
        <f t="shared" si="10"/>
        <v>-19.2907782444688</v>
      </c>
    </row>
    <row r="105" spans="1:7" x14ac:dyDescent="0.25">
      <c r="A105">
        <v>-5.6</v>
      </c>
      <c r="B105" s="10">
        <f t="shared" si="11"/>
        <v>1.2484728501743398E-3</v>
      </c>
      <c r="D105" s="33">
        <f t="shared" si="8"/>
        <v>-0.53166216324674265</v>
      </c>
      <c r="E105" s="33">
        <v>-0.51304743305064315</v>
      </c>
      <c r="F105" s="33">
        <f t="shared" si="9"/>
        <v>-2.9643115118114438</v>
      </c>
      <c r="G105" s="33">
        <f t="shared" si="10"/>
        <v>-1.2860518829645873</v>
      </c>
    </row>
    <row r="106" spans="1:7" x14ac:dyDescent="0.25">
      <c r="A106">
        <v>-28.000000000000004</v>
      </c>
      <c r="B106" s="10">
        <f t="shared" si="11"/>
        <v>6.2423642508717004E-3</v>
      </c>
      <c r="D106" s="33">
        <f t="shared" si="8"/>
        <v>-2.6583108162337137</v>
      </c>
      <c r="E106" s="33">
        <v>-2.5652371652532167</v>
      </c>
      <c r="F106" s="33">
        <f t="shared" si="9"/>
        <v>-14.82155755905722</v>
      </c>
      <c r="G106" s="33">
        <f t="shared" si="10"/>
        <v>-6.4302594148229382</v>
      </c>
    </row>
    <row r="107" spans="1:7" x14ac:dyDescent="0.25">
      <c r="A107">
        <v>-11.2</v>
      </c>
      <c r="B107" s="10">
        <f t="shared" si="11"/>
        <v>2.4969457003486796E-3</v>
      </c>
      <c r="D107" s="33">
        <f t="shared" si="8"/>
        <v>-1.0633243264934853</v>
      </c>
      <c r="E107" s="33">
        <v>-1.0260948661012863</v>
      </c>
      <c r="F107" s="33">
        <f t="shared" si="9"/>
        <v>-5.9286230236228876</v>
      </c>
      <c r="G107" s="33">
        <f t="shared" si="10"/>
        <v>-2.5721037659291746</v>
      </c>
    </row>
    <row r="108" spans="1:7" x14ac:dyDescent="0.25">
      <c r="A108">
        <v>-5.6</v>
      </c>
      <c r="B108" s="10">
        <f t="shared" si="11"/>
        <v>1.2484728501743398E-3</v>
      </c>
      <c r="D108" s="33">
        <f t="shared" si="8"/>
        <v>-0.53166216324674265</v>
      </c>
      <c r="E108" s="33">
        <v>-0.51304743305064315</v>
      </c>
      <c r="F108" s="33">
        <f t="shared" si="9"/>
        <v>-2.9643115118114438</v>
      </c>
      <c r="G108" s="33">
        <f t="shared" si="10"/>
        <v>-1.2860518829645873</v>
      </c>
    </row>
    <row r="109" spans="1:7" x14ac:dyDescent="0.25">
      <c r="A109">
        <v>-11.2</v>
      </c>
      <c r="B109" s="10">
        <f t="shared" si="11"/>
        <v>2.4969457003486796E-3</v>
      </c>
      <c r="D109" s="33">
        <f t="shared" si="8"/>
        <v>-1.0633243264934853</v>
      </c>
      <c r="E109" s="33">
        <v>-1.0260948661012863</v>
      </c>
      <c r="F109" s="33">
        <f t="shared" si="9"/>
        <v>-5.9286230236228876</v>
      </c>
      <c r="G109" s="33">
        <f t="shared" si="10"/>
        <v>-2.5721037659291746</v>
      </c>
    </row>
    <row r="110" spans="1:7" x14ac:dyDescent="0.25">
      <c r="A110">
        <v>-5.6</v>
      </c>
      <c r="B110" s="10">
        <f t="shared" si="11"/>
        <v>1.2484728501743398E-3</v>
      </c>
      <c r="D110" s="33">
        <f t="shared" si="8"/>
        <v>-0.53166216324674265</v>
      </c>
      <c r="E110" s="33">
        <v>-0.51304743305064315</v>
      </c>
      <c r="F110" s="33">
        <f t="shared" si="9"/>
        <v>-2.9643115118114438</v>
      </c>
      <c r="G110" s="33">
        <f t="shared" si="10"/>
        <v>-1.2860518829645873</v>
      </c>
    </row>
    <row r="111" spans="1:7" x14ac:dyDescent="0.25">
      <c r="A111">
        <v>-2.8</v>
      </c>
      <c r="B111" s="10">
        <f t="shared" si="11"/>
        <v>6.2423642508716991E-4</v>
      </c>
      <c r="D111" s="33">
        <f t="shared" si="8"/>
        <v>-0.26583108162337132</v>
      </c>
      <c r="E111" s="33">
        <v>-0.25652371652532158</v>
      </c>
      <c r="F111" s="33">
        <f t="shared" si="9"/>
        <v>-1.4821557559057219</v>
      </c>
      <c r="G111" s="33">
        <f t="shared" si="10"/>
        <v>-0.64302594148229364</v>
      </c>
    </row>
    <row r="112" spans="1:7" x14ac:dyDescent="0.25">
      <c r="A112">
        <v>-2.8</v>
      </c>
      <c r="B112" s="10">
        <f t="shared" si="11"/>
        <v>6.2423642508716991E-4</v>
      </c>
      <c r="D112" s="33">
        <f t="shared" si="8"/>
        <v>-0.26583108162337132</v>
      </c>
      <c r="E112" s="33">
        <v>-0.25652371652532158</v>
      </c>
      <c r="F112" s="33">
        <f t="shared" si="9"/>
        <v>-1.4821557559057219</v>
      </c>
      <c r="G112" s="33">
        <f t="shared" si="10"/>
        <v>-0.64302594148229364</v>
      </c>
    </row>
    <row r="113" spans="1:7" x14ac:dyDescent="0.25">
      <c r="A113">
        <v>-2.8</v>
      </c>
      <c r="B113" s="10">
        <f t="shared" si="11"/>
        <v>6.2423642508716991E-4</v>
      </c>
      <c r="D113" s="33">
        <f t="shared" si="8"/>
        <v>-0.26583108162337132</v>
      </c>
      <c r="E113" s="33">
        <v>-0.25652371652532158</v>
      </c>
      <c r="F113" s="33">
        <f t="shared" si="9"/>
        <v>-1.4821557559057219</v>
      </c>
      <c r="G113" s="33">
        <f t="shared" si="10"/>
        <v>-0.64302594148229364</v>
      </c>
    </row>
    <row r="114" spans="1:7" x14ac:dyDescent="0.25">
      <c r="A114">
        <v>-2.8</v>
      </c>
      <c r="B114" s="10">
        <f t="shared" si="11"/>
        <v>6.2423642508716991E-4</v>
      </c>
      <c r="D114" s="33">
        <f t="shared" si="8"/>
        <v>-0.26583108162337132</v>
      </c>
      <c r="E114" s="33">
        <v>-0.25652371652532158</v>
      </c>
      <c r="F114" s="33">
        <f t="shared" si="9"/>
        <v>-1.4821557559057219</v>
      </c>
      <c r="G114" s="33">
        <f t="shared" si="10"/>
        <v>-0.64302594148229364</v>
      </c>
    </row>
    <row r="115" spans="1:7" x14ac:dyDescent="0.25">
      <c r="A115">
        <v>-11.2</v>
      </c>
      <c r="B115" s="10">
        <f t="shared" si="11"/>
        <v>2.4969457003486796E-3</v>
      </c>
      <c r="D115" s="33">
        <f t="shared" si="8"/>
        <v>-1.0633243264934853</v>
      </c>
      <c r="E115" s="33">
        <v>-1.0260948661012863</v>
      </c>
      <c r="F115" s="33">
        <f t="shared" si="9"/>
        <v>-5.9286230236228876</v>
      </c>
      <c r="G115" s="33">
        <f t="shared" si="10"/>
        <v>-2.5721037659291746</v>
      </c>
    </row>
    <row r="116" spans="1:7" x14ac:dyDescent="0.25">
      <c r="A116">
        <v>-8.3999999999999986</v>
      </c>
      <c r="B116" s="10">
        <f t="shared" si="11"/>
        <v>1.8727092752615095E-3</v>
      </c>
      <c r="D116" s="33">
        <f t="shared" si="8"/>
        <v>-0.79749324487011386</v>
      </c>
      <c r="E116" s="33">
        <v>-0.76957114957596473</v>
      </c>
      <c r="F116" s="33">
        <f t="shared" si="9"/>
        <v>-4.4464672677171651</v>
      </c>
      <c r="G116" s="33">
        <f t="shared" si="10"/>
        <v>-1.9290778244468807</v>
      </c>
    </row>
    <row r="117" spans="1:7" x14ac:dyDescent="0.25">
      <c r="A117">
        <v>-16.8</v>
      </c>
      <c r="B117" s="10">
        <f t="shared" si="11"/>
        <v>3.7454185505230199E-3</v>
      </c>
      <c r="D117" s="33">
        <f t="shared" si="8"/>
        <v>-1.5949864897402282</v>
      </c>
      <c r="E117" s="33">
        <v>-1.5391422991519297</v>
      </c>
      <c r="F117" s="33">
        <f t="shared" si="9"/>
        <v>-8.8929345354343319</v>
      </c>
      <c r="G117" s="33">
        <f t="shared" si="10"/>
        <v>-3.8581556488937623</v>
      </c>
    </row>
    <row r="118" spans="1:7" x14ac:dyDescent="0.25">
      <c r="A118">
        <v>-123.19999999999992</v>
      </c>
      <c r="B118" s="10">
        <f t="shared" si="11"/>
        <v>2.746640270383546E-2</v>
      </c>
      <c r="D118" s="33">
        <f t="shared" si="8"/>
        <v>-11.69656759142833</v>
      </c>
      <c r="E118" s="33">
        <v>-11.287043527114143</v>
      </c>
      <c r="F118" s="33">
        <f t="shared" si="9"/>
        <v>-65.214853259851722</v>
      </c>
      <c r="G118" s="33">
        <f t="shared" si="10"/>
        <v>-28.293141425220906</v>
      </c>
    </row>
    <row r="119" spans="1:7" x14ac:dyDescent="0.25">
      <c r="A119">
        <v>-14</v>
      </c>
      <c r="B119" s="10">
        <f t="shared" si="11"/>
        <v>3.1211821254358498E-3</v>
      </c>
      <c r="D119" s="33">
        <f t="shared" si="8"/>
        <v>-1.3291554081168566</v>
      </c>
      <c r="E119" s="33">
        <v>-1.2826185826266081</v>
      </c>
      <c r="F119" s="33">
        <f t="shared" si="9"/>
        <v>-7.4107787795286093</v>
      </c>
      <c r="G119" s="33">
        <f t="shared" si="10"/>
        <v>-3.2151297074114686</v>
      </c>
    </row>
    <row r="120" spans="1:7" x14ac:dyDescent="0.25">
      <c r="A120">
        <v>-19.600000000000001</v>
      </c>
      <c r="B120" s="10">
        <f t="shared" si="11"/>
        <v>4.3696549756101905E-3</v>
      </c>
      <c r="D120" s="33">
        <f t="shared" si="8"/>
        <v>-1.8608175713635997</v>
      </c>
      <c r="E120" s="33">
        <v>-1.7956660156772517</v>
      </c>
      <c r="F120" s="33">
        <f t="shared" si="9"/>
        <v>-10.375090291340054</v>
      </c>
      <c r="G120" s="33">
        <f t="shared" si="10"/>
        <v>-4.5011815903760564</v>
      </c>
    </row>
    <row r="121" spans="1:7" x14ac:dyDescent="0.25">
      <c r="A121">
        <v>-41.999999999999993</v>
      </c>
      <c r="B121" s="10">
        <f t="shared" si="11"/>
        <v>9.363546376307548E-3</v>
      </c>
      <c r="D121" s="33">
        <f t="shared" si="8"/>
        <v>-3.9874662243505696</v>
      </c>
      <c r="E121" s="33">
        <v>-3.8478557478798239</v>
      </c>
      <c r="F121" s="33">
        <f t="shared" si="9"/>
        <v>-22.232336338585824</v>
      </c>
      <c r="G121" s="33">
        <f t="shared" si="10"/>
        <v>-9.6453891222344037</v>
      </c>
    </row>
    <row r="122" spans="1:7" x14ac:dyDescent="0.25">
      <c r="A122">
        <v>-39.199999999999996</v>
      </c>
      <c r="B122" s="10">
        <f t="shared" si="11"/>
        <v>8.7393099512203792E-3</v>
      </c>
      <c r="D122" s="33">
        <f t="shared" si="8"/>
        <v>-3.7216351427271985</v>
      </c>
      <c r="E122" s="33">
        <v>-3.5913320313545025</v>
      </c>
      <c r="F122" s="33">
        <f t="shared" si="9"/>
        <v>-20.750180582680105</v>
      </c>
      <c r="G122" s="33">
        <f t="shared" si="10"/>
        <v>-9.0023631807521109</v>
      </c>
    </row>
    <row r="123" spans="1:7" x14ac:dyDescent="0.25">
      <c r="A123">
        <v>-19.600000000000001</v>
      </c>
      <c r="B123" s="10">
        <f t="shared" si="11"/>
        <v>4.3696549756101905E-3</v>
      </c>
      <c r="D123" s="33">
        <f t="shared" si="8"/>
        <v>-1.8608175713635997</v>
      </c>
      <c r="E123" s="33">
        <v>-1.7956660156772517</v>
      </c>
      <c r="F123" s="33">
        <f t="shared" si="9"/>
        <v>-10.375090291340054</v>
      </c>
      <c r="G123" s="33">
        <f t="shared" si="10"/>
        <v>-4.5011815903760564</v>
      </c>
    </row>
    <row r="124" spans="1:7" x14ac:dyDescent="0.25">
      <c r="A124">
        <v>-11.2</v>
      </c>
      <c r="B124" s="10">
        <f t="shared" si="11"/>
        <v>2.4969457003486796E-3</v>
      </c>
      <c r="D124" s="33">
        <f t="shared" si="8"/>
        <v>-1.0633243264934853</v>
      </c>
      <c r="E124" s="33">
        <v>-1.0260948661012863</v>
      </c>
      <c r="F124" s="33">
        <f t="shared" si="9"/>
        <v>-5.9286230236228876</v>
      </c>
      <c r="G124" s="33">
        <f t="shared" si="10"/>
        <v>-2.5721037659291746</v>
      </c>
    </row>
    <row r="125" spans="1:7" x14ac:dyDescent="0.25">
      <c r="A125">
        <v>-14</v>
      </c>
      <c r="B125" s="10">
        <f t="shared" si="11"/>
        <v>3.1211821254358498E-3</v>
      </c>
      <c r="D125" s="33">
        <f t="shared" si="8"/>
        <v>-1.3291554081168566</v>
      </c>
      <c r="E125" s="33">
        <v>-1.2826185826266081</v>
      </c>
      <c r="F125" s="33">
        <f t="shared" si="9"/>
        <v>-7.4107787795286093</v>
      </c>
      <c r="G125" s="33">
        <f t="shared" si="10"/>
        <v>-3.2151297074114686</v>
      </c>
    </row>
    <row r="126" spans="1:7" x14ac:dyDescent="0.25">
      <c r="A126">
        <v>-11.2</v>
      </c>
      <c r="B126" s="10">
        <f t="shared" si="11"/>
        <v>2.4969457003486796E-3</v>
      </c>
      <c r="D126" s="33">
        <f t="shared" si="8"/>
        <v>-1.0633243264934853</v>
      </c>
      <c r="E126" s="33">
        <v>-1.0260948661012863</v>
      </c>
      <c r="F126" s="33">
        <f t="shared" si="9"/>
        <v>-5.9286230236228876</v>
      </c>
      <c r="G126" s="33">
        <f t="shared" si="10"/>
        <v>-2.5721037659291746</v>
      </c>
    </row>
    <row r="127" spans="1:7" x14ac:dyDescent="0.25">
      <c r="A127">
        <v>-11.2</v>
      </c>
      <c r="B127" s="10">
        <f t="shared" si="11"/>
        <v>2.4969457003486796E-3</v>
      </c>
      <c r="D127" s="33">
        <f t="shared" si="8"/>
        <v>-1.0633243264934853</v>
      </c>
      <c r="E127" s="33">
        <v>-1.0260948661012863</v>
      </c>
      <c r="F127" s="33">
        <f t="shared" si="9"/>
        <v>-5.9286230236228876</v>
      </c>
      <c r="G127" s="33">
        <f t="shared" si="10"/>
        <v>-2.5721037659291746</v>
      </c>
    </row>
    <row r="128" spans="1:7" x14ac:dyDescent="0.25">
      <c r="A128">
        <v>-47.599999999999987</v>
      </c>
      <c r="B128" s="10">
        <f t="shared" si="11"/>
        <v>1.0612019226481887E-2</v>
      </c>
      <c r="D128" s="33">
        <f t="shared" si="8"/>
        <v>-4.5191283875973118</v>
      </c>
      <c r="E128" s="33">
        <v>-4.3609031809304666</v>
      </c>
      <c r="F128" s="33">
        <f t="shared" si="9"/>
        <v>-25.19664785039727</v>
      </c>
      <c r="G128" s="33">
        <f t="shared" si="10"/>
        <v>-10.931441005198991</v>
      </c>
    </row>
    <row r="129" spans="1:7" x14ac:dyDescent="0.25">
      <c r="A129">
        <v>-14</v>
      </c>
      <c r="B129" s="10">
        <f t="shared" si="11"/>
        <v>3.1211821254358498E-3</v>
      </c>
      <c r="D129" s="33">
        <f t="shared" si="8"/>
        <v>-1.3291554081168566</v>
      </c>
      <c r="E129" s="33">
        <v>-1.2826185826266081</v>
      </c>
      <c r="F129" s="33">
        <f t="shared" si="9"/>
        <v>-7.4107787795286093</v>
      </c>
      <c r="G129" s="33">
        <f t="shared" si="10"/>
        <v>-3.2151297074114686</v>
      </c>
    </row>
    <row r="130" spans="1:7" x14ac:dyDescent="0.25">
      <c r="A130">
        <v>-61.599999999999973</v>
      </c>
      <c r="B130" s="10">
        <f t="shared" ref="B130:B161" si="12">A130/$A$187</f>
        <v>1.3733201351917733E-2</v>
      </c>
      <c r="D130" s="33">
        <f t="shared" si="8"/>
        <v>-5.8482837957141669</v>
      </c>
      <c r="E130" s="33">
        <v>-5.6435217635570734</v>
      </c>
      <c r="F130" s="33">
        <f t="shared" si="9"/>
        <v>-32.607426629925868</v>
      </c>
      <c r="G130" s="33">
        <f t="shared" si="10"/>
        <v>-14.146570712610457</v>
      </c>
    </row>
    <row r="131" spans="1:7" x14ac:dyDescent="0.25">
      <c r="A131">
        <v>-11.2</v>
      </c>
      <c r="B131" s="10">
        <f t="shared" si="12"/>
        <v>2.4969457003486796E-3</v>
      </c>
      <c r="D131" s="33">
        <f t="shared" ref="D131:D186" si="13">-B131*$D$1</f>
        <v>-1.0633243264934853</v>
      </c>
      <c r="E131" s="33">
        <v>-1.0260948661012863</v>
      </c>
      <c r="F131" s="33">
        <f t="shared" ref="F131:F186" si="14">-B131*$F$1</f>
        <v>-5.9286230236228876</v>
      </c>
      <c r="G131" s="33">
        <f t="shared" ref="G131:G186" si="15">-B131*$G$1</f>
        <v>-2.5721037659291746</v>
      </c>
    </row>
    <row r="132" spans="1:7" x14ac:dyDescent="0.25">
      <c r="A132">
        <v>-53.199999999999982</v>
      </c>
      <c r="B132" s="10">
        <f t="shared" si="12"/>
        <v>1.1860492076656225E-2</v>
      </c>
      <c r="D132" s="33">
        <f t="shared" si="13"/>
        <v>-5.050790550844054</v>
      </c>
      <c r="E132" s="33">
        <v>-4.8739506139811093</v>
      </c>
      <c r="F132" s="33">
        <f t="shared" si="14"/>
        <v>-28.160959362208708</v>
      </c>
      <c r="G132" s="33">
        <f t="shared" si="15"/>
        <v>-12.217492888163576</v>
      </c>
    </row>
    <row r="133" spans="1:7" x14ac:dyDescent="0.25">
      <c r="A133">
        <v>-36.4</v>
      </c>
      <c r="B133" s="10">
        <f t="shared" si="12"/>
        <v>8.1150735261332086E-3</v>
      </c>
      <c r="D133" s="33">
        <f t="shared" si="13"/>
        <v>-3.455804061103827</v>
      </c>
      <c r="E133" s="33">
        <v>-3.3348083148291807</v>
      </c>
      <c r="F133" s="33">
        <f t="shared" si="14"/>
        <v>-19.268024826774383</v>
      </c>
      <c r="G133" s="33">
        <f t="shared" si="15"/>
        <v>-8.3593372392698182</v>
      </c>
    </row>
    <row r="134" spans="1:7" x14ac:dyDescent="0.25">
      <c r="A134">
        <v>-2.8</v>
      </c>
      <c r="B134" s="10">
        <f t="shared" si="12"/>
        <v>6.2423642508716991E-4</v>
      </c>
      <c r="D134" s="33">
        <f t="shared" si="13"/>
        <v>-0.26583108162337132</v>
      </c>
      <c r="E134" s="33">
        <v>-0.25652371652532158</v>
      </c>
      <c r="F134" s="33">
        <f t="shared" si="14"/>
        <v>-1.4821557559057219</v>
      </c>
      <c r="G134" s="33">
        <f t="shared" si="15"/>
        <v>-0.64302594148229364</v>
      </c>
    </row>
    <row r="135" spans="1:7" x14ac:dyDescent="0.25">
      <c r="A135">
        <v>-16.8</v>
      </c>
      <c r="B135" s="10">
        <f t="shared" si="12"/>
        <v>3.7454185505230199E-3</v>
      </c>
      <c r="D135" s="33">
        <f t="shared" si="13"/>
        <v>-1.5949864897402282</v>
      </c>
      <c r="E135" s="33">
        <v>-1.5391422991519297</v>
      </c>
      <c r="F135" s="33">
        <f t="shared" si="14"/>
        <v>-8.8929345354343319</v>
      </c>
      <c r="G135" s="33">
        <f t="shared" si="15"/>
        <v>-3.8581556488937623</v>
      </c>
    </row>
    <row r="136" spans="1:7" x14ac:dyDescent="0.25">
      <c r="A136">
        <v>-44.79999999999999</v>
      </c>
      <c r="B136" s="10">
        <f t="shared" si="12"/>
        <v>9.9877828013947168E-3</v>
      </c>
      <c r="D136" s="33">
        <f t="shared" si="13"/>
        <v>-4.2532973059739403</v>
      </c>
      <c r="E136" s="33">
        <v>-4.1043794644051452</v>
      </c>
      <c r="F136" s="33">
        <f t="shared" si="14"/>
        <v>-23.714492094491543</v>
      </c>
      <c r="G136" s="33">
        <f t="shared" si="15"/>
        <v>-10.288415063716696</v>
      </c>
    </row>
    <row r="137" spans="1:7" x14ac:dyDescent="0.25">
      <c r="A137">
        <v>-14</v>
      </c>
      <c r="B137" s="10">
        <f t="shared" si="12"/>
        <v>3.1211821254358498E-3</v>
      </c>
      <c r="D137" s="33">
        <f t="shared" si="13"/>
        <v>-1.3291554081168566</v>
      </c>
      <c r="E137" s="33">
        <v>-1.2826185826266081</v>
      </c>
      <c r="F137" s="33">
        <f t="shared" si="14"/>
        <v>-7.4107787795286093</v>
      </c>
      <c r="G137" s="33">
        <f t="shared" si="15"/>
        <v>-3.2151297074114686</v>
      </c>
    </row>
    <row r="138" spans="1:7" x14ac:dyDescent="0.25">
      <c r="A138">
        <v>-14</v>
      </c>
      <c r="B138" s="10">
        <f t="shared" si="12"/>
        <v>3.1211821254358498E-3</v>
      </c>
      <c r="D138" s="33">
        <f t="shared" si="13"/>
        <v>-1.3291554081168566</v>
      </c>
      <c r="E138" s="33">
        <v>-1.2826185826266081</v>
      </c>
      <c r="F138" s="33">
        <f t="shared" si="14"/>
        <v>-7.4107787795286093</v>
      </c>
      <c r="G138" s="33">
        <f t="shared" si="15"/>
        <v>-3.2151297074114686</v>
      </c>
    </row>
    <row r="139" spans="1:7" x14ac:dyDescent="0.25">
      <c r="A139">
        <v>-86.799999999999955</v>
      </c>
      <c r="B139" s="10">
        <f t="shared" si="12"/>
        <v>1.935132917770226E-2</v>
      </c>
      <c r="D139" s="33">
        <f t="shared" si="13"/>
        <v>-8.2407635303245073</v>
      </c>
      <c r="E139" s="33">
        <v>-7.9522352122849664</v>
      </c>
      <c r="F139" s="33">
        <f t="shared" si="14"/>
        <v>-45.946828433077357</v>
      </c>
      <c r="G139" s="33">
        <f t="shared" si="15"/>
        <v>-19.933804185951097</v>
      </c>
    </row>
    <row r="140" spans="1:7" x14ac:dyDescent="0.25">
      <c r="A140">
        <v>-36.4</v>
      </c>
      <c r="B140" s="10">
        <f t="shared" si="12"/>
        <v>8.1150735261332086E-3</v>
      </c>
      <c r="D140" s="33">
        <f t="shared" si="13"/>
        <v>-3.455804061103827</v>
      </c>
      <c r="E140" s="33">
        <v>-3.3348083148291807</v>
      </c>
      <c r="F140" s="33">
        <f t="shared" si="14"/>
        <v>-19.268024826774383</v>
      </c>
      <c r="G140" s="33">
        <f t="shared" si="15"/>
        <v>-8.3593372392698182</v>
      </c>
    </row>
    <row r="141" spans="1:7" x14ac:dyDescent="0.25">
      <c r="A141">
        <v>-89.599999999999952</v>
      </c>
      <c r="B141" s="10">
        <f t="shared" si="12"/>
        <v>1.9975565602789427E-2</v>
      </c>
      <c r="D141" s="33">
        <f t="shared" si="13"/>
        <v>-8.506594611947877</v>
      </c>
      <c r="E141" s="33">
        <v>-8.2087589288102869</v>
      </c>
      <c r="F141" s="33">
        <f t="shared" si="14"/>
        <v>-47.428984188983073</v>
      </c>
      <c r="G141" s="33">
        <f t="shared" si="15"/>
        <v>-20.576830127433386</v>
      </c>
    </row>
    <row r="142" spans="1:7" x14ac:dyDescent="0.25">
      <c r="A142">
        <v>-36.4</v>
      </c>
      <c r="B142" s="10">
        <f t="shared" si="12"/>
        <v>8.1150735261332086E-3</v>
      </c>
      <c r="D142" s="33">
        <f t="shared" si="13"/>
        <v>-3.455804061103827</v>
      </c>
      <c r="E142" s="33">
        <v>-3.3348083148291807</v>
      </c>
      <c r="F142" s="33">
        <f t="shared" si="14"/>
        <v>-19.268024826774383</v>
      </c>
      <c r="G142" s="33">
        <f t="shared" si="15"/>
        <v>-8.3593372392698182</v>
      </c>
    </row>
    <row r="143" spans="1:7" x14ac:dyDescent="0.25">
      <c r="A143">
        <v>-14</v>
      </c>
      <c r="B143" s="10">
        <f t="shared" si="12"/>
        <v>3.1211821254358498E-3</v>
      </c>
      <c r="D143" s="33">
        <f t="shared" si="13"/>
        <v>-1.3291554081168566</v>
      </c>
      <c r="E143" s="33">
        <v>-1.2826185826266081</v>
      </c>
      <c r="F143" s="33">
        <f t="shared" si="14"/>
        <v>-7.4107787795286093</v>
      </c>
      <c r="G143" s="33">
        <f t="shared" si="15"/>
        <v>-3.2151297074114686</v>
      </c>
    </row>
    <row r="144" spans="1:7" x14ac:dyDescent="0.25">
      <c r="A144">
        <v>-55.999999999999979</v>
      </c>
      <c r="B144" s="10">
        <f t="shared" si="12"/>
        <v>1.2484728501743394E-2</v>
      </c>
      <c r="D144" s="33">
        <f t="shared" si="13"/>
        <v>-5.3166216324674247</v>
      </c>
      <c r="E144" s="33">
        <v>-5.1304743305064306</v>
      </c>
      <c r="F144" s="33">
        <f t="shared" si="14"/>
        <v>-29.643115118114427</v>
      </c>
      <c r="G144" s="33">
        <f t="shared" si="15"/>
        <v>-12.860518829645869</v>
      </c>
    </row>
    <row r="145" spans="1:7" x14ac:dyDescent="0.25">
      <c r="A145">
        <v>-117.59999999999992</v>
      </c>
      <c r="B145" s="10">
        <f t="shared" si="12"/>
        <v>2.6217929853661122E-2</v>
      </c>
      <c r="D145" s="33">
        <f t="shared" si="13"/>
        <v>-11.164905428181589</v>
      </c>
      <c r="E145" s="33">
        <v>-10.773996094063502</v>
      </c>
      <c r="F145" s="33">
        <f t="shared" si="14"/>
        <v>-62.250541748040284</v>
      </c>
      <c r="G145" s="33">
        <f t="shared" si="15"/>
        <v>-27.00708954225632</v>
      </c>
    </row>
    <row r="146" spans="1:7" x14ac:dyDescent="0.25">
      <c r="A146">
        <v>-100.79999999999994</v>
      </c>
      <c r="B146" s="10">
        <f t="shared" si="12"/>
        <v>2.2472511303138105E-2</v>
      </c>
      <c r="D146" s="33">
        <f t="shared" si="13"/>
        <v>-9.5699189384413632</v>
      </c>
      <c r="E146" s="33">
        <v>-9.2348537949115723</v>
      </c>
      <c r="F146" s="33">
        <f t="shared" si="14"/>
        <v>-53.357607212605956</v>
      </c>
      <c r="G146" s="33">
        <f t="shared" si="15"/>
        <v>-23.14893389336256</v>
      </c>
    </row>
    <row r="147" spans="1:7" x14ac:dyDescent="0.25">
      <c r="A147">
        <v>-22.400000000000002</v>
      </c>
      <c r="B147" s="10">
        <f t="shared" si="12"/>
        <v>4.9938914006973601E-3</v>
      </c>
      <c r="D147" s="33">
        <f t="shared" si="13"/>
        <v>-2.126648652986971</v>
      </c>
      <c r="E147" s="33">
        <v>-2.0521897322025731</v>
      </c>
      <c r="F147" s="33">
        <f t="shared" si="14"/>
        <v>-11.857246047245777</v>
      </c>
      <c r="G147" s="33">
        <f t="shared" si="15"/>
        <v>-5.14420753185835</v>
      </c>
    </row>
    <row r="148" spans="1:7" x14ac:dyDescent="0.25">
      <c r="A148">
        <v>-2.8</v>
      </c>
      <c r="B148" s="10">
        <f t="shared" si="12"/>
        <v>6.2423642508716991E-4</v>
      </c>
      <c r="D148" s="33">
        <f t="shared" si="13"/>
        <v>-0.26583108162337132</v>
      </c>
      <c r="E148" s="33">
        <v>-0.25652371652532158</v>
      </c>
      <c r="F148" s="33">
        <f t="shared" si="14"/>
        <v>-1.4821557559057219</v>
      </c>
      <c r="G148" s="33">
        <f t="shared" si="15"/>
        <v>-0.64302594148229364</v>
      </c>
    </row>
    <row r="149" spans="1:7" x14ac:dyDescent="0.25">
      <c r="A149">
        <v>-19.600000000000001</v>
      </c>
      <c r="B149" s="10">
        <f t="shared" si="12"/>
        <v>4.3696549756101905E-3</v>
      </c>
      <c r="D149" s="33">
        <f t="shared" si="13"/>
        <v>-1.8608175713635997</v>
      </c>
      <c r="E149" s="33">
        <v>-1.7956660156772517</v>
      </c>
      <c r="F149" s="33">
        <f t="shared" si="14"/>
        <v>-10.375090291340054</v>
      </c>
      <c r="G149" s="33">
        <f t="shared" si="15"/>
        <v>-4.5011815903760564</v>
      </c>
    </row>
    <row r="150" spans="1:7" x14ac:dyDescent="0.25">
      <c r="A150">
        <v>-19.600000000000001</v>
      </c>
      <c r="B150" s="10">
        <f t="shared" si="12"/>
        <v>4.3696549756101905E-3</v>
      </c>
      <c r="D150" s="33">
        <f t="shared" si="13"/>
        <v>-1.8608175713635997</v>
      </c>
      <c r="E150" s="33">
        <v>-1.7956660156772517</v>
      </c>
      <c r="F150" s="33">
        <f t="shared" si="14"/>
        <v>-10.375090291340054</v>
      </c>
      <c r="G150" s="33">
        <f t="shared" si="15"/>
        <v>-4.5011815903760564</v>
      </c>
    </row>
    <row r="151" spans="1:7" x14ac:dyDescent="0.25">
      <c r="A151">
        <v>-16.8</v>
      </c>
      <c r="B151" s="10">
        <f t="shared" si="12"/>
        <v>3.7454185505230199E-3</v>
      </c>
      <c r="D151" s="33">
        <f t="shared" si="13"/>
        <v>-1.5949864897402282</v>
      </c>
      <c r="E151" s="33">
        <v>-1.5391422991519297</v>
      </c>
      <c r="F151" s="33">
        <f t="shared" si="14"/>
        <v>-8.8929345354343319</v>
      </c>
      <c r="G151" s="33">
        <f t="shared" si="15"/>
        <v>-3.8581556488937623</v>
      </c>
    </row>
    <row r="152" spans="1:7" x14ac:dyDescent="0.25">
      <c r="A152">
        <v>-5.6</v>
      </c>
      <c r="B152" s="10">
        <f t="shared" si="12"/>
        <v>1.2484728501743398E-3</v>
      </c>
      <c r="D152" s="33">
        <f t="shared" si="13"/>
        <v>-0.53166216324674265</v>
      </c>
      <c r="E152" s="33">
        <v>-0.51304743305064315</v>
      </c>
      <c r="F152" s="33">
        <f t="shared" si="14"/>
        <v>-2.9643115118114438</v>
      </c>
      <c r="G152" s="33">
        <f t="shared" si="15"/>
        <v>-1.2860518829645873</v>
      </c>
    </row>
    <row r="153" spans="1:7" x14ac:dyDescent="0.25">
      <c r="A153">
        <v>-128.79999999999993</v>
      </c>
      <c r="B153" s="10">
        <f t="shared" si="12"/>
        <v>2.8714875554009801E-2</v>
      </c>
      <c r="D153" s="33">
        <f t="shared" si="13"/>
        <v>-12.228229754675075</v>
      </c>
      <c r="E153" s="33">
        <v>-11.800090960164788</v>
      </c>
      <c r="F153" s="33">
        <f t="shared" si="14"/>
        <v>-68.179164771663167</v>
      </c>
      <c r="G153" s="33">
        <f t="shared" si="15"/>
        <v>-29.579193308185491</v>
      </c>
    </row>
    <row r="154" spans="1:7" x14ac:dyDescent="0.25">
      <c r="A154">
        <v>-123.19999999999992</v>
      </c>
      <c r="B154" s="10">
        <f t="shared" si="12"/>
        <v>2.746640270383546E-2</v>
      </c>
      <c r="D154" s="33">
        <f t="shared" si="13"/>
        <v>-11.69656759142833</v>
      </c>
      <c r="E154" s="33">
        <v>-11.287043527114143</v>
      </c>
      <c r="F154" s="33">
        <f t="shared" si="14"/>
        <v>-65.214853259851722</v>
      </c>
      <c r="G154" s="33">
        <f t="shared" si="15"/>
        <v>-28.293141425220906</v>
      </c>
    </row>
    <row r="155" spans="1:7" x14ac:dyDescent="0.25">
      <c r="A155">
        <v>-16.8</v>
      </c>
      <c r="B155" s="10">
        <f t="shared" si="12"/>
        <v>3.7454185505230199E-3</v>
      </c>
      <c r="D155" s="33">
        <f t="shared" si="13"/>
        <v>-1.5949864897402282</v>
      </c>
      <c r="E155" s="33">
        <v>-1.5391422991519297</v>
      </c>
      <c r="F155" s="33">
        <f t="shared" si="14"/>
        <v>-8.8929345354343319</v>
      </c>
      <c r="G155" s="33">
        <f t="shared" si="15"/>
        <v>-3.8581556488937623</v>
      </c>
    </row>
    <row r="156" spans="1:7" x14ac:dyDescent="0.25">
      <c r="A156">
        <v>-22.400000000000002</v>
      </c>
      <c r="B156" s="10">
        <f t="shared" si="12"/>
        <v>4.9938914006973601E-3</v>
      </c>
      <c r="D156" s="33">
        <f t="shared" si="13"/>
        <v>-2.126648652986971</v>
      </c>
      <c r="E156" s="33">
        <v>-2.0521897322025731</v>
      </c>
      <c r="F156" s="33">
        <f t="shared" si="14"/>
        <v>-11.857246047245777</v>
      </c>
      <c r="G156" s="33">
        <f t="shared" si="15"/>
        <v>-5.14420753185835</v>
      </c>
    </row>
    <row r="157" spans="1:7" x14ac:dyDescent="0.25">
      <c r="A157">
        <v>-5.6</v>
      </c>
      <c r="B157" s="10">
        <f t="shared" si="12"/>
        <v>1.2484728501743398E-3</v>
      </c>
      <c r="D157" s="33">
        <f t="shared" si="13"/>
        <v>-0.53166216324674265</v>
      </c>
      <c r="E157" s="33">
        <v>-0.51304743305064315</v>
      </c>
      <c r="F157" s="33">
        <f t="shared" si="14"/>
        <v>-2.9643115118114438</v>
      </c>
      <c r="G157" s="33">
        <f t="shared" si="15"/>
        <v>-1.2860518829645873</v>
      </c>
    </row>
    <row r="158" spans="1:7" x14ac:dyDescent="0.25">
      <c r="A158">
        <v>-58.799999999999976</v>
      </c>
      <c r="B158" s="10">
        <f t="shared" si="12"/>
        <v>1.3108964926830564E-2</v>
      </c>
      <c r="D158" s="33">
        <f t="shared" si="13"/>
        <v>-5.5824527140907962</v>
      </c>
      <c r="E158" s="33">
        <v>-5.386998047031752</v>
      </c>
      <c r="F158" s="33">
        <f t="shared" si="14"/>
        <v>-31.125270874020149</v>
      </c>
      <c r="G158" s="33">
        <f t="shared" si="15"/>
        <v>-13.503544771128164</v>
      </c>
    </row>
    <row r="159" spans="1:7" x14ac:dyDescent="0.25">
      <c r="A159">
        <v>-8.3999999999999986</v>
      </c>
      <c r="B159" s="10">
        <f t="shared" si="12"/>
        <v>1.8727092752615095E-3</v>
      </c>
      <c r="D159" s="33">
        <f t="shared" si="13"/>
        <v>-0.79749324487011386</v>
      </c>
      <c r="E159" s="33">
        <v>-0.76957114957596473</v>
      </c>
      <c r="F159" s="33">
        <f t="shared" si="14"/>
        <v>-4.4464672677171651</v>
      </c>
      <c r="G159" s="33">
        <f t="shared" si="15"/>
        <v>-1.9290778244468807</v>
      </c>
    </row>
    <row r="160" spans="1:7" x14ac:dyDescent="0.25">
      <c r="A160">
        <v>-8.3999999999999986</v>
      </c>
      <c r="B160" s="10">
        <f t="shared" si="12"/>
        <v>1.8727092752615095E-3</v>
      </c>
      <c r="D160" s="33">
        <f t="shared" si="13"/>
        <v>-0.79749324487011386</v>
      </c>
      <c r="E160" s="33">
        <v>-0.76957114957596473</v>
      </c>
      <c r="F160" s="33">
        <f t="shared" si="14"/>
        <v>-4.4464672677171651</v>
      </c>
      <c r="G160" s="33">
        <f t="shared" si="15"/>
        <v>-1.9290778244468807</v>
      </c>
    </row>
    <row r="161" spans="1:7" x14ac:dyDescent="0.25">
      <c r="A161">
        <v>-5.6</v>
      </c>
      <c r="B161" s="10">
        <f t="shared" si="12"/>
        <v>1.2484728501743398E-3</v>
      </c>
      <c r="D161" s="33">
        <f t="shared" si="13"/>
        <v>-0.53166216324674265</v>
      </c>
      <c r="E161" s="33">
        <v>-0.51304743305064315</v>
      </c>
      <c r="F161" s="33">
        <f t="shared" si="14"/>
        <v>-2.9643115118114438</v>
      </c>
      <c r="G161" s="33">
        <f t="shared" si="15"/>
        <v>-1.2860518829645873</v>
      </c>
    </row>
    <row r="162" spans="1:7" x14ac:dyDescent="0.25">
      <c r="A162">
        <v>-22.400000000000002</v>
      </c>
      <c r="B162" s="10">
        <f t="shared" ref="B162:B193" si="16">A162/$A$187</f>
        <v>4.9938914006973601E-3</v>
      </c>
      <c r="D162" s="33">
        <f t="shared" si="13"/>
        <v>-2.126648652986971</v>
      </c>
      <c r="E162" s="33">
        <v>-2.0521897322025731</v>
      </c>
      <c r="F162" s="33">
        <f t="shared" si="14"/>
        <v>-11.857246047245777</v>
      </c>
      <c r="G162" s="33">
        <f t="shared" si="15"/>
        <v>-5.14420753185835</v>
      </c>
    </row>
    <row r="163" spans="1:7" x14ac:dyDescent="0.25">
      <c r="A163">
        <v>-11.2</v>
      </c>
      <c r="B163" s="10">
        <f t="shared" si="16"/>
        <v>2.4969457003486796E-3</v>
      </c>
      <c r="D163" s="33">
        <f t="shared" si="13"/>
        <v>-1.0633243264934853</v>
      </c>
      <c r="E163" s="33">
        <v>-1.0260948661012863</v>
      </c>
      <c r="F163" s="33">
        <f t="shared" si="14"/>
        <v>-5.9286230236228876</v>
      </c>
      <c r="G163" s="33">
        <f t="shared" si="15"/>
        <v>-2.5721037659291746</v>
      </c>
    </row>
    <row r="164" spans="1:7" x14ac:dyDescent="0.25">
      <c r="A164">
        <v>-11.2</v>
      </c>
      <c r="B164" s="10">
        <f t="shared" si="16"/>
        <v>2.4969457003486796E-3</v>
      </c>
      <c r="D164" s="33">
        <f t="shared" si="13"/>
        <v>-1.0633243264934853</v>
      </c>
      <c r="E164" s="33">
        <v>-1.0260948661012863</v>
      </c>
      <c r="F164" s="33">
        <f t="shared" si="14"/>
        <v>-5.9286230236228876</v>
      </c>
      <c r="G164" s="33">
        <f t="shared" si="15"/>
        <v>-2.5721037659291746</v>
      </c>
    </row>
    <row r="165" spans="1:7" x14ac:dyDescent="0.25">
      <c r="A165">
        <v>-39.199999999999996</v>
      </c>
      <c r="B165" s="10">
        <f t="shared" si="16"/>
        <v>8.7393099512203792E-3</v>
      </c>
      <c r="D165" s="33">
        <f t="shared" si="13"/>
        <v>-3.7216351427271985</v>
      </c>
      <c r="E165" s="33">
        <v>-3.5913320313545025</v>
      </c>
      <c r="F165" s="33">
        <f t="shared" si="14"/>
        <v>-20.750180582680105</v>
      </c>
      <c r="G165" s="33">
        <f t="shared" si="15"/>
        <v>-9.0023631807521109</v>
      </c>
    </row>
    <row r="166" spans="1:7" x14ac:dyDescent="0.25">
      <c r="A166">
        <v>-64.399999999999977</v>
      </c>
      <c r="B166" s="10">
        <f t="shared" si="16"/>
        <v>1.4357437777004904E-2</v>
      </c>
      <c r="D166" s="33">
        <f t="shared" si="13"/>
        <v>-6.1141148773375384</v>
      </c>
      <c r="E166" s="33">
        <v>-5.9000454800823947</v>
      </c>
      <c r="F166" s="33">
        <f t="shared" si="14"/>
        <v>-34.089582385831591</v>
      </c>
      <c r="G166" s="33">
        <f t="shared" si="15"/>
        <v>-14.789596654092749</v>
      </c>
    </row>
    <row r="167" spans="1:7" x14ac:dyDescent="0.25">
      <c r="A167">
        <v>-2.8</v>
      </c>
      <c r="B167" s="10">
        <f t="shared" si="16"/>
        <v>6.2423642508716991E-4</v>
      </c>
      <c r="D167" s="33">
        <f t="shared" si="13"/>
        <v>-0.26583108162337132</v>
      </c>
      <c r="E167" s="33">
        <v>-0.25652371652532158</v>
      </c>
      <c r="F167" s="33">
        <f t="shared" si="14"/>
        <v>-1.4821557559057219</v>
      </c>
      <c r="G167" s="33">
        <f t="shared" si="15"/>
        <v>-0.64302594148229364</v>
      </c>
    </row>
    <row r="168" spans="1:7" x14ac:dyDescent="0.25">
      <c r="A168">
        <v>-8.3999999999999986</v>
      </c>
      <c r="B168" s="10">
        <f t="shared" si="16"/>
        <v>1.8727092752615095E-3</v>
      </c>
      <c r="D168" s="33">
        <f t="shared" si="13"/>
        <v>-0.79749324487011386</v>
      </c>
      <c r="E168" s="33">
        <v>-0.76957114957596473</v>
      </c>
      <c r="F168" s="33">
        <f t="shared" si="14"/>
        <v>-4.4464672677171651</v>
      </c>
      <c r="G168" s="33">
        <f t="shared" si="15"/>
        <v>-1.9290778244468807</v>
      </c>
    </row>
    <row r="169" spans="1:7" x14ac:dyDescent="0.25">
      <c r="A169">
        <v>-75.599999999999966</v>
      </c>
      <c r="B169" s="10">
        <f t="shared" si="16"/>
        <v>1.6854383477353581E-2</v>
      </c>
      <c r="D169" s="33">
        <f t="shared" si="13"/>
        <v>-7.1774392038310229</v>
      </c>
      <c r="E169" s="33">
        <v>-6.9261403461836801</v>
      </c>
      <c r="F169" s="33">
        <f t="shared" si="14"/>
        <v>-40.018205409454474</v>
      </c>
      <c r="G169" s="33">
        <f t="shared" si="15"/>
        <v>-17.361700420021922</v>
      </c>
    </row>
    <row r="170" spans="1:7" x14ac:dyDescent="0.25">
      <c r="A170">
        <v>-2.8</v>
      </c>
      <c r="B170" s="10">
        <f t="shared" si="16"/>
        <v>6.2423642508716991E-4</v>
      </c>
      <c r="D170" s="33">
        <f t="shared" si="13"/>
        <v>-0.26583108162337132</v>
      </c>
      <c r="E170" s="33">
        <v>-0.25652371652532158</v>
      </c>
      <c r="F170" s="33">
        <f t="shared" si="14"/>
        <v>-1.4821557559057219</v>
      </c>
      <c r="G170" s="33">
        <f t="shared" si="15"/>
        <v>-0.64302594148229364</v>
      </c>
    </row>
    <row r="171" spans="1:7" x14ac:dyDescent="0.25">
      <c r="A171">
        <v>-2.8</v>
      </c>
      <c r="B171" s="10">
        <f t="shared" si="16"/>
        <v>6.2423642508716991E-4</v>
      </c>
      <c r="D171" s="33">
        <f t="shared" si="13"/>
        <v>-0.26583108162337132</v>
      </c>
      <c r="E171" s="33">
        <v>-0.25652371652532158</v>
      </c>
      <c r="F171" s="33">
        <f t="shared" si="14"/>
        <v>-1.4821557559057219</v>
      </c>
      <c r="G171" s="33">
        <f t="shared" si="15"/>
        <v>-0.64302594148229364</v>
      </c>
    </row>
    <row r="172" spans="1:7" x14ac:dyDescent="0.25">
      <c r="A172">
        <v>-8.3999999999999986</v>
      </c>
      <c r="B172" s="10">
        <f t="shared" si="16"/>
        <v>1.8727092752615095E-3</v>
      </c>
      <c r="D172" s="33">
        <f t="shared" si="13"/>
        <v>-0.79749324487011386</v>
      </c>
      <c r="E172" s="33">
        <v>-0.76957114957596473</v>
      </c>
      <c r="F172" s="33">
        <f t="shared" si="14"/>
        <v>-4.4464672677171651</v>
      </c>
      <c r="G172" s="33">
        <f t="shared" si="15"/>
        <v>-1.9290778244468807</v>
      </c>
    </row>
    <row r="173" spans="1:7" x14ac:dyDescent="0.25">
      <c r="A173">
        <v>-41.999999999999993</v>
      </c>
      <c r="B173" s="10">
        <f t="shared" si="16"/>
        <v>9.363546376307548E-3</v>
      </c>
      <c r="D173" s="33">
        <f t="shared" si="13"/>
        <v>-3.9874662243505696</v>
      </c>
      <c r="E173" s="33">
        <v>-3.8478557478798239</v>
      </c>
      <c r="F173" s="33">
        <f t="shared" si="14"/>
        <v>-22.232336338585824</v>
      </c>
      <c r="G173" s="33">
        <f t="shared" si="15"/>
        <v>-9.6453891222344037</v>
      </c>
    </row>
    <row r="174" spans="1:7" x14ac:dyDescent="0.25">
      <c r="A174">
        <v>-140.11999999999995</v>
      </c>
      <c r="B174" s="10">
        <f t="shared" si="16"/>
        <v>3.1238574244005078E-2</v>
      </c>
      <c r="D174" s="33">
        <f t="shared" si="13"/>
        <v>-13.302946841809563</v>
      </c>
      <c r="E174" s="33">
        <v>-12.837179699831447</v>
      </c>
      <c r="F174" s="33">
        <f t="shared" si="14"/>
        <v>-74.171308756253453</v>
      </c>
      <c r="G174" s="33">
        <f t="shared" si="15"/>
        <v>-32.178855328749627</v>
      </c>
    </row>
    <row r="175" spans="1:7" x14ac:dyDescent="0.25">
      <c r="A175">
        <v>-70.599999999999966</v>
      </c>
      <c r="B175" s="10">
        <f t="shared" ref="B175" si="17">A175/$A$187</f>
        <v>1.5739675575412206E-2</v>
      </c>
      <c r="D175" s="33">
        <f t="shared" si="13"/>
        <v>-6.7027408437892877</v>
      </c>
      <c r="E175" s="33">
        <v>-6.4680622809598916</v>
      </c>
      <c r="F175" s="33">
        <f t="shared" si="14"/>
        <v>-37.371498702479968</v>
      </c>
      <c r="G175" s="33">
        <f t="shared" si="15"/>
        <v>-16.21343981023211</v>
      </c>
    </row>
    <row r="176" spans="1:7" x14ac:dyDescent="0.25">
      <c r="A176">
        <v>-13.559999999999999</v>
      </c>
      <c r="B176" s="10">
        <f t="shared" ref="B176:B186" si="18">A176/$A$187</f>
        <v>3.0230878300650087E-3</v>
      </c>
      <c r="D176" s="33">
        <f t="shared" si="13"/>
        <v>-1.287381952433184</v>
      </c>
      <c r="E176" s="33">
        <v>-1.2423077128869147</v>
      </c>
      <c r="F176" s="33">
        <f t="shared" si="14"/>
        <v>-7.1778685893148531</v>
      </c>
      <c r="G176" s="33">
        <f t="shared" si="15"/>
        <v>-3.1140827737499652</v>
      </c>
    </row>
    <row r="177" spans="1:7" x14ac:dyDescent="0.25">
      <c r="A177">
        <v>-27.119999999999997</v>
      </c>
      <c r="B177" s="10">
        <f t="shared" si="18"/>
        <v>6.0461756601300175E-3</v>
      </c>
      <c r="D177" s="33">
        <f t="shared" si="13"/>
        <v>-2.574763904866368</v>
      </c>
      <c r="E177" s="33">
        <v>-2.4846154257738293</v>
      </c>
      <c r="F177" s="33">
        <f t="shared" si="14"/>
        <v>-14.355737178629706</v>
      </c>
      <c r="G177" s="33">
        <f t="shared" si="15"/>
        <v>-6.2281655474999305</v>
      </c>
    </row>
    <row r="178" spans="1:7" x14ac:dyDescent="0.25">
      <c r="A178">
        <v>-31.639999999999997</v>
      </c>
      <c r="B178" s="10">
        <f t="shared" si="18"/>
        <v>7.0538716034850195E-3</v>
      </c>
      <c r="D178" s="33">
        <f t="shared" si="13"/>
        <v>-3.0038912223440959</v>
      </c>
      <c r="E178" s="33">
        <v>-2.8987179967361341</v>
      </c>
      <c r="F178" s="33">
        <f t="shared" si="14"/>
        <v>-16.748360041734657</v>
      </c>
      <c r="G178" s="33">
        <f t="shared" si="15"/>
        <v>-7.2661931387499177</v>
      </c>
    </row>
    <row r="179" spans="1:7" x14ac:dyDescent="0.25">
      <c r="A179">
        <v>-4.5199999999999996</v>
      </c>
      <c r="B179" s="10">
        <f t="shared" si="18"/>
        <v>1.0076959433550029E-3</v>
      </c>
      <c r="D179" s="33">
        <f t="shared" si="13"/>
        <v>-0.42912731747772803</v>
      </c>
      <c r="E179" s="33">
        <v>-0.41410257096230491</v>
      </c>
      <c r="F179" s="33">
        <f t="shared" si="14"/>
        <v>-2.3926228631049509</v>
      </c>
      <c r="G179" s="33">
        <f t="shared" si="15"/>
        <v>-1.0380275912499883</v>
      </c>
    </row>
    <row r="180" spans="1:7" x14ac:dyDescent="0.25">
      <c r="A180">
        <v>-9.0399999999999991</v>
      </c>
      <c r="B180" s="10">
        <f t="shared" si="18"/>
        <v>2.0153918867100058E-3</v>
      </c>
      <c r="D180" s="33">
        <f t="shared" si="13"/>
        <v>-0.85825463495545606</v>
      </c>
      <c r="E180" s="33">
        <v>-0.82820514192460981</v>
      </c>
      <c r="F180" s="33">
        <f t="shared" si="14"/>
        <v>-4.7852457262099017</v>
      </c>
      <c r="G180" s="33">
        <f t="shared" si="15"/>
        <v>-2.0760551824999767</v>
      </c>
    </row>
    <row r="181" spans="1:7" x14ac:dyDescent="0.25">
      <c r="A181">
        <v>-4.5199999999999996</v>
      </c>
      <c r="B181" s="10">
        <f t="shared" si="18"/>
        <v>1.0076959433550029E-3</v>
      </c>
      <c r="D181" s="33">
        <f t="shared" si="13"/>
        <v>-0.42912731747772803</v>
      </c>
      <c r="E181" s="33">
        <v>-0.41410257096230491</v>
      </c>
      <c r="F181" s="33">
        <f t="shared" si="14"/>
        <v>-2.3926228631049509</v>
      </c>
      <c r="G181" s="33">
        <f t="shared" si="15"/>
        <v>-1.0380275912499883</v>
      </c>
    </row>
    <row r="182" spans="1:7" x14ac:dyDescent="0.25">
      <c r="A182">
        <v>-4.5199999999999996</v>
      </c>
      <c r="B182" s="10">
        <f t="shared" si="18"/>
        <v>1.0076959433550029E-3</v>
      </c>
      <c r="D182" s="33">
        <f t="shared" si="13"/>
        <v>-0.42912731747772803</v>
      </c>
      <c r="E182" s="33">
        <v>-0.41410257096230491</v>
      </c>
      <c r="F182" s="33">
        <f t="shared" si="14"/>
        <v>-2.3926228631049509</v>
      </c>
      <c r="G182" s="33">
        <f t="shared" si="15"/>
        <v>-1.0380275912499883</v>
      </c>
    </row>
    <row r="183" spans="1:7" x14ac:dyDescent="0.25">
      <c r="A183">
        <v>-9.0399999999999991</v>
      </c>
      <c r="B183" s="10">
        <f t="shared" si="18"/>
        <v>2.0153918867100058E-3</v>
      </c>
      <c r="D183" s="33">
        <f t="shared" si="13"/>
        <v>-0.85825463495545606</v>
      </c>
      <c r="E183" s="33">
        <v>-0.82820514192460981</v>
      </c>
      <c r="F183" s="33">
        <f t="shared" si="14"/>
        <v>-4.7852457262099017</v>
      </c>
      <c r="G183" s="33">
        <f t="shared" si="15"/>
        <v>-2.0760551824999767</v>
      </c>
    </row>
    <row r="184" spans="1:7" x14ac:dyDescent="0.25">
      <c r="A184">
        <v>-4.5199999999999996</v>
      </c>
      <c r="B184" s="10">
        <f t="shared" si="18"/>
        <v>1.0076959433550029E-3</v>
      </c>
      <c r="D184" s="33">
        <f t="shared" si="13"/>
        <v>-0.42912731747772803</v>
      </c>
      <c r="E184" s="33">
        <v>-0.41410257096230491</v>
      </c>
      <c r="F184" s="33">
        <f t="shared" si="14"/>
        <v>-2.3926228631049509</v>
      </c>
      <c r="G184" s="33">
        <f t="shared" si="15"/>
        <v>-1.0380275912499883</v>
      </c>
    </row>
    <row r="185" spans="1:7" x14ac:dyDescent="0.25">
      <c r="A185">
        <v>-13.559999999999999</v>
      </c>
      <c r="B185" s="10">
        <f t="shared" si="18"/>
        <v>3.0230878300650087E-3</v>
      </c>
      <c r="D185" s="33">
        <f t="shared" si="13"/>
        <v>-1.287381952433184</v>
      </c>
      <c r="E185" s="33">
        <v>-1.2423077128869147</v>
      </c>
      <c r="F185" s="33">
        <f t="shared" si="14"/>
        <v>-7.1778685893148531</v>
      </c>
      <c r="G185" s="33">
        <f t="shared" si="15"/>
        <v>-3.1140827737499652</v>
      </c>
    </row>
    <row r="186" spans="1:7" x14ac:dyDescent="0.25">
      <c r="A186">
        <v>-22.599999999999998</v>
      </c>
      <c r="B186" s="10">
        <f t="shared" si="18"/>
        <v>5.0384797167750146E-3</v>
      </c>
      <c r="D186" s="33">
        <f t="shared" si="13"/>
        <v>-2.14563658738864</v>
      </c>
      <c r="E186" s="33">
        <v>-2.0705128548115246</v>
      </c>
      <c r="F186" s="33">
        <f t="shared" si="14"/>
        <v>-11.963114315524756</v>
      </c>
      <c r="G186" s="33">
        <f t="shared" si="15"/>
        <v>-5.1901379562499423</v>
      </c>
    </row>
    <row r="187" spans="1:7" x14ac:dyDescent="0.25">
      <c r="A187">
        <v>-4485.4800000000014</v>
      </c>
      <c r="C187" t="s">
        <v>214</v>
      </c>
      <c r="D187" s="33">
        <f>SUM(D2:D186)</f>
        <v>-425.84999999999951</v>
      </c>
      <c r="E187" s="33">
        <v>-410.93999999999971</v>
      </c>
      <c r="F187" s="33">
        <f>SUM(F2:F186)</f>
        <v>-2374.3499999999972</v>
      </c>
      <c r="G187" s="33">
        <f>SUM(G2:G186)</f>
        <v>-1030.0999999999997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E97B-0BE9-4B72-8937-4A325FC6684B}">
  <dimension ref="A3:B12"/>
  <sheetViews>
    <sheetView workbookViewId="0">
      <selection activeCell="A5" sqref="A5:XFD5"/>
    </sheetView>
  </sheetViews>
  <sheetFormatPr defaultRowHeight="15" x14ac:dyDescent="0.25"/>
  <cols>
    <col min="1" max="1" width="31.7109375" bestFit="1" customWidth="1"/>
    <col min="2" max="2" width="24.5703125" bestFit="1" customWidth="1"/>
  </cols>
  <sheetData>
    <row r="3" spans="1:2" x14ac:dyDescent="0.25">
      <c r="A3" s="101" t="s">
        <v>243</v>
      </c>
      <c r="B3" t="s">
        <v>245</v>
      </c>
    </row>
    <row r="4" spans="1:2" x14ac:dyDescent="0.25">
      <c r="A4" s="102" t="s">
        <v>32</v>
      </c>
      <c r="B4" s="103">
        <v>0.18343420432718435</v>
      </c>
    </row>
    <row r="5" spans="1:2" x14ac:dyDescent="0.25">
      <c r="A5" s="102" t="s">
        <v>66</v>
      </c>
      <c r="B5" s="103">
        <v>0.71824670749827868</v>
      </c>
    </row>
    <row r="6" spans="1:2" x14ac:dyDescent="0.25">
      <c r="A6" s="102" t="s">
        <v>60</v>
      </c>
      <c r="B6" s="103">
        <v>8.1904830935382138E-3</v>
      </c>
    </row>
    <row r="7" spans="1:2" x14ac:dyDescent="0.25">
      <c r="A7" s="102" t="s">
        <v>197</v>
      </c>
      <c r="B7" s="103">
        <v>3.2000000000000001E-2</v>
      </c>
    </row>
    <row r="8" spans="1:2" x14ac:dyDescent="0.25">
      <c r="A8" s="102" t="s">
        <v>209</v>
      </c>
      <c r="B8" s="103">
        <v>5.4000000000000003E-3</v>
      </c>
    </row>
    <row r="9" spans="1:2" x14ac:dyDescent="0.25">
      <c r="A9" s="102" t="s">
        <v>199</v>
      </c>
      <c r="B9" s="103">
        <v>2.5595259667306913E-2</v>
      </c>
    </row>
    <row r="10" spans="1:2" x14ac:dyDescent="0.25">
      <c r="A10" s="102" t="s">
        <v>57</v>
      </c>
      <c r="B10" s="103">
        <v>1.2285724640307321E-2</v>
      </c>
    </row>
    <row r="11" spans="1:2" x14ac:dyDescent="0.25">
      <c r="A11" s="102" t="s">
        <v>64</v>
      </c>
      <c r="B11" s="103">
        <v>1.4876961548218742E-2</v>
      </c>
    </row>
    <row r="12" spans="1:2" x14ac:dyDescent="0.25">
      <c r="A12" s="102" t="s">
        <v>244</v>
      </c>
      <c r="B12" s="103">
        <v>1.0000293407748342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5768-3BB7-4297-9BCC-3676387E210C}">
  <sheetPr>
    <pageSetUpPr fitToPage="1"/>
  </sheetPr>
  <dimension ref="A1:W16"/>
  <sheetViews>
    <sheetView showGridLines="0" topLeftCell="J3" zoomScale="130" zoomScaleNormal="130" workbookViewId="0">
      <selection activeCell="U11" sqref="U11"/>
    </sheetView>
  </sheetViews>
  <sheetFormatPr defaultRowHeight="15" x14ac:dyDescent="0.25"/>
  <cols>
    <col min="1" max="1" width="11.42578125" customWidth="1"/>
    <col min="2" max="2" width="10.5703125" hidden="1" customWidth="1"/>
    <col min="3" max="3" width="23.140625" hidden="1" customWidth="1"/>
    <col min="4" max="4" width="19.42578125" customWidth="1"/>
    <col min="5" max="5" width="20.140625" hidden="1" customWidth="1"/>
    <col min="6" max="6" width="19" customWidth="1"/>
    <col min="7" max="7" width="11" hidden="1" customWidth="1"/>
    <col min="8" max="9" width="11" customWidth="1"/>
    <col min="10" max="10" width="10.7109375" bestFit="1" customWidth="1"/>
    <col min="11" max="15" width="11" bestFit="1" customWidth="1"/>
    <col min="16" max="16" width="7.7109375" hidden="1" customWidth="1"/>
    <col min="17" max="18" width="8" hidden="1" customWidth="1"/>
    <col min="19" max="19" width="7.7109375" hidden="1" customWidth="1"/>
    <col min="20" max="20" width="1.28515625" customWidth="1"/>
    <col min="21" max="21" width="19" bestFit="1" customWidth="1"/>
    <col min="257" max="257" width="11.42578125" customWidth="1"/>
    <col min="258" max="259" width="0" hidden="1" customWidth="1"/>
    <col min="260" max="260" width="19.42578125" customWidth="1"/>
    <col min="261" max="261" width="0" hidden="1" customWidth="1"/>
    <col min="262" max="262" width="19" customWidth="1"/>
    <col min="263" max="263" width="0" hidden="1" customWidth="1"/>
    <col min="264" max="265" width="11" customWidth="1"/>
    <col min="266" max="266" width="10.7109375" bestFit="1" customWidth="1"/>
    <col min="267" max="271" width="11" bestFit="1" customWidth="1"/>
    <col min="272" max="275" width="0" hidden="1" customWidth="1"/>
    <col min="276" max="276" width="1.28515625" customWidth="1"/>
    <col min="277" max="277" width="19" bestFit="1" customWidth="1"/>
    <col min="513" max="513" width="11.42578125" customWidth="1"/>
    <col min="514" max="515" width="0" hidden="1" customWidth="1"/>
    <col min="516" max="516" width="19.42578125" customWidth="1"/>
    <col min="517" max="517" width="0" hidden="1" customWidth="1"/>
    <col min="518" max="518" width="19" customWidth="1"/>
    <col min="519" max="519" width="0" hidden="1" customWidth="1"/>
    <col min="520" max="521" width="11" customWidth="1"/>
    <col min="522" max="522" width="10.7109375" bestFit="1" customWidth="1"/>
    <col min="523" max="527" width="11" bestFit="1" customWidth="1"/>
    <col min="528" max="531" width="0" hidden="1" customWidth="1"/>
    <col min="532" max="532" width="1.28515625" customWidth="1"/>
    <col min="533" max="533" width="19" bestFit="1" customWidth="1"/>
    <col min="769" max="769" width="11.42578125" customWidth="1"/>
    <col min="770" max="771" width="0" hidden="1" customWidth="1"/>
    <col min="772" max="772" width="19.42578125" customWidth="1"/>
    <col min="773" max="773" width="0" hidden="1" customWidth="1"/>
    <col min="774" max="774" width="19" customWidth="1"/>
    <col min="775" max="775" width="0" hidden="1" customWidth="1"/>
    <col min="776" max="777" width="11" customWidth="1"/>
    <col min="778" max="778" width="10.7109375" bestFit="1" customWidth="1"/>
    <col min="779" max="783" width="11" bestFit="1" customWidth="1"/>
    <col min="784" max="787" width="0" hidden="1" customWidth="1"/>
    <col min="788" max="788" width="1.28515625" customWidth="1"/>
    <col min="789" max="789" width="19" bestFit="1" customWidth="1"/>
    <col min="1025" max="1025" width="11.42578125" customWidth="1"/>
    <col min="1026" max="1027" width="0" hidden="1" customWidth="1"/>
    <col min="1028" max="1028" width="19.42578125" customWidth="1"/>
    <col min="1029" max="1029" width="0" hidden="1" customWidth="1"/>
    <col min="1030" max="1030" width="19" customWidth="1"/>
    <col min="1031" max="1031" width="0" hidden="1" customWidth="1"/>
    <col min="1032" max="1033" width="11" customWidth="1"/>
    <col min="1034" max="1034" width="10.7109375" bestFit="1" customWidth="1"/>
    <col min="1035" max="1039" width="11" bestFit="1" customWidth="1"/>
    <col min="1040" max="1043" width="0" hidden="1" customWidth="1"/>
    <col min="1044" max="1044" width="1.28515625" customWidth="1"/>
    <col min="1045" max="1045" width="19" bestFit="1" customWidth="1"/>
    <col min="1281" max="1281" width="11.42578125" customWidth="1"/>
    <col min="1282" max="1283" width="0" hidden="1" customWidth="1"/>
    <col min="1284" max="1284" width="19.42578125" customWidth="1"/>
    <col min="1285" max="1285" width="0" hidden="1" customWidth="1"/>
    <col min="1286" max="1286" width="19" customWidth="1"/>
    <col min="1287" max="1287" width="0" hidden="1" customWidth="1"/>
    <col min="1288" max="1289" width="11" customWidth="1"/>
    <col min="1290" max="1290" width="10.7109375" bestFit="1" customWidth="1"/>
    <col min="1291" max="1295" width="11" bestFit="1" customWidth="1"/>
    <col min="1296" max="1299" width="0" hidden="1" customWidth="1"/>
    <col min="1300" max="1300" width="1.28515625" customWidth="1"/>
    <col min="1301" max="1301" width="19" bestFit="1" customWidth="1"/>
    <col min="1537" max="1537" width="11.42578125" customWidth="1"/>
    <col min="1538" max="1539" width="0" hidden="1" customWidth="1"/>
    <col min="1540" max="1540" width="19.42578125" customWidth="1"/>
    <col min="1541" max="1541" width="0" hidden="1" customWidth="1"/>
    <col min="1542" max="1542" width="19" customWidth="1"/>
    <col min="1543" max="1543" width="0" hidden="1" customWidth="1"/>
    <col min="1544" max="1545" width="11" customWidth="1"/>
    <col min="1546" max="1546" width="10.7109375" bestFit="1" customWidth="1"/>
    <col min="1547" max="1551" width="11" bestFit="1" customWidth="1"/>
    <col min="1552" max="1555" width="0" hidden="1" customWidth="1"/>
    <col min="1556" max="1556" width="1.28515625" customWidth="1"/>
    <col min="1557" max="1557" width="19" bestFit="1" customWidth="1"/>
    <col min="1793" max="1793" width="11.42578125" customWidth="1"/>
    <col min="1794" max="1795" width="0" hidden="1" customWidth="1"/>
    <col min="1796" max="1796" width="19.42578125" customWidth="1"/>
    <col min="1797" max="1797" width="0" hidden="1" customWidth="1"/>
    <col min="1798" max="1798" width="19" customWidth="1"/>
    <col min="1799" max="1799" width="0" hidden="1" customWidth="1"/>
    <col min="1800" max="1801" width="11" customWidth="1"/>
    <col min="1802" max="1802" width="10.7109375" bestFit="1" customWidth="1"/>
    <col min="1803" max="1807" width="11" bestFit="1" customWidth="1"/>
    <col min="1808" max="1811" width="0" hidden="1" customWidth="1"/>
    <col min="1812" max="1812" width="1.28515625" customWidth="1"/>
    <col min="1813" max="1813" width="19" bestFit="1" customWidth="1"/>
    <col min="2049" max="2049" width="11.42578125" customWidth="1"/>
    <col min="2050" max="2051" width="0" hidden="1" customWidth="1"/>
    <col min="2052" max="2052" width="19.42578125" customWidth="1"/>
    <col min="2053" max="2053" width="0" hidden="1" customWidth="1"/>
    <col min="2054" max="2054" width="19" customWidth="1"/>
    <col min="2055" max="2055" width="0" hidden="1" customWidth="1"/>
    <col min="2056" max="2057" width="11" customWidth="1"/>
    <col min="2058" max="2058" width="10.7109375" bestFit="1" customWidth="1"/>
    <col min="2059" max="2063" width="11" bestFit="1" customWidth="1"/>
    <col min="2064" max="2067" width="0" hidden="1" customWidth="1"/>
    <col min="2068" max="2068" width="1.28515625" customWidth="1"/>
    <col min="2069" max="2069" width="19" bestFit="1" customWidth="1"/>
    <col min="2305" max="2305" width="11.42578125" customWidth="1"/>
    <col min="2306" max="2307" width="0" hidden="1" customWidth="1"/>
    <col min="2308" max="2308" width="19.42578125" customWidth="1"/>
    <col min="2309" max="2309" width="0" hidden="1" customWidth="1"/>
    <col min="2310" max="2310" width="19" customWidth="1"/>
    <col min="2311" max="2311" width="0" hidden="1" customWidth="1"/>
    <col min="2312" max="2313" width="11" customWidth="1"/>
    <col min="2314" max="2314" width="10.7109375" bestFit="1" customWidth="1"/>
    <col min="2315" max="2319" width="11" bestFit="1" customWidth="1"/>
    <col min="2320" max="2323" width="0" hidden="1" customWidth="1"/>
    <col min="2324" max="2324" width="1.28515625" customWidth="1"/>
    <col min="2325" max="2325" width="19" bestFit="1" customWidth="1"/>
    <col min="2561" max="2561" width="11.42578125" customWidth="1"/>
    <col min="2562" max="2563" width="0" hidden="1" customWidth="1"/>
    <col min="2564" max="2564" width="19.42578125" customWidth="1"/>
    <col min="2565" max="2565" width="0" hidden="1" customWidth="1"/>
    <col min="2566" max="2566" width="19" customWidth="1"/>
    <col min="2567" max="2567" width="0" hidden="1" customWidth="1"/>
    <col min="2568" max="2569" width="11" customWidth="1"/>
    <col min="2570" max="2570" width="10.7109375" bestFit="1" customWidth="1"/>
    <col min="2571" max="2575" width="11" bestFit="1" customWidth="1"/>
    <col min="2576" max="2579" width="0" hidden="1" customWidth="1"/>
    <col min="2580" max="2580" width="1.28515625" customWidth="1"/>
    <col min="2581" max="2581" width="19" bestFit="1" customWidth="1"/>
    <col min="2817" max="2817" width="11.42578125" customWidth="1"/>
    <col min="2818" max="2819" width="0" hidden="1" customWidth="1"/>
    <col min="2820" max="2820" width="19.42578125" customWidth="1"/>
    <col min="2821" max="2821" width="0" hidden="1" customWidth="1"/>
    <col min="2822" max="2822" width="19" customWidth="1"/>
    <col min="2823" max="2823" width="0" hidden="1" customWidth="1"/>
    <col min="2824" max="2825" width="11" customWidth="1"/>
    <col min="2826" max="2826" width="10.7109375" bestFit="1" customWidth="1"/>
    <col min="2827" max="2831" width="11" bestFit="1" customWidth="1"/>
    <col min="2832" max="2835" width="0" hidden="1" customWidth="1"/>
    <col min="2836" max="2836" width="1.28515625" customWidth="1"/>
    <col min="2837" max="2837" width="19" bestFit="1" customWidth="1"/>
    <col min="3073" max="3073" width="11.42578125" customWidth="1"/>
    <col min="3074" max="3075" width="0" hidden="1" customWidth="1"/>
    <col min="3076" max="3076" width="19.42578125" customWidth="1"/>
    <col min="3077" max="3077" width="0" hidden="1" customWidth="1"/>
    <col min="3078" max="3078" width="19" customWidth="1"/>
    <col min="3079" max="3079" width="0" hidden="1" customWidth="1"/>
    <col min="3080" max="3081" width="11" customWidth="1"/>
    <col min="3082" max="3082" width="10.7109375" bestFit="1" customWidth="1"/>
    <col min="3083" max="3087" width="11" bestFit="1" customWidth="1"/>
    <col min="3088" max="3091" width="0" hidden="1" customWidth="1"/>
    <col min="3092" max="3092" width="1.28515625" customWidth="1"/>
    <col min="3093" max="3093" width="19" bestFit="1" customWidth="1"/>
    <col min="3329" max="3329" width="11.42578125" customWidth="1"/>
    <col min="3330" max="3331" width="0" hidden="1" customWidth="1"/>
    <col min="3332" max="3332" width="19.42578125" customWidth="1"/>
    <col min="3333" max="3333" width="0" hidden="1" customWidth="1"/>
    <col min="3334" max="3334" width="19" customWidth="1"/>
    <col min="3335" max="3335" width="0" hidden="1" customWidth="1"/>
    <col min="3336" max="3337" width="11" customWidth="1"/>
    <col min="3338" max="3338" width="10.7109375" bestFit="1" customWidth="1"/>
    <col min="3339" max="3343" width="11" bestFit="1" customWidth="1"/>
    <col min="3344" max="3347" width="0" hidden="1" customWidth="1"/>
    <col min="3348" max="3348" width="1.28515625" customWidth="1"/>
    <col min="3349" max="3349" width="19" bestFit="1" customWidth="1"/>
    <col min="3585" max="3585" width="11.42578125" customWidth="1"/>
    <col min="3586" max="3587" width="0" hidden="1" customWidth="1"/>
    <col min="3588" max="3588" width="19.42578125" customWidth="1"/>
    <col min="3589" max="3589" width="0" hidden="1" customWidth="1"/>
    <col min="3590" max="3590" width="19" customWidth="1"/>
    <col min="3591" max="3591" width="0" hidden="1" customWidth="1"/>
    <col min="3592" max="3593" width="11" customWidth="1"/>
    <col min="3594" max="3594" width="10.7109375" bestFit="1" customWidth="1"/>
    <col min="3595" max="3599" width="11" bestFit="1" customWidth="1"/>
    <col min="3600" max="3603" width="0" hidden="1" customWidth="1"/>
    <col min="3604" max="3604" width="1.28515625" customWidth="1"/>
    <col min="3605" max="3605" width="19" bestFit="1" customWidth="1"/>
    <col min="3841" max="3841" width="11.42578125" customWidth="1"/>
    <col min="3842" max="3843" width="0" hidden="1" customWidth="1"/>
    <col min="3844" max="3844" width="19.42578125" customWidth="1"/>
    <col min="3845" max="3845" width="0" hidden="1" customWidth="1"/>
    <col min="3846" max="3846" width="19" customWidth="1"/>
    <col min="3847" max="3847" width="0" hidden="1" customWidth="1"/>
    <col min="3848" max="3849" width="11" customWidth="1"/>
    <col min="3850" max="3850" width="10.7109375" bestFit="1" customWidth="1"/>
    <col min="3851" max="3855" width="11" bestFit="1" customWidth="1"/>
    <col min="3856" max="3859" width="0" hidden="1" customWidth="1"/>
    <col min="3860" max="3860" width="1.28515625" customWidth="1"/>
    <col min="3861" max="3861" width="19" bestFit="1" customWidth="1"/>
    <col min="4097" max="4097" width="11.42578125" customWidth="1"/>
    <col min="4098" max="4099" width="0" hidden="1" customWidth="1"/>
    <col min="4100" max="4100" width="19.42578125" customWidth="1"/>
    <col min="4101" max="4101" width="0" hidden="1" customWidth="1"/>
    <col min="4102" max="4102" width="19" customWidth="1"/>
    <col min="4103" max="4103" width="0" hidden="1" customWidth="1"/>
    <col min="4104" max="4105" width="11" customWidth="1"/>
    <col min="4106" max="4106" width="10.7109375" bestFit="1" customWidth="1"/>
    <col min="4107" max="4111" width="11" bestFit="1" customWidth="1"/>
    <col min="4112" max="4115" width="0" hidden="1" customWidth="1"/>
    <col min="4116" max="4116" width="1.28515625" customWidth="1"/>
    <col min="4117" max="4117" width="19" bestFit="1" customWidth="1"/>
    <col min="4353" max="4353" width="11.42578125" customWidth="1"/>
    <col min="4354" max="4355" width="0" hidden="1" customWidth="1"/>
    <col min="4356" max="4356" width="19.42578125" customWidth="1"/>
    <col min="4357" max="4357" width="0" hidden="1" customWidth="1"/>
    <col min="4358" max="4358" width="19" customWidth="1"/>
    <col min="4359" max="4359" width="0" hidden="1" customWidth="1"/>
    <col min="4360" max="4361" width="11" customWidth="1"/>
    <col min="4362" max="4362" width="10.7109375" bestFit="1" customWidth="1"/>
    <col min="4363" max="4367" width="11" bestFit="1" customWidth="1"/>
    <col min="4368" max="4371" width="0" hidden="1" customWidth="1"/>
    <col min="4372" max="4372" width="1.28515625" customWidth="1"/>
    <col min="4373" max="4373" width="19" bestFit="1" customWidth="1"/>
    <col min="4609" max="4609" width="11.42578125" customWidth="1"/>
    <col min="4610" max="4611" width="0" hidden="1" customWidth="1"/>
    <col min="4612" max="4612" width="19.42578125" customWidth="1"/>
    <col min="4613" max="4613" width="0" hidden="1" customWidth="1"/>
    <col min="4614" max="4614" width="19" customWidth="1"/>
    <col min="4615" max="4615" width="0" hidden="1" customWidth="1"/>
    <col min="4616" max="4617" width="11" customWidth="1"/>
    <col min="4618" max="4618" width="10.7109375" bestFit="1" customWidth="1"/>
    <col min="4619" max="4623" width="11" bestFit="1" customWidth="1"/>
    <col min="4624" max="4627" width="0" hidden="1" customWidth="1"/>
    <col min="4628" max="4628" width="1.28515625" customWidth="1"/>
    <col min="4629" max="4629" width="19" bestFit="1" customWidth="1"/>
    <col min="4865" max="4865" width="11.42578125" customWidth="1"/>
    <col min="4866" max="4867" width="0" hidden="1" customWidth="1"/>
    <col min="4868" max="4868" width="19.42578125" customWidth="1"/>
    <col min="4869" max="4869" width="0" hidden="1" customWidth="1"/>
    <col min="4870" max="4870" width="19" customWidth="1"/>
    <col min="4871" max="4871" width="0" hidden="1" customWidth="1"/>
    <col min="4872" max="4873" width="11" customWidth="1"/>
    <col min="4874" max="4874" width="10.7109375" bestFit="1" customWidth="1"/>
    <col min="4875" max="4879" width="11" bestFit="1" customWidth="1"/>
    <col min="4880" max="4883" width="0" hidden="1" customWidth="1"/>
    <col min="4884" max="4884" width="1.28515625" customWidth="1"/>
    <col min="4885" max="4885" width="19" bestFit="1" customWidth="1"/>
    <col min="5121" max="5121" width="11.42578125" customWidth="1"/>
    <col min="5122" max="5123" width="0" hidden="1" customWidth="1"/>
    <col min="5124" max="5124" width="19.42578125" customWidth="1"/>
    <col min="5125" max="5125" width="0" hidden="1" customWidth="1"/>
    <col min="5126" max="5126" width="19" customWidth="1"/>
    <col min="5127" max="5127" width="0" hidden="1" customWidth="1"/>
    <col min="5128" max="5129" width="11" customWidth="1"/>
    <col min="5130" max="5130" width="10.7109375" bestFit="1" customWidth="1"/>
    <col min="5131" max="5135" width="11" bestFit="1" customWidth="1"/>
    <col min="5136" max="5139" width="0" hidden="1" customWidth="1"/>
    <col min="5140" max="5140" width="1.28515625" customWidth="1"/>
    <col min="5141" max="5141" width="19" bestFit="1" customWidth="1"/>
    <col min="5377" max="5377" width="11.42578125" customWidth="1"/>
    <col min="5378" max="5379" width="0" hidden="1" customWidth="1"/>
    <col min="5380" max="5380" width="19.42578125" customWidth="1"/>
    <col min="5381" max="5381" width="0" hidden="1" customWidth="1"/>
    <col min="5382" max="5382" width="19" customWidth="1"/>
    <col min="5383" max="5383" width="0" hidden="1" customWidth="1"/>
    <col min="5384" max="5385" width="11" customWidth="1"/>
    <col min="5386" max="5386" width="10.7109375" bestFit="1" customWidth="1"/>
    <col min="5387" max="5391" width="11" bestFit="1" customWidth="1"/>
    <col min="5392" max="5395" width="0" hidden="1" customWidth="1"/>
    <col min="5396" max="5396" width="1.28515625" customWidth="1"/>
    <col min="5397" max="5397" width="19" bestFit="1" customWidth="1"/>
    <col min="5633" max="5633" width="11.42578125" customWidth="1"/>
    <col min="5634" max="5635" width="0" hidden="1" customWidth="1"/>
    <col min="5636" max="5636" width="19.42578125" customWidth="1"/>
    <col min="5637" max="5637" width="0" hidden="1" customWidth="1"/>
    <col min="5638" max="5638" width="19" customWidth="1"/>
    <col min="5639" max="5639" width="0" hidden="1" customWidth="1"/>
    <col min="5640" max="5641" width="11" customWidth="1"/>
    <col min="5642" max="5642" width="10.7109375" bestFit="1" customWidth="1"/>
    <col min="5643" max="5647" width="11" bestFit="1" customWidth="1"/>
    <col min="5648" max="5651" width="0" hidden="1" customWidth="1"/>
    <col min="5652" max="5652" width="1.28515625" customWidth="1"/>
    <col min="5653" max="5653" width="19" bestFit="1" customWidth="1"/>
    <col min="5889" max="5889" width="11.42578125" customWidth="1"/>
    <col min="5890" max="5891" width="0" hidden="1" customWidth="1"/>
    <col min="5892" max="5892" width="19.42578125" customWidth="1"/>
    <col min="5893" max="5893" width="0" hidden="1" customWidth="1"/>
    <col min="5894" max="5894" width="19" customWidth="1"/>
    <col min="5895" max="5895" width="0" hidden="1" customWidth="1"/>
    <col min="5896" max="5897" width="11" customWidth="1"/>
    <col min="5898" max="5898" width="10.7109375" bestFit="1" customWidth="1"/>
    <col min="5899" max="5903" width="11" bestFit="1" customWidth="1"/>
    <col min="5904" max="5907" width="0" hidden="1" customWidth="1"/>
    <col min="5908" max="5908" width="1.28515625" customWidth="1"/>
    <col min="5909" max="5909" width="19" bestFit="1" customWidth="1"/>
    <col min="6145" max="6145" width="11.42578125" customWidth="1"/>
    <col min="6146" max="6147" width="0" hidden="1" customWidth="1"/>
    <col min="6148" max="6148" width="19.42578125" customWidth="1"/>
    <col min="6149" max="6149" width="0" hidden="1" customWidth="1"/>
    <col min="6150" max="6150" width="19" customWidth="1"/>
    <col min="6151" max="6151" width="0" hidden="1" customWidth="1"/>
    <col min="6152" max="6153" width="11" customWidth="1"/>
    <col min="6154" max="6154" width="10.7109375" bestFit="1" customWidth="1"/>
    <col min="6155" max="6159" width="11" bestFit="1" customWidth="1"/>
    <col min="6160" max="6163" width="0" hidden="1" customWidth="1"/>
    <col min="6164" max="6164" width="1.28515625" customWidth="1"/>
    <col min="6165" max="6165" width="19" bestFit="1" customWidth="1"/>
    <col min="6401" max="6401" width="11.42578125" customWidth="1"/>
    <col min="6402" max="6403" width="0" hidden="1" customWidth="1"/>
    <col min="6404" max="6404" width="19.42578125" customWidth="1"/>
    <col min="6405" max="6405" width="0" hidden="1" customWidth="1"/>
    <col min="6406" max="6406" width="19" customWidth="1"/>
    <col min="6407" max="6407" width="0" hidden="1" customWidth="1"/>
    <col min="6408" max="6409" width="11" customWidth="1"/>
    <col min="6410" max="6410" width="10.7109375" bestFit="1" customWidth="1"/>
    <col min="6411" max="6415" width="11" bestFit="1" customWidth="1"/>
    <col min="6416" max="6419" width="0" hidden="1" customWidth="1"/>
    <col min="6420" max="6420" width="1.28515625" customWidth="1"/>
    <col min="6421" max="6421" width="19" bestFit="1" customWidth="1"/>
    <col min="6657" max="6657" width="11.42578125" customWidth="1"/>
    <col min="6658" max="6659" width="0" hidden="1" customWidth="1"/>
    <col min="6660" max="6660" width="19.42578125" customWidth="1"/>
    <col min="6661" max="6661" width="0" hidden="1" customWidth="1"/>
    <col min="6662" max="6662" width="19" customWidth="1"/>
    <col min="6663" max="6663" width="0" hidden="1" customWidth="1"/>
    <col min="6664" max="6665" width="11" customWidth="1"/>
    <col min="6666" max="6666" width="10.7109375" bestFit="1" customWidth="1"/>
    <col min="6667" max="6671" width="11" bestFit="1" customWidth="1"/>
    <col min="6672" max="6675" width="0" hidden="1" customWidth="1"/>
    <col min="6676" max="6676" width="1.28515625" customWidth="1"/>
    <col min="6677" max="6677" width="19" bestFit="1" customWidth="1"/>
    <col min="6913" max="6913" width="11.42578125" customWidth="1"/>
    <col min="6914" max="6915" width="0" hidden="1" customWidth="1"/>
    <col min="6916" max="6916" width="19.42578125" customWidth="1"/>
    <col min="6917" max="6917" width="0" hidden="1" customWidth="1"/>
    <col min="6918" max="6918" width="19" customWidth="1"/>
    <col min="6919" max="6919" width="0" hidden="1" customWidth="1"/>
    <col min="6920" max="6921" width="11" customWidth="1"/>
    <col min="6922" max="6922" width="10.7109375" bestFit="1" customWidth="1"/>
    <col min="6923" max="6927" width="11" bestFit="1" customWidth="1"/>
    <col min="6928" max="6931" width="0" hidden="1" customWidth="1"/>
    <col min="6932" max="6932" width="1.28515625" customWidth="1"/>
    <col min="6933" max="6933" width="19" bestFit="1" customWidth="1"/>
    <col min="7169" max="7169" width="11.42578125" customWidth="1"/>
    <col min="7170" max="7171" width="0" hidden="1" customWidth="1"/>
    <col min="7172" max="7172" width="19.42578125" customWidth="1"/>
    <col min="7173" max="7173" width="0" hidden="1" customWidth="1"/>
    <col min="7174" max="7174" width="19" customWidth="1"/>
    <col min="7175" max="7175" width="0" hidden="1" customWidth="1"/>
    <col min="7176" max="7177" width="11" customWidth="1"/>
    <col min="7178" max="7178" width="10.7109375" bestFit="1" customWidth="1"/>
    <col min="7179" max="7183" width="11" bestFit="1" customWidth="1"/>
    <col min="7184" max="7187" width="0" hidden="1" customWidth="1"/>
    <col min="7188" max="7188" width="1.28515625" customWidth="1"/>
    <col min="7189" max="7189" width="19" bestFit="1" customWidth="1"/>
    <col min="7425" max="7425" width="11.42578125" customWidth="1"/>
    <col min="7426" max="7427" width="0" hidden="1" customWidth="1"/>
    <col min="7428" max="7428" width="19.42578125" customWidth="1"/>
    <col min="7429" max="7429" width="0" hidden="1" customWidth="1"/>
    <col min="7430" max="7430" width="19" customWidth="1"/>
    <col min="7431" max="7431" width="0" hidden="1" customWidth="1"/>
    <col min="7432" max="7433" width="11" customWidth="1"/>
    <col min="7434" max="7434" width="10.7109375" bestFit="1" customWidth="1"/>
    <col min="7435" max="7439" width="11" bestFit="1" customWidth="1"/>
    <col min="7440" max="7443" width="0" hidden="1" customWidth="1"/>
    <col min="7444" max="7444" width="1.28515625" customWidth="1"/>
    <col min="7445" max="7445" width="19" bestFit="1" customWidth="1"/>
    <col min="7681" max="7681" width="11.42578125" customWidth="1"/>
    <col min="7682" max="7683" width="0" hidden="1" customWidth="1"/>
    <col min="7684" max="7684" width="19.42578125" customWidth="1"/>
    <col min="7685" max="7685" width="0" hidden="1" customWidth="1"/>
    <col min="7686" max="7686" width="19" customWidth="1"/>
    <col min="7687" max="7687" width="0" hidden="1" customWidth="1"/>
    <col min="7688" max="7689" width="11" customWidth="1"/>
    <col min="7690" max="7690" width="10.7109375" bestFit="1" customWidth="1"/>
    <col min="7691" max="7695" width="11" bestFit="1" customWidth="1"/>
    <col min="7696" max="7699" width="0" hidden="1" customWidth="1"/>
    <col min="7700" max="7700" width="1.28515625" customWidth="1"/>
    <col min="7701" max="7701" width="19" bestFit="1" customWidth="1"/>
    <col min="7937" max="7937" width="11.42578125" customWidth="1"/>
    <col min="7938" max="7939" width="0" hidden="1" customWidth="1"/>
    <col min="7940" max="7940" width="19.42578125" customWidth="1"/>
    <col min="7941" max="7941" width="0" hidden="1" customWidth="1"/>
    <col min="7942" max="7942" width="19" customWidth="1"/>
    <col min="7943" max="7943" width="0" hidden="1" customWidth="1"/>
    <col min="7944" max="7945" width="11" customWidth="1"/>
    <col min="7946" max="7946" width="10.7109375" bestFit="1" customWidth="1"/>
    <col min="7947" max="7951" width="11" bestFit="1" customWidth="1"/>
    <col min="7952" max="7955" width="0" hidden="1" customWidth="1"/>
    <col min="7956" max="7956" width="1.28515625" customWidth="1"/>
    <col min="7957" max="7957" width="19" bestFit="1" customWidth="1"/>
    <col min="8193" max="8193" width="11.42578125" customWidth="1"/>
    <col min="8194" max="8195" width="0" hidden="1" customWidth="1"/>
    <col min="8196" max="8196" width="19.42578125" customWidth="1"/>
    <col min="8197" max="8197" width="0" hidden="1" customWidth="1"/>
    <col min="8198" max="8198" width="19" customWidth="1"/>
    <col min="8199" max="8199" width="0" hidden="1" customWidth="1"/>
    <col min="8200" max="8201" width="11" customWidth="1"/>
    <col min="8202" max="8202" width="10.7109375" bestFit="1" customWidth="1"/>
    <col min="8203" max="8207" width="11" bestFit="1" customWidth="1"/>
    <col min="8208" max="8211" width="0" hidden="1" customWidth="1"/>
    <col min="8212" max="8212" width="1.28515625" customWidth="1"/>
    <col min="8213" max="8213" width="19" bestFit="1" customWidth="1"/>
    <col min="8449" max="8449" width="11.42578125" customWidth="1"/>
    <col min="8450" max="8451" width="0" hidden="1" customWidth="1"/>
    <col min="8452" max="8452" width="19.42578125" customWidth="1"/>
    <col min="8453" max="8453" width="0" hidden="1" customWidth="1"/>
    <col min="8454" max="8454" width="19" customWidth="1"/>
    <col min="8455" max="8455" width="0" hidden="1" customWidth="1"/>
    <col min="8456" max="8457" width="11" customWidth="1"/>
    <col min="8458" max="8458" width="10.7109375" bestFit="1" customWidth="1"/>
    <col min="8459" max="8463" width="11" bestFit="1" customWidth="1"/>
    <col min="8464" max="8467" width="0" hidden="1" customWidth="1"/>
    <col min="8468" max="8468" width="1.28515625" customWidth="1"/>
    <col min="8469" max="8469" width="19" bestFit="1" customWidth="1"/>
    <col min="8705" max="8705" width="11.42578125" customWidth="1"/>
    <col min="8706" max="8707" width="0" hidden="1" customWidth="1"/>
    <col min="8708" max="8708" width="19.42578125" customWidth="1"/>
    <col min="8709" max="8709" width="0" hidden="1" customWidth="1"/>
    <col min="8710" max="8710" width="19" customWidth="1"/>
    <col min="8711" max="8711" width="0" hidden="1" customWidth="1"/>
    <col min="8712" max="8713" width="11" customWidth="1"/>
    <col min="8714" max="8714" width="10.7109375" bestFit="1" customWidth="1"/>
    <col min="8715" max="8719" width="11" bestFit="1" customWidth="1"/>
    <col min="8720" max="8723" width="0" hidden="1" customWidth="1"/>
    <col min="8724" max="8724" width="1.28515625" customWidth="1"/>
    <col min="8725" max="8725" width="19" bestFit="1" customWidth="1"/>
    <col min="8961" max="8961" width="11.42578125" customWidth="1"/>
    <col min="8962" max="8963" width="0" hidden="1" customWidth="1"/>
    <col min="8964" max="8964" width="19.42578125" customWidth="1"/>
    <col min="8965" max="8965" width="0" hidden="1" customWidth="1"/>
    <col min="8966" max="8966" width="19" customWidth="1"/>
    <col min="8967" max="8967" width="0" hidden="1" customWidth="1"/>
    <col min="8968" max="8969" width="11" customWidth="1"/>
    <col min="8970" max="8970" width="10.7109375" bestFit="1" customWidth="1"/>
    <col min="8971" max="8975" width="11" bestFit="1" customWidth="1"/>
    <col min="8976" max="8979" width="0" hidden="1" customWidth="1"/>
    <col min="8980" max="8980" width="1.28515625" customWidth="1"/>
    <col min="8981" max="8981" width="19" bestFit="1" customWidth="1"/>
    <col min="9217" max="9217" width="11.42578125" customWidth="1"/>
    <col min="9218" max="9219" width="0" hidden="1" customWidth="1"/>
    <col min="9220" max="9220" width="19.42578125" customWidth="1"/>
    <col min="9221" max="9221" width="0" hidden="1" customWidth="1"/>
    <col min="9222" max="9222" width="19" customWidth="1"/>
    <col min="9223" max="9223" width="0" hidden="1" customWidth="1"/>
    <col min="9224" max="9225" width="11" customWidth="1"/>
    <col min="9226" max="9226" width="10.7109375" bestFit="1" customWidth="1"/>
    <col min="9227" max="9231" width="11" bestFit="1" customWidth="1"/>
    <col min="9232" max="9235" width="0" hidden="1" customWidth="1"/>
    <col min="9236" max="9236" width="1.28515625" customWidth="1"/>
    <col min="9237" max="9237" width="19" bestFit="1" customWidth="1"/>
    <col min="9473" max="9473" width="11.42578125" customWidth="1"/>
    <col min="9474" max="9475" width="0" hidden="1" customWidth="1"/>
    <col min="9476" max="9476" width="19.42578125" customWidth="1"/>
    <col min="9477" max="9477" width="0" hidden="1" customWidth="1"/>
    <col min="9478" max="9478" width="19" customWidth="1"/>
    <col min="9479" max="9479" width="0" hidden="1" customWidth="1"/>
    <col min="9480" max="9481" width="11" customWidth="1"/>
    <col min="9482" max="9482" width="10.7109375" bestFit="1" customWidth="1"/>
    <col min="9483" max="9487" width="11" bestFit="1" customWidth="1"/>
    <col min="9488" max="9491" width="0" hidden="1" customWidth="1"/>
    <col min="9492" max="9492" width="1.28515625" customWidth="1"/>
    <col min="9493" max="9493" width="19" bestFit="1" customWidth="1"/>
    <col min="9729" max="9729" width="11.42578125" customWidth="1"/>
    <col min="9730" max="9731" width="0" hidden="1" customWidth="1"/>
    <col min="9732" max="9732" width="19.42578125" customWidth="1"/>
    <col min="9733" max="9733" width="0" hidden="1" customWidth="1"/>
    <col min="9734" max="9734" width="19" customWidth="1"/>
    <col min="9735" max="9735" width="0" hidden="1" customWidth="1"/>
    <col min="9736" max="9737" width="11" customWidth="1"/>
    <col min="9738" max="9738" width="10.7109375" bestFit="1" customWidth="1"/>
    <col min="9739" max="9743" width="11" bestFit="1" customWidth="1"/>
    <col min="9744" max="9747" width="0" hidden="1" customWidth="1"/>
    <col min="9748" max="9748" width="1.28515625" customWidth="1"/>
    <col min="9749" max="9749" width="19" bestFit="1" customWidth="1"/>
    <col min="9985" max="9985" width="11.42578125" customWidth="1"/>
    <col min="9986" max="9987" width="0" hidden="1" customWidth="1"/>
    <col min="9988" max="9988" width="19.42578125" customWidth="1"/>
    <col min="9989" max="9989" width="0" hidden="1" customWidth="1"/>
    <col min="9990" max="9990" width="19" customWidth="1"/>
    <col min="9991" max="9991" width="0" hidden="1" customWidth="1"/>
    <col min="9992" max="9993" width="11" customWidth="1"/>
    <col min="9994" max="9994" width="10.7109375" bestFit="1" customWidth="1"/>
    <col min="9995" max="9999" width="11" bestFit="1" customWidth="1"/>
    <col min="10000" max="10003" width="0" hidden="1" customWidth="1"/>
    <col min="10004" max="10004" width="1.28515625" customWidth="1"/>
    <col min="10005" max="10005" width="19" bestFit="1" customWidth="1"/>
    <col min="10241" max="10241" width="11.42578125" customWidth="1"/>
    <col min="10242" max="10243" width="0" hidden="1" customWidth="1"/>
    <col min="10244" max="10244" width="19.42578125" customWidth="1"/>
    <col min="10245" max="10245" width="0" hidden="1" customWidth="1"/>
    <col min="10246" max="10246" width="19" customWidth="1"/>
    <col min="10247" max="10247" width="0" hidden="1" customWidth="1"/>
    <col min="10248" max="10249" width="11" customWidth="1"/>
    <col min="10250" max="10250" width="10.7109375" bestFit="1" customWidth="1"/>
    <col min="10251" max="10255" width="11" bestFit="1" customWidth="1"/>
    <col min="10256" max="10259" width="0" hidden="1" customWidth="1"/>
    <col min="10260" max="10260" width="1.28515625" customWidth="1"/>
    <col min="10261" max="10261" width="19" bestFit="1" customWidth="1"/>
    <col min="10497" max="10497" width="11.42578125" customWidth="1"/>
    <col min="10498" max="10499" width="0" hidden="1" customWidth="1"/>
    <col min="10500" max="10500" width="19.42578125" customWidth="1"/>
    <col min="10501" max="10501" width="0" hidden="1" customWidth="1"/>
    <col min="10502" max="10502" width="19" customWidth="1"/>
    <col min="10503" max="10503" width="0" hidden="1" customWidth="1"/>
    <col min="10504" max="10505" width="11" customWidth="1"/>
    <col min="10506" max="10506" width="10.7109375" bestFit="1" customWidth="1"/>
    <col min="10507" max="10511" width="11" bestFit="1" customWidth="1"/>
    <col min="10512" max="10515" width="0" hidden="1" customWidth="1"/>
    <col min="10516" max="10516" width="1.28515625" customWidth="1"/>
    <col min="10517" max="10517" width="19" bestFit="1" customWidth="1"/>
    <col min="10753" max="10753" width="11.42578125" customWidth="1"/>
    <col min="10754" max="10755" width="0" hidden="1" customWidth="1"/>
    <col min="10756" max="10756" width="19.42578125" customWidth="1"/>
    <col min="10757" max="10757" width="0" hidden="1" customWidth="1"/>
    <col min="10758" max="10758" width="19" customWidth="1"/>
    <col min="10759" max="10759" width="0" hidden="1" customWidth="1"/>
    <col min="10760" max="10761" width="11" customWidth="1"/>
    <col min="10762" max="10762" width="10.7109375" bestFit="1" customWidth="1"/>
    <col min="10763" max="10767" width="11" bestFit="1" customWidth="1"/>
    <col min="10768" max="10771" width="0" hidden="1" customWidth="1"/>
    <col min="10772" max="10772" width="1.28515625" customWidth="1"/>
    <col min="10773" max="10773" width="19" bestFit="1" customWidth="1"/>
    <col min="11009" max="11009" width="11.42578125" customWidth="1"/>
    <col min="11010" max="11011" width="0" hidden="1" customWidth="1"/>
    <col min="11012" max="11012" width="19.42578125" customWidth="1"/>
    <col min="11013" max="11013" width="0" hidden="1" customWidth="1"/>
    <col min="11014" max="11014" width="19" customWidth="1"/>
    <col min="11015" max="11015" width="0" hidden="1" customWidth="1"/>
    <col min="11016" max="11017" width="11" customWidth="1"/>
    <col min="11018" max="11018" width="10.7109375" bestFit="1" customWidth="1"/>
    <col min="11019" max="11023" width="11" bestFit="1" customWidth="1"/>
    <col min="11024" max="11027" width="0" hidden="1" customWidth="1"/>
    <col min="11028" max="11028" width="1.28515625" customWidth="1"/>
    <col min="11029" max="11029" width="19" bestFit="1" customWidth="1"/>
    <col min="11265" max="11265" width="11.42578125" customWidth="1"/>
    <col min="11266" max="11267" width="0" hidden="1" customWidth="1"/>
    <col min="11268" max="11268" width="19.42578125" customWidth="1"/>
    <col min="11269" max="11269" width="0" hidden="1" customWidth="1"/>
    <col min="11270" max="11270" width="19" customWidth="1"/>
    <col min="11271" max="11271" width="0" hidden="1" customWidth="1"/>
    <col min="11272" max="11273" width="11" customWidth="1"/>
    <col min="11274" max="11274" width="10.7109375" bestFit="1" customWidth="1"/>
    <col min="11275" max="11279" width="11" bestFit="1" customWidth="1"/>
    <col min="11280" max="11283" width="0" hidden="1" customWidth="1"/>
    <col min="11284" max="11284" width="1.28515625" customWidth="1"/>
    <col min="11285" max="11285" width="19" bestFit="1" customWidth="1"/>
    <col min="11521" max="11521" width="11.42578125" customWidth="1"/>
    <col min="11522" max="11523" width="0" hidden="1" customWidth="1"/>
    <col min="11524" max="11524" width="19.42578125" customWidth="1"/>
    <col min="11525" max="11525" width="0" hidden="1" customWidth="1"/>
    <col min="11526" max="11526" width="19" customWidth="1"/>
    <col min="11527" max="11527" width="0" hidden="1" customWidth="1"/>
    <col min="11528" max="11529" width="11" customWidth="1"/>
    <col min="11530" max="11530" width="10.7109375" bestFit="1" customWidth="1"/>
    <col min="11531" max="11535" width="11" bestFit="1" customWidth="1"/>
    <col min="11536" max="11539" width="0" hidden="1" customWidth="1"/>
    <col min="11540" max="11540" width="1.28515625" customWidth="1"/>
    <col min="11541" max="11541" width="19" bestFit="1" customWidth="1"/>
    <col min="11777" max="11777" width="11.42578125" customWidth="1"/>
    <col min="11778" max="11779" width="0" hidden="1" customWidth="1"/>
    <col min="11780" max="11780" width="19.42578125" customWidth="1"/>
    <col min="11781" max="11781" width="0" hidden="1" customWidth="1"/>
    <col min="11782" max="11782" width="19" customWidth="1"/>
    <col min="11783" max="11783" width="0" hidden="1" customWidth="1"/>
    <col min="11784" max="11785" width="11" customWidth="1"/>
    <col min="11786" max="11786" width="10.7109375" bestFit="1" customWidth="1"/>
    <col min="11787" max="11791" width="11" bestFit="1" customWidth="1"/>
    <col min="11792" max="11795" width="0" hidden="1" customWidth="1"/>
    <col min="11796" max="11796" width="1.28515625" customWidth="1"/>
    <col min="11797" max="11797" width="19" bestFit="1" customWidth="1"/>
    <col min="12033" max="12033" width="11.42578125" customWidth="1"/>
    <col min="12034" max="12035" width="0" hidden="1" customWidth="1"/>
    <col min="12036" max="12036" width="19.42578125" customWidth="1"/>
    <col min="12037" max="12037" width="0" hidden="1" customWidth="1"/>
    <col min="12038" max="12038" width="19" customWidth="1"/>
    <col min="12039" max="12039" width="0" hidden="1" customWidth="1"/>
    <col min="12040" max="12041" width="11" customWidth="1"/>
    <col min="12042" max="12042" width="10.7109375" bestFit="1" customWidth="1"/>
    <col min="12043" max="12047" width="11" bestFit="1" customWidth="1"/>
    <col min="12048" max="12051" width="0" hidden="1" customWidth="1"/>
    <col min="12052" max="12052" width="1.28515625" customWidth="1"/>
    <col min="12053" max="12053" width="19" bestFit="1" customWidth="1"/>
    <col min="12289" max="12289" width="11.42578125" customWidth="1"/>
    <col min="12290" max="12291" width="0" hidden="1" customWidth="1"/>
    <col min="12292" max="12292" width="19.42578125" customWidth="1"/>
    <col min="12293" max="12293" width="0" hidden="1" customWidth="1"/>
    <col min="12294" max="12294" width="19" customWidth="1"/>
    <col min="12295" max="12295" width="0" hidden="1" customWidth="1"/>
    <col min="12296" max="12297" width="11" customWidth="1"/>
    <col min="12298" max="12298" width="10.7109375" bestFit="1" customWidth="1"/>
    <col min="12299" max="12303" width="11" bestFit="1" customWidth="1"/>
    <col min="12304" max="12307" width="0" hidden="1" customWidth="1"/>
    <col min="12308" max="12308" width="1.28515625" customWidth="1"/>
    <col min="12309" max="12309" width="19" bestFit="1" customWidth="1"/>
    <col min="12545" max="12545" width="11.42578125" customWidth="1"/>
    <col min="12546" max="12547" width="0" hidden="1" customWidth="1"/>
    <col min="12548" max="12548" width="19.42578125" customWidth="1"/>
    <col min="12549" max="12549" width="0" hidden="1" customWidth="1"/>
    <col min="12550" max="12550" width="19" customWidth="1"/>
    <col min="12551" max="12551" width="0" hidden="1" customWidth="1"/>
    <col min="12552" max="12553" width="11" customWidth="1"/>
    <col min="12554" max="12554" width="10.7109375" bestFit="1" customWidth="1"/>
    <col min="12555" max="12559" width="11" bestFit="1" customWidth="1"/>
    <col min="12560" max="12563" width="0" hidden="1" customWidth="1"/>
    <col min="12564" max="12564" width="1.28515625" customWidth="1"/>
    <col min="12565" max="12565" width="19" bestFit="1" customWidth="1"/>
    <col min="12801" max="12801" width="11.42578125" customWidth="1"/>
    <col min="12802" max="12803" width="0" hidden="1" customWidth="1"/>
    <col min="12804" max="12804" width="19.42578125" customWidth="1"/>
    <col min="12805" max="12805" width="0" hidden="1" customWidth="1"/>
    <col min="12806" max="12806" width="19" customWidth="1"/>
    <col min="12807" max="12807" width="0" hidden="1" customWidth="1"/>
    <col min="12808" max="12809" width="11" customWidth="1"/>
    <col min="12810" max="12810" width="10.7109375" bestFit="1" customWidth="1"/>
    <col min="12811" max="12815" width="11" bestFit="1" customWidth="1"/>
    <col min="12816" max="12819" width="0" hidden="1" customWidth="1"/>
    <col min="12820" max="12820" width="1.28515625" customWidth="1"/>
    <col min="12821" max="12821" width="19" bestFit="1" customWidth="1"/>
    <col min="13057" max="13057" width="11.42578125" customWidth="1"/>
    <col min="13058" max="13059" width="0" hidden="1" customWidth="1"/>
    <col min="13060" max="13060" width="19.42578125" customWidth="1"/>
    <col min="13061" max="13061" width="0" hidden="1" customWidth="1"/>
    <col min="13062" max="13062" width="19" customWidth="1"/>
    <col min="13063" max="13063" width="0" hidden="1" customWidth="1"/>
    <col min="13064" max="13065" width="11" customWidth="1"/>
    <col min="13066" max="13066" width="10.7109375" bestFit="1" customWidth="1"/>
    <col min="13067" max="13071" width="11" bestFit="1" customWidth="1"/>
    <col min="13072" max="13075" width="0" hidden="1" customWidth="1"/>
    <col min="13076" max="13076" width="1.28515625" customWidth="1"/>
    <col min="13077" max="13077" width="19" bestFit="1" customWidth="1"/>
    <col min="13313" max="13313" width="11.42578125" customWidth="1"/>
    <col min="13314" max="13315" width="0" hidden="1" customWidth="1"/>
    <col min="13316" max="13316" width="19.42578125" customWidth="1"/>
    <col min="13317" max="13317" width="0" hidden="1" customWidth="1"/>
    <col min="13318" max="13318" width="19" customWidth="1"/>
    <col min="13319" max="13319" width="0" hidden="1" customWidth="1"/>
    <col min="13320" max="13321" width="11" customWidth="1"/>
    <col min="13322" max="13322" width="10.7109375" bestFit="1" customWidth="1"/>
    <col min="13323" max="13327" width="11" bestFit="1" customWidth="1"/>
    <col min="13328" max="13331" width="0" hidden="1" customWidth="1"/>
    <col min="13332" max="13332" width="1.28515625" customWidth="1"/>
    <col min="13333" max="13333" width="19" bestFit="1" customWidth="1"/>
    <col min="13569" max="13569" width="11.42578125" customWidth="1"/>
    <col min="13570" max="13571" width="0" hidden="1" customWidth="1"/>
    <col min="13572" max="13572" width="19.42578125" customWidth="1"/>
    <col min="13573" max="13573" width="0" hidden="1" customWidth="1"/>
    <col min="13574" max="13574" width="19" customWidth="1"/>
    <col min="13575" max="13575" width="0" hidden="1" customWidth="1"/>
    <col min="13576" max="13577" width="11" customWidth="1"/>
    <col min="13578" max="13578" width="10.7109375" bestFit="1" customWidth="1"/>
    <col min="13579" max="13583" width="11" bestFit="1" customWidth="1"/>
    <col min="13584" max="13587" width="0" hidden="1" customWidth="1"/>
    <col min="13588" max="13588" width="1.28515625" customWidth="1"/>
    <col min="13589" max="13589" width="19" bestFit="1" customWidth="1"/>
    <col min="13825" max="13825" width="11.42578125" customWidth="1"/>
    <col min="13826" max="13827" width="0" hidden="1" customWidth="1"/>
    <col min="13828" max="13828" width="19.42578125" customWidth="1"/>
    <col min="13829" max="13829" width="0" hidden="1" customWidth="1"/>
    <col min="13830" max="13830" width="19" customWidth="1"/>
    <col min="13831" max="13831" width="0" hidden="1" customWidth="1"/>
    <col min="13832" max="13833" width="11" customWidth="1"/>
    <col min="13834" max="13834" width="10.7109375" bestFit="1" customWidth="1"/>
    <col min="13835" max="13839" width="11" bestFit="1" customWidth="1"/>
    <col min="13840" max="13843" width="0" hidden="1" customWidth="1"/>
    <col min="13844" max="13844" width="1.28515625" customWidth="1"/>
    <col min="13845" max="13845" width="19" bestFit="1" customWidth="1"/>
    <col min="14081" max="14081" width="11.42578125" customWidth="1"/>
    <col min="14082" max="14083" width="0" hidden="1" customWidth="1"/>
    <col min="14084" max="14084" width="19.42578125" customWidth="1"/>
    <col min="14085" max="14085" width="0" hidden="1" customWidth="1"/>
    <col min="14086" max="14086" width="19" customWidth="1"/>
    <col min="14087" max="14087" width="0" hidden="1" customWidth="1"/>
    <col min="14088" max="14089" width="11" customWidth="1"/>
    <col min="14090" max="14090" width="10.7109375" bestFit="1" customWidth="1"/>
    <col min="14091" max="14095" width="11" bestFit="1" customWidth="1"/>
    <col min="14096" max="14099" width="0" hidden="1" customWidth="1"/>
    <col min="14100" max="14100" width="1.28515625" customWidth="1"/>
    <col min="14101" max="14101" width="19" bestFit="1" customWidth="1"/>
    <col min="14337" max="14337" width="11.42578125" customWidth="1"/>
    <col min="14338" max="14339" width="0" hidden="1" customWidth="1"/>
    <col min="14340" max="14340" width="19.42578125" customWidth="1"/>
    <col min="14341" max="14341" width="0" hidden="1" customWidth="1"/>
    <col min="14342" max="14342" width="19" customWidth="1"/>
    <col min="14343" max="14343" width="0" hidden="1" customWidth="1"/>
    <col min="14344" max="14345" width="11" customWidth="1"/>
    <col min="14346" max="14346" width="10.7109375" bestFit="1" customWidth="1"/>
    <col min="14347" max="14351" width="11" bestFit="1" customWidth="1"/>
    <col min="14352" max="14355" width="0" hidden="1" customWidth="1"/>
    <col min="14356" max="14356" width="1.28515625" customWidth="1"/>
    <col min="14357" max="14357" width="19" bestFit="1" customWidth="1"/>
    <col min="14593" max="14593" width="11.42578125" customWidth="1"/>
    <col min="14594" max="14595" width="0" hidden="1" customWidth="1"/>
    <col min="14596" max="14596" width="19.42578125" customWidth="1"/>
    <col min="14597" max="14597" width="0" hidden="1" customWidth="1"/>
    <col min="14598" max="14598" width="19" customWidth="1"/>
    <col min="14599" max="14599" width="0" hidden="1" customWidth="1"/>
    <col min="14600" max="14601" width="11" customWidth="1"/>
    <col min="14602" max="14602" width="10.7109375" bestFit="1" customWidth="1"/>
    <col min="14603" max="14607" width="11" bestFit="1" customWidth="1"/>
    <col min="14608" max="14611" width="0" hidden="1" customWidth="1"/>
    <col min="14612" max="14612" width="1.28515625" customWidth="1"/>
    <col min="14613" max="14613" width="19" bestFit="1" customWidth="1"/>
    <col min="14849" max="14849" width="11.42578125" customWidth="1"/>
    <col min="14850" max="14851" width="0" hidden="1" customWidth="1"/>
    <col min="14852" max="14852" width="19.42578125" customWidth="1"/>
    <col min="14853" max="14853" width="0" hidden="1" customWidth="1"/>
    <col min="14854" max="14854" width="19" customWidth="1"/>
    <col min="14855" max="14855" width="0" hidden="1" customWidth="1"/>
    <col min="14856" max="14857" width="11" customWidth="1"/>
    <col min="14858" max="14858" width="10.7109375" bestFit="1" customWidth="1"/>
    <col min="14859" max="14863" width="11" bestFit="1" customWidth="1"/>
    <col min="14864" max="14867" width="0" hidden="1" customWidth="1"/>
    <col min="14868" max="14868" width="1.28515625" customWidth="1"/>
    <col min="14869" max="14869" width="19" bestFit="1" customWidth="1"/>
    <col min="15105" max="15105" width="11.42578125" customWidth="1"/>
    <col min="15106" max="15107" width="0" hidden="1" customWidth="1"/>
    <col min="15108" max="15108" width="19.42578125" customWidth="1"/>
    <col min="15109" max="15109" width="0" hidden="1" customWidth="1"/>
    <col min="15110" max="15110" width="19" customWidth="1"/>
    <col min="15111" max="15111" width="0" hidden="1" customWidth="1"/>
    <col min="15112" max="15113" width="11" customWidth="1"/>
    <col min="15114" max="15114" width="10.7109375" bestFit="1" customWidth="1"/>
    <col min="15115" max="15119" width="11" bestFit="1" customWidth="1"/>
    <col min="15120" max="15123" width="0" hidden="1" customWidth="1"/>
    <col min="15124" max="15124" width="1.28515625" customWidth="1"/>
    <col min="15125" max="15125" width="19" bestFit="1" customWidth="1"/>
    <col min="15361" max="15361" width="11.42578125" customWidth="1"/>
    <col min="15362" max="15363" width="0" hidden="1" customWidth="1"/>
    <col min="15364" max="15364" width="19.42578125" customWidth="1"/>
    <col min="15365" max="15365" width="0" hidden="1" customWidth="1"/>
    <col min="15366" max="15366" width="19" customWidth="1"/>
    <col min="15367" max="15367" width="0" hidden="1" customWidth="1"/>
    <col min="15368" max="15369" width="11" customWidth="1"/>
    <col min="15370" max="15370" width="10.7109375" bestFit="1" customWidth="1"/>
    <col min="15371" max="15375" width="11" bestFit="1" customWidth="1"/>
    <col min="15376" max="15379" width="0" hidden="1" customWidth="1"/>
    <col min="15380" max="15380" width="1.28515625" customWidth="1"/>
    <col min="15381" max="15381" width="19" bestFit="1" customWidth="1"/>
    <col min="15617" max="15617" width="11.42578125" customWidth="1"/>
    <col min="15618" max="15619" width="0" hidden="1" customWidth="1"/>
    <col min="15620" max="15620" width="19.42578125" customWidth="1"/>
    <col min="15621" max="15621" width="0" hidden="1" customWidth="1"/>
    <col min="15622" max="15622" width="19" customWidth="1"/>
    <col min="15623" max="15623" width="0" hidden="1" customWidth="1"/>
    <col min="15624" max="15625" width="11" customWidth="1"/>
    <col min="15626" max="15626" width="10.7109375" bestFit="1" customWidth="1"/>
    <col min="15627" max="15631" width="11" bestFit="1" customWidth="1"/>
    <col min="15632" max="15635" width="0" hidden="1" customWidth="1"/>
    <col min="15636" max="15636" width="1.28515625" customWidth="1"/>
    <col min="15637" max="15637" width="19" bestFit="1" customWidth="1"/>
    <col min="15873" max="15873" width="11.42578125" customWidth="1"/>
    <col min="15874" max="15875" width="0" hidden="1" customWidth="1"/>
    <col min="15876" max="15876" width="19.42578125" customWidth="1"/>
    <col min="15877" max="15877" width="0" hidden="1" customWidth="1"/>
    <col min="15878" max="15878" width="19" customWidth="1"/>
    <col min="15879" max="15879" width="0" hidden="1" customWidth="1"/>
    <col min="15880" max="15881" width="11" customWidth="1"/>
    <col min="15882" max="15882" width="10.7109375" bestFit="1" customWidth="1"/>
    <col min="15883" max="15887" width="11" bestFit="1" customWidth="1"/>
    <col min="15888" max="15891" width="0" hidden="1" customWidth="1"/>
    <col min="15892" max="15892" width="1.28515625" customWidth="1"/>
    <col min="15893" max="15893" width="19" bestFit="1" customWidth="1"/>
    <col min="16129" max="16129" width="11.42578125" customWidth="1"/>
    <col min="16130" max="16131" width="0" hidden="1" customWidth="1"/>
    <col min="16132" max="16132" width="19.42578125" customWidth="1"/>
    <col min="16133" max="16133" width="0" hidden="1" customWidth="1"/>
    <col min="16134" max="16134" width="19" customWidth="1"/>
    <col min="16135" max="16135" width="0" hidden="1" customWidth="1"/>
    <col min="16136" max="16137" width="11" customWidth="1"/>
    <col min="16138" max="16138" width="10.7109375" bestFit="1" customWidth="1"/>
    <col min="16139" max="16143" width="11" bestFit="1" customWidth="1"/>
    <col min="16144" max="16147" width="0" hidden="1" customWidth="1"/>
    <col min="16148" max="16148" width="1.28515625" customWidth="1"/>
    <col min="16149" max="16149" width="19" bestFit="1" customWidth="1"/>
  </cols>
  <sheetData>
    <row r="1" spans="1:23" ht="22.5" customHeight="1" x14ac:dyDescent="0.35">
      <c r="A1" s="44" t="s">
        <v>215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23" ht="17.25" customHeight="1" thickBot="1" x14ac:dyDescent="0.3">
      <c r="A2" s="45"/>
      <c r="B2" s="45"/>
      <c r="C2" s="45"/>
      <c r="D2" s="45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7"/>
      <c r="Q2" s="47"/>
      <c r="R2" s="47"/>
      <c r="S2" s="47"/>
    </row>
    <row r="3" spans="1:23" ht="29.25" customHeight="1" thickBot="1" x14ac:dyDescent="0.3">
      <c r="A3" s="48" t="s">
        <v>216</v>
      </c>
      <c r="B3" s="48"/>
      <c r="C3" s="45"/>
      <c r="D3" s="45"/>
      <c r="E3" s="45"/>
      <c r="F3" s="45"/>
      <c r="G3" s="49" t="s">
        <v>217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1:23" ht="16.5" thickBot="1" x14ac:dyDescent="0.3">
      <c r="A4" s="52"/>
      <c r="B4" s="53"/>
      <c r="C4" s="54"/>
      <c r="D4" s="54"/>
      <c r="E4" s="45"/>
      <c r="F4" s="45"/>
      <c r="G4" s="55">
        <v>45261</v>
      </c>
      <c r="P4" s="55">
        <v>45536</v>
      </c>
      <c r="Q4" s="55">
        <v>45566</v>
      </c>
      <c r="R4" s="55">
        <v>45597</v>
      </c>
      <c r="S4" s="56">
        <v>45627</v>
      </c>
    </row>
    <row r="5" spans="1:23" ht="17.25" thickTop="1" thickBot="1" x14ac:dyDescent="0.3">
      <c r="A5" s="57"/>
      <c r="B5" s="58"/>
      <c r="C5" s="59"/>
      <c r="D5" s="60"/>
      <c r="E5" s="45"/>
      <c r="F5" s="61" t="s">
        <v>218</v>
      </c>
      <c r="G5" s="62" t="s">
        <v>217</v>
      </c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4"/>
    </row>
    <row r="6" spans="1:23" ht="17.25" thickTop="1" thickBot="1" x14ac:dyDescent="0.3">
      <c r="A6" s="65" t="s">
        <v>219</v>
      </c>
      <c r="B6" s="66" t="s">
        <v>220</v>
      </c>
      <c r="C6" s="67" t="s">
        <v>221</v>
      </c>
      <c r="D6" s="68" t="s">
        <v>222</v>
      </c>
      <c r="E6" s="66" t="s">
        <v>223</v>
      </c>
      <c r="F6" s="69" t="s">
        <v>224</v>
      </c>
      <c r="G6" s="70">
        <v>45292</v>
      </c>
      <c r="H6" s="55">
        <v>45292</v>
      </c>
      <c r="I6" s="55">
        <v>45323</v>
      </c>
      <c r="J6" s="55">
        <v>45352</v>
      </c>
      <c r="K6" s="55">
        <v>45383</v>
      </c>
      <c r="L6" s="55">
        <v>45413</v>
      </c>
      <c r="M6" s="55">
        <v>45444</v>
      </c>
      <c r="N6" s="55">
        <v>45474</v>
      </c>
      <c r="O6" s="55">
        <v>45505</v>
      </c>
      <c r="P6" s="71">
        <v>45566</v>
      </c>
      <c r="Q6" s="71">
        <v>45597</v>
      </c>
      <c r="R6" s="71">
        <v>45627</v>
      </c>
      <c r="S6" s="72">
        <v>45658</v>
      </c>
      <c r="U6" s="71" t="s">
        <v>225</v>
      </c>
    </row>
    <row r="7" spans="1:23" ht="16.5" thickTop="1" x14ac:dyDescent="0.25">
      <c r="A7" s="73" t="s">
        <v>226</v>
      </c>
      <c r="B7" s="74">
        <v>12116</v>
      </c>
      <c r="C7" s="75" t="s">
        <v>227</v>
      </c>
      <c r="D7" s="76" t="s">
        <v>228</v>
      </c>
      <c r="E7" s="77" t="s">
        <v>229</v>
      </c>
      <c r="F7" s="78">
        <v>1180.81</v>
      </c>
      <c r="G7" s="79"/>
      <c r="H7" s="79">
        <v>1064.05</v>
      </c>
      <c r="I7" s="79">
        <v>1064.05</v>
      </c>
      <c r="J7" s="79">
        <v>1086.03</v>
      </c>
      <c r="K7" s="79">
        <v>1073.56</v>
      </c>
      <c r="L7" s="79">
        <v>1064.05</v>
      </c>
      <c r="M7" s="79">
        <v>1064.05</v>
      </c>
      <c r="N7" s="79">
        <v>1064.05</v>
      </c>
      <c r="O7" s="79">
        <v>1064.05</v>
      </c>
      <c r="P7" s="79"/>
      <c r="Q7" s="79"/>
      <c r="R7" s="79"/>
      <c r="S7" s="79"/>
      <c r="U7" s="79">
        <f>SUM(H7:O7)/8</f>
        <v>1067.9862500000002</v>
      </c>
      <c r="W7" s="42">
        <f>U7/$U$11</f>
        <v>0.24588849515397154</v>
      </c>
    </row>
    <row r="8" spans="1:23" ht="15.75" x14ac:dyDescent="0.25">
      <c r="A8" s="73" t="s">
        <v>230</v>
      </c>
      <c r="B8" s="74">
        <v>20920</v>
      </c>
      <c r="C8" s="80" t="s">
        <v>227</v>
      </c>
      <c r="D8" s="76" t="s">
        <v>231</v>
      </c>
      <c r="E8" s="77" t="s">
        <v>232</v>
      </c>
      <c r="F8" s="78">
        <v>2721.84</v>
      </c>
      <c r="G8" s="79"/>
      <c r="H8" s="79">
        <v>2374.35</v>
      </c>
      <c r="I8" s="79">
        <v>2452.61</v>
      </c>
      <c r="J8" s="79">
        <v>2452.34</v>
      </c>
      <c r="K8" s="79">
        <v>2252.61</v>
      </c>
      <c r="L8" s="79">
        <v>2252.61</v>
      </c>
      <c r="M8" s="79">
        <v>2576.37</v>
      </c>
      <c r="N8" s="79">
        <v>2452.61</v>
      </c>
      <c r="O8" s="79">
        <v>2452.61</v>
      </c>
      <c r="P8" s="79"/>
      <c r="Q8" s="79"/>
      <c r="R8" s="79"/>
      <c r="S8" s="79"/>
      <c r="U8" s="79">
        <f>SUM(H8:O8)/8</f>
        <v>2408.2637500000001</v>
      </c>
      <c r="W8" s="42">
        <f t="shared" ref="W8:W10" si="0">U8/$U$11</f>
        <v>0.55446813984857979</v>
      </c>
    </row>
    <row r="9" spans="1:23" ht="15.75" x14ac:dyDescent="0.25">
      <c r="A9" s="73" t="s">
        <v>233</v>
      </c>
      <c r="B9" s="74">
        <v>22014</v>
      </c>
      <c r="C9" s="81" t="s">
        <v>234</v>
      </c>
      <c r="D9" s="76" t="s">
        <v>235</v>
      </c>
      <c r="E9" s="77" t="s">
        <v>232</v>
      </c>
      <c r="F9" s="82" t="s">
        <v>236</v>
      </c>
      <c r="G9" s="79"/>
      <c r="H9" s="79">
        <v>440.57</v>
      </c>
      <c r="I9" s="79">
        <v>439.4</v>
      </c>
      <c r="J9" s="79">
        <v>455.36</v>
      </c>
      <c r="K9" s="79">
        <v>439.4</v>
      </c>
      <c r="L9" s="79">
        <v>439.4</v>
      </c>
      <c r="M9" s="79">
        <v>439.4</v>
      </c>
      <c r="N9" s="79">
        <v>439.4</v>
      </c>
      <c r="O9" s="79">
        <v>439.4</v>
      </c>
      <c r="P9" s="79"/>
      <c r="Q9" s="79"/>
      <c r="R9" s="79"/>
      <c r="S9" s="79"/>
      <c r="U9" s="79">
        <f>SUM(H9:O9)/8</f>
        <v>441.54125000000005</v>
      </c>
      <c r="W9" s="42">
        <f t="shared" si="0"/>
        <v>0.10165853119448263</v>
      </c>
    </row>
    <row r="10" spans="1:23" ht="16.5" thickBot="1" x14ac:dyDescent="0.3">
      <c r="A10" s="83" t="s">
        <v>237</v>
      </c>
      <c r="B10" s="84">
        <v>21400</v>
      </c>
      <c r="C10" s="80" t="s">
        <v>238</v>
      </c>
      <c r="D10" s="85" t="s">
        <v>239</v>
      </c>
      <c r="E10" s="86" t="s">
        <v>232</v>
      </c>
      <c r="F10" s="87">
        <v>471.07</v>
      </c>
      <c r="G10" s="79"/>
      <c r="H10" s="79">
        <v>424.49</v>
      </c>
      <c r="I10" s="79">
        <v>424.49</v>
      </c>
      <c r="J10" s="79">
        <v>433.25</v>
      </c>
      <c r="K10" s="79">
        <v>424.49</v>
      </c>
      <c r="L10" s="79">
        <v>424.49</v>
      </c>
      <c r="M10" s="79">
        <v>424.49</v>
      </c>
      <c r="N10" s="79">
        <v>424.49</v>
      </c>
      <c r="O10" s="79">
        <v>424.49</v>
      </c>
      <c r="P10" s="79"/>
      <c r="Q10" s="79"/>
      <c r="R10" s="79"/>
      <c r="S10" s="79"/>
      <c r="U10" s="79">
        <f>SUM(H10:O10)/8</f>
        <v>425.58499999999992</v>
      </c>
      <c r="W10" s="42">
        <f t="shared" si="0"/>
        <v>9.7984833802966048E-2</v>
      </c>
    </row>
    <row r="11" spans="1:23" ht="17.25" thickTop="1" thickBot="1" x14ac:dyDescent="0.3">
      <c r="A11" s="88" t="s">
        <v>240</v>
      </c>
      <c r="B11" s="89"/>
      <c r="C11" s="89"/>
      <c r="D11" s="89"/>
      <c r="E11" s="89"/>
      <c r="F11" s="90"/>
      <c r="G11" s="91">
        <f>SUM(G7:G10)</f>
        <v>0</v>
      </c>
      <c r="H11" s="92">
        <f>SUM(H7:H10)</f>
        <v>4303.46</v>
      </c>
      <c r="I11" s="92">
        <f>SUM(I7:I10)</f>
        <v>4380.55</v>
      </c>
      <c r="J11" s="92">
        <f t="shared" ref="J11:S11" si="1">SUM(J7:J10)</f>
        <v>4426.9799999999996</v>
      </c>
      <c r="K11" s="92">
        <f t="shared" si="1"/>
        <v>4190.0600000000004</v>
      </c>
      <c r="L11" s="92">
        <f t="shared" si="1"/>
        <v>4180.55</v>
      </c>
      <c r="M11" s="92">
        <f t="shared" si="1"/>
        <v>4504.3100000000004</v>
      </c>
      <c r="N11" s="92">
        <f t="shared" si="1"/>
        <v>4380.55</v>
      </c>
      <c r="O11" s="92">
        <f t="shared" si="1"/>
        <v>4380.55</v>
      </c>
      <c r="P11" s="92">
        <f t="shared" si="1"/>
        <v>0</v>
      </c>
      <c r="Q11" s="92">
        <f t="shared" si="1"/>
        <v>0</v>
      </c>
      <c r="R11" s="92">
        <f t="shared" si="1"/>
        <v>0</v>
      </c>
      <c r="S11" s="92">
        <f t="shared" si="1"/>
        <v>0</v>
      </c>
      <c r="U11" s="92">
        <f>SUM(H11:O11)/8</f>
        <v>4343.3762500000003</v>
      </c>
      <c r="V11" s="93">
        <f>SUM(G7:N7)</f>
        <v>7479.8400000000011</v>
      </c>
    </row>
    <row r="12" spans="1:23" ht="16.5" thickTop="1" thickBot="1" x14ac:dyDescent="0.3"/>
    <row r="13" spans="1:23" ht="16.5" thickBot="1" x14ac:dyDescent="0.3">
      <c r="A13" s="94" t="s">
        <v>241</v>
      </c>
      <c r="B13" s="95"/>
      <c r="C13" s="95"/>
      <c r="D13" s="96"/>
      <c r="E13" s="97" t="s">
        <v>242</v>
      </c>
      <c r="F13" s="98">
        <v>59.89</v>
      </c>
      <c r="G13" s="79"/>
      <c r="H13" s="79">
        <v>70.760000000000005</v>
      </c>
      <c r="I13" s="79">
        <v>65.64</v>
      </c>
      <c r="J13" s="79">
        <v>75.680000000000007</v>
      </c>
      <c r="K13" s="79">
        <v>69.23</v>
      </c>
      <c r="L13" s="79">
        <v>77.239999999999995</v>
      </c>
      <c r="M13" s="79">
        <v>92.15</v>
      </c>
      <c r="N13" s="79">
        <v>74.959999999999994</v>
      </c>
      <c r="O13" s="79">
        <v>64.06</v>
      </c>
      <c r="P13" s="79"/>
      <c r="Q13" s="79"/>
      <c r="R13" s="79"/>
      <c r="S13" s="79"/>
      <c r="U13" s="92">
        <f>SUM(H13:O13)/8</f>
        <v>73.715000000000003</v>
      </c>
    </row>
    <row r="14" spans="1:23" ht="16.5" thickBot="1" x14ac:dyDescent="0.3">
      <c r="A14" s="47"/>
      <c r="B14" s="47"/>
      <c r="C14" s="47"/>
      <c r="D14" s="47"/>
      <c r="E14" s="47"/>
      <c r="F14" s="99"/>
      <c r="G14" s="92">
        <f>SUM(G7:G10)+G13</f>
        <v>0</v>
      </c>
      <c r="H14" s="92">
        <f t="shared" ref="H14:O14" si="2">SUM(H7:H10)+H13</f>
        <v>4374.22</v>
      </c>
      <c r="I14" s="92">
        <f t="shared" si="2"/>
        <v>4446.1900000000005</v>
      </c>
      <c r="J14" s="92">
        <f t="shared" si="2"/>
        <v>4502.66</v>
      </c>
      <c r="K14" s="92">
        <f t="shared" si="2"/>
        <v>4259.29</v>
      </c>
      <c r="L14" s="92">
        <f t="shared" si="2"/>
        <v>4257.79</v>
      </c>
      <c r="M14" s="92">
        <f t="shared" si="2"/>
        <v>4596.46</v>
      </c>
      <c r="N14" s="92">
        <f t="shared" si="2"/>
        <v>4455.51</v>
      </c>
      <c r="O14" s="92">
        <f t="shared" si="2"/>
        <v>4444.6100000000006</v>
      </c>
      <c r="P14" s="92">
        <f>SUM(P7:P13)</f>
        <v>0</v>
      </c>
      <c r="Q14" s="92">
        <f>SUM(Q7:Q13)</f>
        <v>0</v>
      </c>
      <c r="R14" s="92">
        <f>SUM(R7:R13)</f>
        <v>0</v>
      </c>
      <c r="S14" s="92">
        <f>SUM(S7:S13)</f>
        <v>0</v>
      </c>
      <c r="U14" s="92">
        <f>SUM(H14:O14)/8</f>
        <v>4417.0912500000004</v>
      </c>
    </row>
    <row r="15" spans="1:23" ht="15.75" x14ac:dyDescent="0.25">
      <c r="A15" s="47"/>
      <c r="B15" s="47"/>
      <c r="C15" s="47"/>
      <c r="D15" s="47"/>
      <c r="E15" s="47"/>
      <c r="F15" s="99"/>
      <c r="G15" s="47"/>
      <c r="H15" s="47"/>
      <c r="I15" s="47"/>
      <c r="J15" s="47"/>
      <c r="K15" s="47"/>
      <c r="L15" s="47"/>
      <c r="M15" s="47"/>
      <c r="N15" s="100"/>
      <c r="O15" s="47"/>
      <c r="P15" s="47"/>
      <c r="Q15" s="47"/>
      <c r="R15" s="47"/>
      <c r="S15" s="47"/>
      <c r="U15" s="93"/>
    </row>
    <row r="16" spans="1:23" ht="15.75" x14ac:dyDescent="0.25">
      <c r="A16" s="79"/>
    </row>
  </sheetData>
  <mergeCells count="8">
    <mergeCell ref="A11:F11"/>
    <mergeCell ref="A13:D13"/>
    <mergeCell ref="A1:O1"/>
    <mergeCell ref="A4:B4"/>
    <mergeCell ref="C4:D4"/>
    <mergeCell ref="A5:B5"/>
    <mergeCell ref="C5:D5"/>
    <mergeCell ref="G5:S5"/>
  </mergeCells>
  <pageMargins left="0.51181102362204722" right="0.51181102362204722" top="0.23622047244094491" bottom="0.39370078740157483" header="0.31496062992125984" footer="0.31496062992125984"/>
  <pageSetup paperSize="9" scale="83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total</vt:lpstr>
      <vt:lpstr>calculo 2023</vt:lpstr>
      <vt:lpstr>Planilha3</vt:lpstr>
      <vt:lpstr>Custos Troncos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Aleluia</dc:creator>
  <cp:lastModifiedBy>Karla Aleluia</cp:lastModifiedBy>
  <dcterms:created xsi:type="dcterms:W3CDTF">2022-12-07T21:42:59Z</dcterms:created>
  <dcterms:modified xsi:type="dcterms:W3CDTF">2024-09-22T09:17:35Z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