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P:\Analytics_Processos\Orcamento_2025\Criterios de Rateio\"/>
    </mc:Choice>
  </mc:AlternateContent>
  <xr:revisionPtr revIDLastSave="0" documentId="13_ncr:1_{A3F8C876-E3C5-449D-AB85-99A1253DE971}" xr6:coauthVersionLast="47" xr6:coauthVersionMax="47" xr10:uidLastSave="{00000000-0000-0000-0000-000000000000}"/>
  <bookViews>
    <workbookView xWindow="-120" yWindow="-120" windowWidth="20730" windowHeight="11160" tabRatio="678" xr2:uid="{F8D45F76-F533-42C8-AEA5-692CA166FC77}"/>
  </bookViews>
  <sheets>
    <sheet name="QUALYCOPY CORP- 2016 000275.07 " sheetId="1" r:id="rId1"/>
    <sheet name="CONSUMO AGO24 - EXCETO HMS FSC" sheetId="7" r:id="rId2"/>
    <sheet name="CONSUMO AGO24 - HMS" sheetId="8" state="hidden" r:id="rId3"/>
    <sheet name="CONSUMO FACULDADE - AGO24" sheetId="9" state="hidden" r:id="rId4"/>
    <sheet name="Planilha2" sheetId="3" state="hidden" r:id="rId5"/>
    <sheet name="Planilha5" sheetId="6" state="hidden" r:id="rId6"/>
    <sheet name="Planilha3" sheetId="4" state="hidden" r:id="rId7"/>
    <sheet name="Planilha4" sheetId="5" state="hidden" r:id="rId8"/>
    <sheet name="Planilha1" sheetId="2" state="hidden" r:id="rId9"/>
  </sheets>
  <definedNames>
    <definedName name="_xlnm._FilterDatabase" localSheetId="1" hidden="1">'CONSUMO AGO24 - EXCETO HMS FSC'!$A$1:$X$171</definedName>
    <definedName name="_xlnm._FilterDatabase" localSheetId="2" hidden="1">'CONSUMO AGO24 - HMS'!$A$1:$Q$1</definedName>
    <definedName name="_xlnm._FilterDatabase" localSheetId="8" hidden="1">Planilha1!$A$1:$Q$1</definedName>
    <definedName name="_xlnm._FilterDatabase" localSheetId="7" hidden="1">Planilha4!$A$1:$E$189</definedName>
    <definedName name="_xlnm._FilterDatabase" localSheetId="5" hidden="1">Planilha5!$A$1:$E$1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M153" i="3"/>
  <c r="M14" i="3"/>
  <c r="M186" i="3" s="1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179" i="1"/>
  <c r="B179" i="1"/>
  <c r="N186" i="3" l="1"/>
  <c r="O49" i="3" s="1"/>
  <c r="S167" i="1" l="1"/>
  <c r="S159" i="1"/>
  <c r="S9" i="1"/>
  <c r="S70" i="1"/>
  <c r="S64" i="1"/>
  <c r="S17" i="1"/>
  <c r="S119" i="1"/>
  <c r="S73" i="1"/>
  <c r="S21" i="1"/>
  <c r="S23" i="1"/>
  <c r="S27" i="1"/>
  <c r="S34" i="1"/>
  <c r="S41" i="1"/>
  <c r="S65" i="1"/>
  <c r="S15" i="1"/>
  <c r="S93" i="1"/>
  <c r="S109" i="1"/>
  <c r="S100" i="1"/>
  <c r="S160" i="1"/>
  <c r="S76" i="1"/>
  <c r="S49" i="1"/>
  <c r="S44" i="1"/>
  <c r="S36" i="1"/>
  <c r="S85" i="1"/>
  <c r="S121" i="1"/>
  <c r="O65" i="3"/>
  <c r="O70" i="3"/>
  <c r="O37" i="3"/>
  <c r="O30" i="3"/>
  <c r="O17" i="3"/>
  <c r="O53" i="3"/>
  <c r="O56" i="3"/>
  <c r="O104" i="3"/>
  <c r="O20" i="3"/>
  <c r="O61" i="3"/>
  <c r="O36" i="3"/>
  <c r="O14" i="3"/>
  <c r="O9" i="3"/>
  <c r="O180" i="3"/>
  <c r="O158" i="3"/>
  <c r="O164" i="3"/>
  <c r="O46" i="3"/>
  <c r="O23" i="3"/>
  <c r="O38" i="3"/>
  <c r="O15" i="3"/>
  <c r="O64" i="3"/>
  <c r="O150" i="3"/>
  <c r="O52" i="3"/>
  <c r="O63" i="3"/>
  <c r="O101" i="3"/>
  <c r="O47" i="3"/>
  <c r="O120" i="3"/>
  <c r="O7" i="3"/>
  <c r="O92" i="3"/>
  <c r="O87" i="3"/>
  <c r="O117" i="3"/>
  <c r="O33" i="3"/>
  <c r="O128" i="3"/>
  <c r="O124" i="3"/>
  <c r="O31" i="3"/>
  <c r="O116" i="3"/>
  <c r="O57" i="3"/>
  <c r="O125" i="3"/>
  <c r="O121" i="3"/>
  <c r="O168" i="3"/>
  <c r="O183" i="3"/>
  <c r="O151" i="3"/>
  <c r="O132" i="3"/>
  <c r="O137" i="3"/>
  <c r="O165" i="3"/>
  <c r="O177" i="3"/>
  <c r="O184" i="3"/>
  <c r="O161" i="3"/>
  <c r="O181" i="3"/>
  <c r="O40" i="3"/>
  <c r="O41" i="3"/>
  <c r="O119" i="3"/>
  <c r="O6" i="3"/>
  <c r="O166" i="3"/>
  <c r="O175" i="3"/>
  <c r="O28" i="3"/>
  <c r="O100" i="3"/>
  <c r="O22" i="3"/>
  <c r="O39" i="3"/>
  <c r="O97" i="3"/>
  <c r="O45" i="3"/>
  <c r="O109" i="3"/>
  <c r="O173" i="3"/>
  <c r="O182" i="3"/>
  <c r="O81" i="3"/>
  <c r="O48" i="3"/>
  <c r="O112" i="3"/>
  <c r="O176" i="3"/>
  <c r="O73" i="3"/>
  <c r="O62" i="3"/>
  <c r="O55" i="3"/>
  <c r="O105" i="3"/>
  <c r="O60" i="3"/>
  <c r="O140" i="3"/>
  <c r="O94" i="3"/>
  <c r="O111" i="3"/>
  <c r="O5" i="3"/>
  <c r="O69" i="3"/>
  <c r="O133" i="3"/>
  <c r="O54" i="3"/>
  <c r="O71" i="3"/>
  <c r="O8" i="3"/>
  <c r="O72" i="3"/>
  <c r="O136" i="3"/>
  <c r="O139" i="3"/>
  <c r="O123" i="3"/>
  <c r="O83" i="3"/>
  <c r="O35" i="3"/>
  <c r="O3" i="3"/>
  <c r="O170" i="3"/>
  <c r="O138" i="3"/>
  <c r="O106" i="3"/>
  <c r="O66" i="3"/>
  <c r="O26" i="3"/>
  <c r="O147" i="3"/>
  <c r="O131" i="3"/>
  <c r="O91" i="3"/>
  <c r="O51" i="3"/>
  <c r="O11" i="3"/>
  <c r="O146" i="3"/>
  <c r="O98" i="3"/>
  <c r="O50" i="3"/>
  <c r="O10" i="3"/>
  <c r="O155" i="3"/>
  <c r="O163" i="3"/>
  <c r="O99" i="3"/>
  <c r="O59" i="3"/>
  <c r="O19" i="3"/>
  <c r="O154" i="3"/>
  <c r="O114" i="3"/>
  <c r="O74" i="3"/>
  <c r="O34" i="3"/>
  <c r="O171" i="3"/>
  <c r="O107" i="3"/>
  <c r="O67" i="3"/>
  <c r="O27" i="3"/>
  <c r="O162" i="3"/>
  <c r="O122" i="3"/>
  <c r="O82" i="3"/>
  <c r="O42" i="3"/>
  <c r="O2" i="3"/>
  <c r="O179" i="3"/>
  <c r="O115" i="3"/>
  <c r="O75" i="3"/>
  <c r="O43" i="3"/>
  <c r="O178" i="3"/>
  <c r="O130" i="3"/>
  <c r="O90" i="3"/>
  <c r="O58" i="3"/>
  <c r="O18" i="3"/>
  <c r="O113" i="3"/>
  <c r="O86" i="3"/>
  <c r="O79" i="3"/>
  <c r="O145" i="3"/>
  <c r="O68" i="3"/>
  <c r="O148" i="3"/>
  <c r="O118" i="3"/>
  <c r="O135" i="3"/>
  <c r="O13" i="3"/>
  <c r="O77" i="3"/>
  <c r="O141" i="3"/>
  <c r="O78" i="3"/>
  <c r="O103" i="3"/>
  <c r="O16" i="3"/>
  <c r="O80" i="3"/>
  <c r="O144" i="3"/>
  <c r="O89" i="3"/>
  <c r="O44" i="3"/>
  <c r="O153" i="3"/>
  <c r="O110" i="3"/>
  <c r="O95" i="3"/>
  <c r="O4" i="3"/>
  <c r="O76" i="3"/>
  <c r="O156" i="3"/>
  <c r="O142" i="3"/>
  <c r="O159" i="3"/>
  <c r="O21" i="3"/>
  <c r="O85" i="3"/>
  <c r="O149" i="3"/>
  <c r="O102" i="3"/>
  <c r="O143" i="3"/>
  <c r="O24" i="3"/>
  <c r="O88" i="3"/>
  <c r="O152" i="3"/>
  <c r="O129" i="3"/>
  <c r="O108" i="3"/>
  <c r="O185" i="3"/>
  <c r="O126" i="3"/>
  <c r="O127" i="3"/>
  <c r="O12" i="3"/>
  <c r="O84" i="3"/>
  <c r="O172" i="3"/>
  <c r="O174" i="3"/>
  <c r="O25" i="3"/>
  <c r="O29" i="3"/>
  <c r="O93" i="3"/>
  <c r="O157" i="3"/>
  <c r="O134" i="3"/>
  <c r="O167" i="3"/>
  <c r="O32" i="3"/>
  <c r="O96" i="3"/>
  <c r="O160" i="3"/>
  <c r="O169" i="3"/>
  <c r="S29" i="1"/>
  <c r="S39" i="1"/>
  <c r="S20" i="1"/>
  <c r="S32" i="1"/>
  <c r="S60" i="1"/>
  <c r="S37" i="1"/>
  <c r="S42" i="1"/>
  <c r="S58" i="1"/>
  <c r="S74" i="1"/>
  <c r="S91" i="1"/>
  <c r="S126" i="1"/>
  <c r="S155" i="1"/>
  <c r="S140" i="1"/>
  <c r="S138" i="1"/>
  <c r="S106" i="1"/>
  <c r="S87" i="1"/>
  <c r="S103" i="1"/>
  <c r="S122" i="1"/>
  <c r="S147" i="1"/>
  <c r="S43" i="1"/>
  <c r="S52" i="1"/>
  <c r="S40" i="1"/>
  <c r="S110" i="1"/>
  <c r="S38" i="1"/>
  <c r="S54" i="1"/>
  <c r="S48" i="1"/>
  <c r="S19" i="1"/>
  <c r="S69" i="1"/>
  <c r="S57" i="1"/>
  <c r="S72" i="1"/>
  <c r="S55" i="1"/>
  <c r="S86" i="1"/>
  <c r="S125" i="1"/>
  <c r="S105" i="1"/>
  <c r="S96" i="1"/>
  <c r="S152" i="1"/>
  <c r="S120" i="1"/>
  <c r="S136" i="1"/>
  <c r="S115" i="1"/>
  <c r="S131" i="1"/>
  <c r="S59" i="1"/>
  <c r="S56" i="1"/>
  <c r="S102" i="1"/>
  <c r="S35" i="1"/>
  <c r="S25" i="1"/>
  <c r="S12" i="1"/>
  <c r="S98" i="1"/>
  <c r="S90" i="1"/>
  <c r="S50" i="1"/>
  <c r="S66" i="1"/>
  <c r="S99" i="1"/>
  <c r="S118" i="1"/>
  <c r="S134" i="1"/>
  <c r="S156" i="1"/>
  <c r="S175" i="1"/>
  <c r="S133" i="1"/>
  <c r="S68" i="1"/>
  <c r="S53" i="1"/>
  <c r="S14" i="1"/>
  <c r="S84" i="1"/>
  <c r="S51" i="1"/>
  <c r="S67" i="1"/>
  <c r="S83" i="1"/>
  <c r="S101" i="1"/>
  <c r="S108" i="1"/>
  <c r="S116" i="1"/>
  <c r="S132" i="1"/>
  <c r="S111" i="1"/>
  <c r="S127" i="1"/>
  <c r="S168" i="1"/>
  <c r="F179" i="1"/>
  <c r="S124" i="1"/>
  <c r="S33" i="1"/>
  <c r="S24" i="1"/>
  <c r="S81" i="1"/>
  <c r="S31" i="1"/>
  <c r="S30" i="1"/>
  <c r="S46" i="1"/>
  <c r="S62" i="1"/>
  <c r="S78" i="1"/>
  <c r="S112" i="1"/>
  <c r="S117" i="1"/>
  <c r="S172" i="1"/>
  <c r="S113" i="1"/>
  <c r="S95" i="1"/>
  <c r="S114" i="1"/>
  <c r="S130" i="1"/>
  <c r="S163" i="1"/>
  <c r="S148" i="1"/>
  <c r="S45" i="1"/>
  <c r="S61" i="1"/>
  <c r="S26" i="1"/>
  <c r="S47" i="1"/>
  <c r="S63" i="1"/>
  <c r="S79" i="1"/>
  <c r="S97" i="1"/>
  <c r="S88" i="1"/>
  <c r="S104" i="1"/>
  <c r="S128" i="1"/>
  <c r="S151" i="1"/>
  <c r="S10" i="1" l="1"/>
  <c r="S141" i="1"/>
  <c r="S82" i="1"/>
  <c r="S75" i="1"/>
  <c r="S18" i="1"/>
  <c r="S11" i="1"/>
  <c r="S139" i="1"/>
  <c r="S77" i="1"/>
  <c r="S28" i="1"/>
  <c r="S16" i="1"/>
  <c r="S80" i="1"/>
  <c r="S13" i="1"/>
  <c r="S22" i="1"/>
  <c r="S129" i="1"/>
  <c r="S92" i="1"/>
  <c r="S71" i="1"/>
  <c r="S135" i="1"/>
  <c r="S144" i="1"/>
  <c r="P179" i="1"/>
  <c r="L179" i="1"/>
  <c r="S164" i="1"/>
  <c r="S94" i="1"/>
  <c r="S123" i="1"/>
  <c r="O179" i="1"/>
  <c r="S176" i="1"/>
  <c r="M179" i="1"/>
  <c r="S137" i="1"/>
  <c r="S107" i="1"/>
  <c r="S143" i="1"/>
  <c r="S89" i="1"/>
  <c r="I179" i="1"/>
  <c r="S158" i="1"/>
  <c r="K179" i="1"/>
  <c r="N179" i="1"/>
  <c r="R179" i="1"/>
  <c r="S166" i="1"/>
  <c r="S178" i="1"/>
  <c r="Q179" i="1"/>
  <c r="H179" i="1"/>
  <c r="J179" i="1"/>
  <c r="S145" i="1"/>
  <c r="S153" i="1"/>
  <c r="S146" i="1"/>
  <c r="S150" i="1"/>
  <c r="S165" i="1"/>
  <c r="S171" i="1"/>
  <c r="S174" i="1"/>
  <c r="S177" i="1"/>
  <c r="S149" i="1"/>
  <c r="S170" i="1"/>
  <c r="S173" i="1"/>
  <c r="S154" i="1"/>
  <c r="S162" i="1"/>
  <c r="S142" i="1"/>
  <c r="S157" i="1"/>
  <c r="S161" i="1"/>
  <c r="S169" i="1"/>
  <c r="G179" i="1"/>
</calcChain>
</file>

<file path=xl/sharedStrings.xml><?xml version="1.0" encoding="utf-8"?>
<sst xmlns="http://schemas.openxmlformats.org/spreadsheetml/2006/main" count="7148" uniqueCount="385">
  <si>
    <t>CONTA CONTÁBIL</t>
  </si>
  <si>
    <t>4.2.4.01.0003</t>
  </si>
  <si>
    <t>ALUGUEL DE MAQ. E EQUIPAMENTOS</t>
  </si>
  <si>
    <t>NR_CONTRATO</t>
  </si>
  <si>
    <t>NM_FORNECEDOR</t>
  </si>
  <si>
    <t>Mês Reajuste</t>
  </si>
  <si>
    <t>% de Reajuste</t>
  </si>
  <si>
    <t>Regra</t>
  </si>
  <si>
    <t>2016/000275.07</t>
  </si>
  <si>
    <t>QUALYCOPY</t>
  </si>
  <si>
    <t xml:space="preserve">Resumo do Objeto: Outsourcing de impressão </t>
  </si>
  <si>
    <t>EMPRESA</t>
  </si>
  <si>
    <t>COD_SETOR</t>
  </si>
  <si>
    <t>CENTRO_CUSTO</t>
  </si>
  <si>
    <t>SETOR</t>
  </si>
  <si>
    <t>BASE</t>
  </si>
  <si>
    <t>Distribuição Base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</si>
  <si>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</si>
  <si>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</si>
  <si>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</si>
  <si>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</si>
  <si>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</si>
  <si>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</si>
  <si>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</si>
  <si>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</si>
  <si>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</si>
  <si>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</si>
  <si>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</si>
  <si>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</si>
  <si>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</si>
  <si>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01 - MATRIZ - SCMBA</t>
  </si>
  <si>
    <t>GERENCIA DE COMUNICACAO CORPORATIVA</t>
  </si>
  <si>
    <t>SECRETARIA GERAL - ADM CENTRAL</t>
  </si>
  <si>
    <t>GERENCIA DE CAPTACAO DE RECURSOS</t>
  </si>
  <si>
    <t>SUPERINTENDENCIA DE SERVICOS CORPORATIVOS</t>
  </si>
  <si>
    <t>GERENCIA DE CONTROLADORIA</t>
  </si>
  <si>
    <t>SUPERVISAO DE SERVICOS GERAIS - ADM. CENTRAL</t>
  </si>
  <si>
    <t>CONTAS A RECEBER</t>
  </si>
  <si>
    <t>CONTAS A PAGAR</t>
  </si>
  <si>
    <t>GESTAO DE CONTRATOS</t>
  </si>
  <si>
    <t>GERÊNCIA TECNOLOGIA INFORMAÇÃO</t>
  </si>
  <si>
    <t>SUPERVISÃO SISTEMAS APLICAÇÕES</t>
  </si>
  <si>
    <t>SUPERVISÃO INFRAEST  SEGURANÇA</t>
  </si>
  <si>
    <t>ASSESSORIA JURÍDICA</t>
  </si>
  <si>
    <t>GERENCIA DE GESTAO DE PESSOAS</t>
  </si>
  <si>
    <t>COORDENACAO DE PESSOAL</t>
  </si>
  <si>
    <t>UNIDADE DE ALIMENTACAO E NUTRICAO - PUPILEIRA</t>
  </si>
  <si>
    <t>PROJETOS E OBRAS</t>
  </si>
  <si>
    <t>MANUTENCAO GERAL</t>
  </si>
  <si>
    <t>COORD. SEG TRABALHO E MED OCUP</t>
  </si>
  <si>
    <t>MEIO AMBIENTE E UTILIDADES</t>
  </si>
  <si>
    <t>UNIDADE DE GOVERNANÇA, RISCOS E COMPLIANCE</t>
  </si>
  <si>
    <t>SUPERVISÃO DE SERVICE DESK</t>
  </si>
  <si>
    <t>SETOR DE COMPRAS</t>
  </si>
  <si>
    <t>GERÊNCIA DE HOTELARIA</t>
  </si>
  <si>
    <t>PLANEJ CONTROLE DE ESTOQUE PCE</t>
  </si>
  <si>
    <t>02 - HOSPITAL SANTA IZABEL</t>
  </si>
  <si>
    <t>SUPERINTENDENCIA DE SAUDE, ENSINO E PESQUISA</t>
  </si>
  <si>
    <t>GERENCIA DE OPERACOES ESTRATEGICAS</t>
  </si>
  <si>
    <t>GERENCIA COMERCIAL HSI</t>
  </si>
  <si>
    <t>NUCLEO DA QUALIDADE</t>
  </si>
  <si>
    <t>COMUNICACAO CORPORATIVA</t>
  </si>
  <si>
    <t>DIRETORIA DE ENSINO E PESQUISA</t>
  </si>
  <si>
    <t>NUCLEO DE PESQUISA EM CARDIOLOGIA</t>
  </si>
  <si>
    <t>COORDENACAO DE ENSINO</t>
  </si>
  <si>
    <t>COMITE DE ETICA EM PESQUISA</t>
  </si>
  <si>
    <t>LABORATORIO</t>
  </si>
  <si>
    <t>VIDEOENDOSCOPIA / DAY</t>
  </si>
  <si>
    <t>SENEP-SERVICO NUTRICAO ENTERAL E PARENT</t>
  </si>
  <si>
    <t>ECOCARDIOGRAFIA</t>
  </si>
  <si>
    <t>RESSONANCIA MAGNETICA</t>
  </si>
  <si>
    <t>RECEPCAO - LAUDOS BIOIMAGEM II</t>
  </si>
  <si>
    <t>RECEPCAO - BIOIMAGEM III</t>
  </si>
  <si>
    <t>MEDICINA NUCLEAR - BIOIMAGEM III</t>
  </si>
  <si>
    <t>FARMACIA SATELITE - BIOIMAGEM III</t>
  </si>
  <si>
    <t>UI ERICK LOEF PEDIATRIA</t>
  </si>
  <si>
    <t>ONCOLOGIA AMB. PED. ERIK LOEFF</t>
  </si>
  <si>
    <t>ANATOMIA PATOLOGICA</t>
  </si>
  <si>
    <t>AREAS COMUNS, PATIOS E EDIFICACOES</t>
  </si>
  <si>
    <t>NUCLEO DE CADASTROS</t>
  </si>
  <si>
    <t>COORDENAÇÃO ANÁLISE DE CONTAS</t>
  </si>
  <si>
    <t>SUPERVISÃO CONTAS E FATURAMENTO SUS</t>
  </si>
  <si>
    <t>SUPERVISÃO CONTAS E FATURAMENTO CONVÊNIOS</t>
  </si>
  <si>
    <t>CRN - CENTRAL DE REGISTRO DE NOTAS</t>
  </si>
  <si>
    <t>SUPERVISÃO HONORARIOS MEDICOS</t>
  </si>
  <si>
    <t>GERENCIA DE FATURAMENTO HSI</t>
  </si>
  <si>
    <t>MANUTENCAO GERAL HSI</t>
  </si>
  <si>
    <t>LAVANDERIA</t>
  </si>
  <si>
    <t>SERVIÇOS COMPLEMENTARES</t>
  </si>
  <si>
    <t>HIGIENIZACAO - SERVICOS DE TERCEIROS</t>
  </si>
  <si>
    <t>ENGENHARIA CLINICA</t>
  </si>
  <si>
    <t>CENTRAL DE ABASTECIMENTO FARMACEUTICO</t>
  </si>
  <si>
    <t>GESTAO ESTOQUE NUTRICAO</t>
  </si>
  <si>
    <t>GESTAO ESTOQUE MANUTENCAO</t>
  </si>
  <si>
    <t>FARMACIA SUS</t>
  </si>
  <si>
    <t>FARMACIA P.A ADULTO</t>
  </si>
  <si>
    <t>FARMACIA J. NETO 1</t>
  </si>
  <si>
    <t>FARMACIA PA PEDIATRICO</t>
  </si>
  <si>
    <t>FARMACIA UCO</t>
  </si>
  <si>
    <t>FARMACIA CENTRO CIRURGICO</t>
  </si>
  <si>
    <t>FARMACIA CENTRO CIRURGICO III - UNID. CARDIOLOGICA</t>
  </si>
  <si>
    <t>CENTRAL DE MATERIAIS DE OPME ORTESE PROT</t>
  </si>
  <si>
    <t>FARMACIA HEMODINAMICA - UCO</t>
  </si>
  <si>
    <t>FARMACIA UTI CARDIOVASCULAR</t>
  </si>
  <si>
    <t>FARMACIA UTI CLINICA</t>
  </si>
  <si>
    <t>FARMACIA UTI CIRURGICA</t>
  </si>
  <si>
    <t>COORDENACAO DE FARMACIA</t>
  </si>
  <si>
    <t>FARMACIA UTI NEURO CLINICA</t>
  </si>
  <si>
    <t>FARMACIA IBC</t>
  </si>
  <si>
    <t>RADIOTERAPIA IBC</t>
  </si>
  <si>
    <t>QUIMIOTERAPIA IBC</t>
  </si>
  <si>
    <t>COORDENAÇÃO FARMACIA CLINICA</t>
  </si>
  <si>
    <t>DIRETORIA TECNICA ASSISTENCIAL</t>
  </si>
  <si>
    <t>SERVICO DE CONTROLE DE INFECCAO HOSPITALAR (SCIH)</t>
  </si>
  <si>
    <t>EPIDEMIOLOGIA</t>
  </si>
  <si>
    <t>MEDICOS HOSPITALISTAS</t>
  </si>
  <si>
    <t>CLINICA UNIDADE ALVARO LEMOS</t>
  </si>
  <si>
    <t>UNIDADE DE ACOLHIMENTO INFANTOJUVENIL</t>
  </si>
  <si>
    <t>RECEPCAO P3 - HSI</t>
  </si>
  <si>
    <t>GERENCIA PRATICA ASSISTENCIAL</t>
  </si>
  <si>
    <t>RECEPCAO CENTRAL - HSI</t>
  </si>
  <si>
    <t>CALL CENTER HSI</t>
  </si>
  <si>
    <t>NUCLEO DE ATENDIMENTO AO CLIENTE - NAC</t>
  </si>
  <si>
    <t>UTI - CORONARIANA (UCO)</t>
  </si>
  <si>
    <t>UI CONDE 6</t>
  </si>
  <si>
    <t>UI CONDE 5</t>
  </si>
  <si>
    <t>UTI CLÍNICA 2</t>
  </si>
  <si>
    <t>UTI CLINICA - GERAL</t>
  </si>
  <si>
    <t>UTI CARDIO VASCULAR</t>
  </si>
  <si>
    <t>UTI CIRURGICA 1 ADULTO</t>
  </si>
  <si>
    <t>UTI PEDIÁTRICA</t>
  </si>
  <si>
    <t>HEMODINAMICA</t>
  </si>
  <si>
    <t>CME - CENTRAL DE MATERIAL ESTERILIZADO</t>
  </si>
  <si>
    <t>CENTRO CIRURGICO I</t>
  </si>
  <si>
    <t>CENTRO CIRURGICO III</t>
  </si>
  <si>
    <t>UI 3º ANDAR PEDIATRIA</t>
  </si>
  <si>
    <t>PA PEDIATRICO</t>
  </si>
  <si>
    <t>UI CONDE 3</t>
  </si>
  <si>
    <t>UI CONDE 2</t>
  </si>
  <si>
    <t>UI CONDE 4</t>
  </si>
  <si>
    <t>UI CONDE 1</t>
  </si>
  <si>
    <t>UI - J.NETO 1 AND B</t>
  </si>
  <si>
    <t>UI - J.NETO 3 AND A</t>
  </si>
  <si>
    <t>UI - J.NETO 3 AND B</t>
  </si>
  <si>
    <t>NUCLEO DE GESTAO DE LEITOS</t>
  </si>
  <si>
    <t>UI 2º ANDAR PEDIATRIA</t>
  </si>
  <si>
    <t>UI - J.NETO 1 AND A</t>
  </si>
  <si>
    <t>UI - J.NETO 2 AND</t>
  </si>
  <si>
    <t>LACTARIO</t>
  </si>
  <si>
    <t>NUTRICAO PRODUCAO</t>
  </si>
  <si>
    <t>FISIOTERAPIA - HSI</t>
  </si>
  <si>
    <t>PA ADULTO</t>
  </si>
  <si>
    <t>AMBULATORIO SILVA LIMA</t>
  </si>
  <si>
    <t>INTERNAMENTO ( CONVENIOS )</t>
  </si>
  <si>
    <t>COORDENACAO DE HOTELARIA</t>
  </si>
  <si>
    <t>COORD ENFER UNID INTERN ADULTO</t>
  </si>
  <si>
    <t>PRE INTERNAMENTO CONVENIOS</t>
  </si>
  <si>
    <t>SERVICO DE CURATIVOS - CONVENIOS</t>
  </si>
  <si>
    <t>INTERNAMENTO SUS</t>
  </si>
  <si>
    <t>PSICOLOGIA HOSPITALAR</t>
  </si>
  <si>
    <t>SERVICO SOCIAL - PACIENTES</t>
  </si>
  <si>
    <t>SAME/GED</t>
  </si>
  <si>
    <t>TOMOGRAFIA</t>
  </si>
  <si>
    <t>RAIO X</t>
  </si>
  <si>
    <t>ULTRASSONOGRAFIA</t>
  </si>
  <si>
    <t>ONCOLOGIA AMB. ADULTO</t>
  </si>
  <si>
    <t>PA OTORRINO</t>
  </si>
  <si>
    <t>MAMOGRAFIA</t>
  </si>
  <si>
    <t>SALA 106 CONSU. MÉD STA IZABEL</t>
  </si>
  <si>
    <t>CENTRAL ENTREGA DE LAUDOS HSI</t>
  </si>
  <si>
    <t>PA ORTOPEDICO</t>
  </si>
  <si>
    <t>MATRIZ - SCMBA</t>
  </si>
  <si>
    <t>SAP - SERV. ATEND. PARTICULAR</t>
  </si>
  <si>
    <t>FARMÁCIA PROF HOSANNA OLIVEIRA</t>
  </si>
  <si>
    <t>NÚCLEO RELACIONAMENTO MÉDICO</t>
  </si>
  <si>
    <t>FARMACIA GASTRO/P.A OTORRINO</t>
  </si>
  <si>
    <t>COORD. ATENÇÃO PRIMARIA SAÚDE</t>
  </si>
  <si>
    <t>UNIDADE SEMI-INTENSIVA</t>
  </si>
  <si>
    <t>FARMÁCIA SEMI INTENSIVA</t>
  </si>
  <si>
    <t>CONSULTORIOS ESPECIALIZADOS</t>
  </si>
  <si>
    <t>PROJETO CÂNCER CENTER</t>
  </si>
  <si>
    <t>03 - GESTAO IMOBILIARIA</t>
  </si>
  <si>
    <t>ADMINISTRACAO - DPTO GESTAO IMOBILIARIA</t>
  </si>
  <si>
    <t>04 - CEMITERIO DO CAMPO SANTO</t>
  </si>
  <si>
    <t>ADMINISTRACAO DO CEMITERIO CAMPO SANTO</t>
  </si>
  <si>
    <t>CAMPO SANTO FAMILIAR</t>
  </si>
  <si>
    <t>05 - EVENTOS</t>
  </si>
  <si>
    <t>GERÊNCIA DE EVENTOS</t>
  </si>
  <si>
    <t>06 - ACAO SOCIAL</t>
  </si>
  <si>
    <t>GERENCIA DE ACAO SOCIAL</t>
  </si>
  <si>
    <t>ESPACO AVANCAR - CENTRO DE REF EM PROM SOCIAL E CAPACITACAO</t>
  </si>
  <si>
    <t>BALCAO DA JUSTICA E DA CIDADANIA</t>
  </si>
  <si>
    <t>CEI SANTO ANTONIO</t>
  </si>
  <si>
    <t>CEI CRISTO REDENTOR</t>
  </si>
  <si>
    <t>CEI CORACAO DE MARIA</t>
  </si>
  <si>
    <t>CEI SAO GERALDO</t>
  </si>
  <si>
    <t>CEI NOSSA SENHORA DE MISERICORDIA</t>
  </si>
  <si>
    <t>CEI SAO FRANCISCO DE ASSIS</t>
  </si>
  <si>
    <t>COORDENACAO DE ATIVIDADES EXTRA CURRICULARES</t>
  </si>
  <si>
    <t>07 - PATRIMONIO CULTURAL</t>
  </si>
  <si>
    <t>CENTRO DE MEMORIA JORGE CALMOM</t>
  </si>
  <si>
    <t>MUSEU DA MISERICORDIA</t>
  </si>
  <si>
    <t>08 - FACULDADE SANTA CASA</t>
  </si>
  <si>
    <t>ADMINISTRATIVO</t>
  </si>
  <si>
    <t>10 - CENTRAL DE DOACOES</t>
  </si>
  <si>
    <t>TELE DOACAO</t>
  </si>
  <si>
    <t>11 - HOSPITAL MUNICIPAL DE CATU</t>
  </si>
  <si>
    <t>COORDENAÇÃO MÉDICA</t>
  </si>
  <si>
    <t>COORDENAÇÃO OPERACIONAL</t>
  </si>
  <si>
    <t>CENTRO CIRÚRGICO</t>
  </si>
  <si>
    <t>FARMÁCIA E ALMOXARIFADO</t>
  </si>
  <si>
    <t>RECEPÇÃO E INTERNAMENTO</t>
  </si>
  <si>
    <t>UNID ABERTA INTERNAÇÃO - ALA1</t>
  </si>
  <si>
    <t>CURATIVOS SESAU</t>
  </si>
  <si>
    <t>Total</t>
  </si>
  <si>
    <t>CD_FORNECEDOR</t>
  </si>
  <si>
    <t>DTC_INICIAL</t>
  </si>
  <si>
    <t>DTC_FINAL</t>
  </si>
  <si>
    <t>NM_SETOR_SD</t>
  </si>
  <si>
    <t>CD_CONTABIL_PAI_SD</t>
  </si>
  <si>
    <t>DS_CONTABIL_PAI_SD</t>
  </si>
  <si>
    <t>CD_CONTABIL_SD</t>
  </si>
  <si>
    <t>DS_CONTABIL_SD</t>
  </si>
  <si>
    <t>DT_LCTO_SD</t>
  </si>
  <si>
    <t>DOCUMENTO</t>
  </si>
  <si>
    <t>VL_SALDO_SD</t>
  </si>
  <si>
    <t>SG_SALDO_SD</t>
  </si>
  <si>
    <t>COD_EMPRESA</t>
  </si>
  <si>
    <t>DS_EMPRESA_SD</t>
  </si>
  <si>
    <t>NR_DOCUMENTO</t>
  </si>
  <si>
    <t>DS_OBSERVACAO</t>
  </si>
  <si>
    <t>4.2.4.01</t>
  </si>
  <si>
    <t>SERVICOS DE TERCEIROS</t>
  </si>
  <si>
    <t>NOTA FISCAL - QUALYCOPY COMÉRCIO E SERVIÇOS LTDA</t>
  </si>
  <si>
    <t>D</t>
  </si>
  <si>
    <t>N Contrato: 2016/000275.08 - Parcela: 4 - 09/2023 - CONSUMO.</t>
  </si>
  <si>
    <t>QUALYCOPY COMÉRCIO E SERVIÇOS LTDA</t>
  </si>
  <si>
    <t>C</t>
  </si>
  <si>
    <t>N Contrato: 2016/000275.08 - Parcela: 10 - 09/2023 - FRANQUIA LIVRE.</t>
  </si>
  <si>
    <t>HOSPITAL SANTA IZABE</t>
  </si>
  <si>
    <t>N Contrato: 2016/000275.08 - Parcela: 13 - 09/2023 - IMPRESSORA LASER.</t>
  </si>
  <si>
    <t>COORDENAÇÃO SISTEMAS APLICAÇÕES</t>
  </si>
  <si>
    <t>DIR. CORPORATIVA TEC OPERAÇÕES</t>
  </si>
  <si>
    <t>N Contrato: 2016/000275.08 - Parcela: 9 - 09/2023 - CONSUMO.</t>
  </si>
  <si>
    <t>N Contrato: 2016/000275.08 - Parcela: 6 - 09/2023 - CONSUMO.</t>
  </si>
  <si>
    <t>N Contrato: 2016/000275.08 - Parcela: 7 - 09/2023 - CONSUMO.</t>
  </si>
  <si>
    <t>GERÊNCIA TÉC ASSIST QUALIDADE</t>
  </si>
  <si>
    <t>NUCLEO DE PESQUISA</t>
  </si>
  <si>
    <t>N Contrato: 2018/000108.01 - Parcela: 47 - 09/2023 - CONSUMO.</t>
  </si>
  <si>
    <t>N Contrato: 2016/000275.08 - Parcela: 5 - 09/2023 - CONSUMO.</t>
  </si>
  <si>
    <t>TOMOGRAFIA - BIOIMAGEM III</t>
  </si>
  <si>
    <t>RESSONANCIA - BIOIMAGEM III</t>
  </si>
  <si>
    <t>N Contrato: 2016/000275.08 - Parcela: 14 - 09/2023 - PULSEIRAS.</t>
  </si>
  <si>
    <t>N Contrato: 2016/000275.08 - Parcela: 11 - 09/2023 - PULSEIRAS.</t>
  </si>
  <si>
    <t>ONCOLOGIA AMBULATOR PEDIÁTRICA</t>
  </si>
  <si>
    <t>COORDENAÇÃO COMERCIAL</t>
  </si>
  <si>
    <t>COORD ANÁLISE CONTA E GUIA PÓS</t>
  </si>
  <si>
    <t>SUPERVISÃO FATURAMENTO SUS</t>
  </si>
  <si>
    <t>SUPERV FATURAMENTO CONVÊNIOS</t>
  </si>
  <si>
    <t>CENTRAL DE ABASTECIMENTO</t>
  </si>
  <si>
    <t>FARMACIA HEMODINAMICA</t>
  </si>
  <si>
    <t>FARMÁCIA PEDIÁTRICA</t>
  </si>
  <si>
    <t>FARMÁCIA CANCER CENTER</t>
  </si>
  <si>
    <t>RADIOTERAPIA CANCER CENTER</t>
  </si>
  <si>
    <t>QUIMIOTERAPIA CANCER CENTER</t>
  </si>
  <si>
    <t>FARMACIA HOSPITAL DIA</t>
  </si>
  <si>
    <t>COORDENAÇÃO CONTACT CENTER</t>
  </si>
  <si>
    <t>UTI CLÍNICA 4</t>
  </si>
  <si>
    <t>UTI CLÍNICA 3</t>
  </si>
  <si>
    <t>SEMI INTENSIVA PEDIÁTRICA</t>
  </si>
  <si>
    <t>UTI CARDIOLOGICA</t>
  </si>
  <si>
    <t>UTI PEDIÁTRICA 2</t>
  </si>
  <si>
    <t>ONCOLOGIA AMBULATOR ADULTO SUS</t>
  </si>
  <si>
    <t>N Contrato: 2016/000275.08 - Parcela: 2 - 09/2023 - FRANQUIA LIVRE.</t>
  </si>
  <si>
    <t>N Contrato: 2016/000275.08 - Parcela: 1 - 08/2023- FRANQUIA LIVRE A4 PB E COR.</t>
  </si>
  <si>
    <t>REF. A COMPRA/SERV. NF 38819 QUALYCOPY COMÉRCIO E SERVIÇOS LTDA</t>
  </si>
  <si>
    <t>CAIO ANDRADE</t>
  </si>
  <si>
    <t>PÓS-GRADUAÇÃO CORPORATIVA</t>
  </si>
  <si>
    <t>4.2.3.01</t>
  </si>
  <si>
    <t>DESPESAS GERAIS E ADMINISTRATIVAS</t>
  </si>
  <si>
    <t>4.2.3.01.0014</t>
  </si>
  <si>
    <t>XEROX</t>
  </si>
  <si>
    <t>REF. A  SERVIÇO NF 42404 - QUALYCOPY COMÉRCIO E SERVIÇOS LTDA</t>
  </si>
  <si>
    <t>Não especificado</t>
  </si>
  <si>
    <t>IMPLANTAÇÃO CURSO DE MEDICINA</t>
  </si>
  <si>
    <t>REF. A  SERVIÇO NF Q42187 - QUALYCOPY COMÉRCIO E SERVIÇOS LTDA</t>
  </si>
  <si>
    <t>Q42187</t>
  </si>
  <si>
    <t>REF. A  SERVIÇO NF Q42188 - QUALYCOPY COMÉRCIO E SERVIÇOS LTDA</t>
  </si>
  <si>
    <t>Q42188</t>
  </si>
  <si>
    <t>N Contrato: 2016/000275.08 - Parcela: 3 - 09/2023 - FRANQUIA LIVRE.</t>
  </si>
  <si>
    <t>CASA DE APOIO SOLANGE FRAGA</t>
  </si>
  <si>
    <t>N Contrato: 2016/000275.08 - Parcela: 8 - 09/2023 - CONSUMO.</t>
  </si>
  <si>
    <t>N Contrato: 2016/000275.08 - Parcela: 12 - 09/2023 - CONSUMO CATU.</t>
  </si>
  <si>
    <t>BIOIMAGEM - RAIO X</t>
  </si>
  <si>
    <t>FATURAMENTO</t>
  </si>
  <si>
    <t>PRONTO ATENDIMENTO</t>
  </si>
  <si>
    <t>SERVIÇO SOCIAL</t>
  </si>
  <si>
    <t>(Tudo)</t>
  </si>
  <si>
    <t>Total Geral</t>
  </si>
  <si>
    <t>Soma de VL_SALDO_SD</t>
  </si>
  <si>
    <t>(Vários itens)</t>
  </si>
  <si>
    <t>DS_MULTI_EMPRESA</t>
  </si>
  <si>
    <t>CD_SETOR</t>
  </si>
  <si>
    <t>CD_CEN_CUS</t>
  </si>
  <si>
    <t>NM_SETOR</t>
  </si>
  <si>
    <t>SN_ATIVO</t>
  </si>
  <si>
    <t>S</t>
  </si>
  <si>
    <t>IBC ULTRASSOM</t>
  </si>
  <si>
    <t>SERVICO DE OTORRINOLARINGOLOGIA</t>
  </si>
  <si>
    <t>SALA 103 CONSU. MÉD STA IZABEL</t>
  </si>
  <si>
    <t>SALA 115 CONSU. MED STA IZABEL</t>
  </si>
  <si>
    <t>SALA 104 CONSU. MÉD STA IZABEL</t>
  </si>
  <si>
    <t>SALA 111 CONSU. MÉD STA IZABEL</t>
  </si>
  <si>
    <t>SALA 213 CONSU. MÉD STA IZABEL</t>
  </si>
  <si>
    <t>SALA 105 CONSU. MÉD STA IZABEL</t>
  </si>
  <si>
    <t>AMBULATORIO DE ORTOPEDIA</t>
  </si>
  <si>
    <t>14 - APS</t>
  </si>
  <si>
    <t>SETOR SALA VERMELHA - 2 LEITOS</t>
  </si>
  <si>
    <t>CC</t>
  </si>
  <si>
    <t>NOME</t>
  </si>
  <si>
    <t>VALOR</t>
  </si>
  <si>
    <t>PROCV</t>
  </si>
  <si>
    <t>%</t>
  </si>
  <si>
    <t>cd_setor</t>
  </si>
  <si>
    <t>Consumo média de jun a set/23</t>
  </si>
  <si>
    <t>N Contrato: 2024/000066.00 - Parcela: 68 - 08/2024 FRANQUIA LIVRE PB, COR E FRANQUIA LIVRE TERMICAS</t>
  </si>
  <si>
    <t>N Contrato: 2024/000066.00 - Parcela: 34 - 08/2024 - FORNECIMENTO.</t>
  </si>
  <si>
    <t>N Contrato: 2024/000066.00 - Parcela: 38 - 08/2024- TAXA FIXA, FRANQUIA LIVRE A4 PB/COR, PAGINAS REDUZIDAS.</t>
  </si>
  <si>
    <t>N Contrato: 2024/000066.00 - Parcela: 62 - 08/2024- FRANQUIA LIVRE A4 PB/ COR.</t>
  </si>
  <si>
    <t>N Contrato: 2024/000066.00 - Parcela: 62 - 08/2024 FRANQUIA LIVRE PB E COR</t>
  </si>
  <si>
    <t>N Contrato: 2024/000066.00 - Parcela: 65 - 08/2024 FRANQUIA LIVRE P&amp;B</t>
  </si>
  <si>
    <t>DIRETORIA CORPORATIVA DE SAUDE</t>
  </si>
  <si>
    <t>GERENCIA DE ESTUDOS E PROJETOS</t>
  </si>
  <si>
    <t>FARMACIA UTI 3</t>
  </si>
  <si>
    <t>FARMACIA UTI 5</t>
  </si>
  <si>
    <t>FARMACIA UTI 1</t>
  </si>
  <si>
    <t>FARMACIA UTI 2</t>
  </si>
  <si>
    <t>FARMACIA UTI 4</t>
  </si>
  <si>
    <t>UTI 5</t>
  </si>
  <si>
    <t>SEMI-INTENSIVA - TMO</t>
  </si>
  <si>
    <t>SEMI INTENSIVA ADULTO</t>
  </si>
  <si>
    <t>N Contrato: 2024/000066.00 - Parcela: 64 - 08/2024 FRANQUIA LIVRE PB E FRANQUIA LIVRE</t>
  </si>
  <si>
    <t>N Contrato: 2024/000066.00 - Parcela: 60 - 07/2024- FRANQUIA LIVRE A4 PB.</t>
  </si>
  <si>
    <t>NF Q46717 QUALYCOPY COMÉRCIO E SERVIÇOS LTDA</t>
  </si>
  <si>
    <t>Q46717</t>
  </si>
  <si>
    <t>FATURA Q45572 QUALYCOPY COMÉRCIO E SERVIÇOS LTDA</t>
  </si>
  <si>
    <t>Q45572</t>
  </si>
  <si>
    <t>N Contrato: 2024/000066.00 - Parcela: 63 - 08/2024  FRANQUIA LIVRE P&amp;B E COR</t>
  </si>
  <si>
    <t>N Contrato: 2024/000066.00 - Parcela: 32 - 08/2024 - FRANQUIA.</t>
  </si>
  <si>
    <t>16 - CER II</t>
  </si>
  <si>
    <t>N Contrato: 2024/000066.00 - Parcela: 61 - 08/2024 TAXA FIXA</t>
  </si>
  <si>
    <t>N Contrato: 2024/000066.00 - Parcela: 70 - 08/2024 FRANQUIA LIVRE PB E FRANQUIA LIVRES</t>
  </si>
  <si>
    <t>DIRETORIA GERAL</t>
  </si>
  <si>
    <t>12 - HOSPITAL MUNICIPAL DE SALVADOR</t>
  </si>
  <si>
    <t>N Contrato: 2018/000396.04 - Parcela: 6 - 08/2024- FRANQUIA LIVRE A4.</t>
  </si>
  <si>
    <t>GERENCIA ADMINISTRATIVA</t>
  </si>
  <si>
    <t>TECNOLOGIA DA INFORMAÇÃO</t>
  </si>
  <si>
    <t>MANUTENÇAO</t>
  </si>
  <si>
    <t>ALMOXARIFADO</t>
  </si>
  <si>
    <t>HIGIENIZAÇÃO</t>
  </si>
  <si>
    <t>GESTÃO DE LEITOS</t>
  </si>
  <si>
    <t>SAME</t>
  </si>
  <si>
    <t>ENGENHARIA CLÍNICA</t>
  </si>
  <si>
    <t>FARMÁCIA</t>
  </si>
  <si>
    <t>SAÚDE MEDIC. SEG. OCUPACIONAL</t>
  </si>
  <si>
    <t>NUTRIÇÃO PRODUÇÃO (DEMAIS)</t>
  </si>
  <si>
    <t>GERÊNCIA FINANCEIRA</t>
  </si>
  <si>
    <t>SEGURANÇA DO TRABALHO</t>
  </si>
  <si>
    <t>BIOIMAGEM</t>
  </si>
  <si>
    <t>EMERGÊNCIA ADULTO</t>
  </si>
  <si>
    <t>UTI ADULTO</t>
  </si>
  <si>
    <t>LACTÁRIO</t>
  </si>
  <si>
    <t>AMBULATÓRIO</t>
  </si>
  <si>
    <t>AGÊNCIA TRANSFUSIONAL</t>
  </si>
  <si>
    <t>CME</t>
  </si>
  <si>
    <t>LABORATÓRIO</t>
  </si>
  <si>
    <t>ENFERMARIA ADULTO</t>
  </si>
  <si>
    <t>FISIOTERAPIA</t>
  </si>
  <si>
    <t>RECEPÇÃO EMERGÊNCIA</t>
  </si>
  <si>
    <t>EDUCAÇÃO PERMANENTE</t>
  </si>
  <si>
    <t>ENF. PEDIATRICA EMBAUBA</t>
  </si>
  <si>
    <t>'</t>
  </si>
  <si>
    <t>,</t>
  </si>
  <si>
    <t>NUCLEO DE APOIO ORGANIZACIONAL - SERVICOS COMPARTILHADOS</t>
  </si>
  <si>
    <t>QUALYCOPY CORPORATIVO 
EXCETO HMS E FSC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</si>
</sst>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0" fontId="0" fillId="0" borderId="0" xfId="2" applyNumberFormat="1" applyFont="1"/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43" fontId="3" fillId="0" borderId="12" xfId="1" applyFont="1" applyFill="1" applyBorder="1"/>
    <xf numFmtId="17" fontId="0" fillId="5" borderId="10" xfId="0" applyNumberFormat="1" applyFill="1" applyBorder="1" applyAlignment="1">
      <alignment horizontal="center" vertical="center"/>
    </xf>
    <xf numFmtId="9" fontId="0" fillId="5" borderId="10" xfId="2" applyFont="1" applyFill="1" applyBorder="1" applyAlignment="1">
      <alignment horizontal="center" vertical="center"/>
    </xf>
    <xf numFmtId="17" fontId="0" fillId="5" borderId="13" xfId="0" applyNumberFormat="1" applyFill="1" applyBorder="1" applyAlignment="1">
      <alignment horizontal="center" vertical="center"/>
    </xf>
    <xf numFmtId="0" fontId="6" fillId="4" borderId="0" xfId="0" applyFont="1" applyFill="1" applyAlignment="1">
      <alignment horizontal="right" vertical="center"/>
    </xf>
    <xf numFmtId="43" fontId="6" fillId="4" borderId="0" xfId="1" applyFont="1" applyFill="1" applyAlignment="1">
      <alignment horizontal="center"/>
    </xf>
    <xf numFmtId="0" fontId="6" fillId="4" borderId="0" xfId="0" applyFont="1" applyFill="1" applyAlignment="1">
      <alignment horizontal="right" indent="1"/>
    </xf>
    <xf numFmtId="43" fontId="6" fillId="4" borderId="0" xfId="0" applyNumberFormat="1" applyFont="1" applyFill="1"/>
    <xf numFmtId="0" fontId="0" fillId="0" borderId="0" xfId="0" applyAlignment="1">
      <alignment horizontal="center" vertical="center"/>
    </xf>
    <xf numFmtId="3" fontId="0" fillId="0" borderId="0" xfId="0" applyNumberFormat="1"/>
    <xf numFmtId="43" fontId="0" fillId="0" borderId="0" xfId="1" applyFont="1"/>
    <xf numFmtId="43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0" fontId="0" fillId="6" borderId="0" xfId="0" applyFill="1"/>
    <xf numFmtId="14" fontId="0" fillId="0" borderId="0" xfId="0" applyNumberFormat="1"/>
    <xf numFmtId="0" fontId="0" fillId="0" borderId="0" xfId="0" pivotButton="1"/>
    <xf numFmtId="3" fontId="0" fillId="6" borderId="0" xfId="0" applyNumberFormat="1" applyFill="1"/>
    <xf numFmtId="43" fontId="0" fillId="6" borderId="0" xfId="1" applyFont="1" applyFill="1"/>
    <xf numFmtId="3" fontId="0" fillId="7" borderId="0" xfId="0" applyNumberFormat="1" applyFill="1"/>
    <xf numFmtId="0" fontId="0" fillId="7" borderId="0" xfId="0" applyFill="1"/>
    <xf numFmtId="3" fontId="0" fillId="8" borderId="0" xfId="0" applyNumberFormat="1" applyFill="1"/>
    <xf numFmtId="43" fontId="0" fillId="6" borderId="0" xfId="0" applyNumberFormat="1" applyFill="1"/>
    <xf numFmtId="10" fontId="1" fillId="0" borderId="0" xfId="0" applyNumberFormat="1" applyFont="1"/>
    <xf numFmtId="1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quotePrefix="1"/>
    <xf numFmtId="0" fontId="0" fillId="9" borderId="0" xfId="0" applyFill="1"/>
    <xf numFmtId="0" fontId="7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5" formatCode="_-* #,##0.00_-;\-* #,##0.00_-;_-* &quot;-&quot;??_-;_-@_-"/>
    </dxf>
    <dxf>
      <numFmt numFmtId="3" formatCode="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Aleluia" refreshedDate="45214.850666435188" createdVersion="8" refreshedVersion="8" minRefreshableVersion="3" recordCount="285" xr:uid="{A8F7715C-10B3-4368-A607-01D535A4C9F9}">
  <cacheSource type="worksheet">
    <worksheetSource ref="A1:Q286" sheet="Planilha1"/>
  </cacheSource>
  <cacheFields count="17">
    <cacheField name="DTC_INICIAL" numFmtId="14">
      <sharedItems containsSemiMixedTypes="0" containsNonDate="0" containsDate="1" containsString="0" minDate="2023-09-01T00:00:00" maxDate="2023-09-02T00:00:00" count="1">
        <d v="2023-09-01T00:00:00"/>
      </sharedItems>
    </cacheField>
    <cacheField name="DTC_FINAL" numFmtId="14">
      <sharedItems containsSemiMixedTypes="0" containsNonDate="0" containsDate="1" containsString="0" minDate="2023-09-30T00:00:00" maxDate="2023-10-01T00:00:00" count="1">
        <d v="2023-09-30T00:00:00"/>
      </sharedItems>
    </cacheField>
    <cacheField name="NM_SETOR_SD" numFmtId="0">
      <sharedItems count="179">
        <s v="GERENCIA DE COMUNICACAO CORPORATIVA"/>
        <s v="SECRETARIA GERAL - ADM CENTRAL"/>
        <s v="GERENCIA DE CAPTACAO DE RECURSOS"/>
        <s v="UNIDADE DE GOVERNANÇA, RISCOS E COMPLIANCE"/>
        <s v="MATRIZ - SCMBA"/>
        <s v="SUPERINTENDENCIA DE SERVICOS CORPORATIVOS"/>
        <s v="GERENCIA DE CONTROLADORIA"/>
        <s v="SUPERVISAO DE SERVICOS GERAIS - ADM. CENTRAL"/>
        <s v="CONTAS A RECEBER"/>
        <s v="CONTAS A PAGAR"/>
        <s v="GESTAO DE CONTRATOS"/>
        <s v="GERÊNCIA TECNOLOGIA INFORMAÇÃO"/>
        <s v="COORDENAÇÃO SISTEMAS APLICAÇÕES"/>
        <s v="SUPERVISÃO INFRAEST  SEGURANÇA"/>
        <s v="SUPERVISÃO DE SERVICE DESK"/>
        <s v="ASSESSORIA JURÍDICA"/>
        <s v="GERENCIA DE GESTAO DE PESSOAS"/>
        <s v="COORDENACAO DE PESSOAL"/>
        <s v="UNIDADE DE ALIMENTACAO E NUTRICAO - PUPILEIRA"/>
        <s v="COORD. SEG TRABALHO E MED OCUP"/>
        <s v="DIR. CORPORATIVA TEC OPERAÇÕES"/>
        <s v="SETOR DE COMPRAS"/>
        <s v="GERÊNCIA DE HOTELARIA"/>
        <s v="PLANEJ CONTROLE DE ESTOQUE PCE"/>
        <s v="CENTRO DE MEMORIA JORGE CALMOM"/>
        <s v="MUSEU DA MISERICORDIA"/>
        <s v="ADMINISTRACAO - DPTO GESTAO IMOBILIARIA"/>
        <s v="PROJETOS E OBRAS"/>
        <s v="MANUTENCAO GERAL"/>
        <s v="MEIO AMBIENTE E UTILIDADES"/>
        <s v="TELE DOACAO"/>
        <s v="SUPERINTENDENCIA DE SAUDE, ENSINO E PESQUISA"/>
        <s v="GERENCIA DE OPERACOES ESTRATEGICAS"/>
        <s v="GERENCIA COMERCIAL HSI"/>
        <s v="GERÊNCIA TÉC ASSIST QUALIDADE"/>
        <s v="COMUNICACAO CORPORATIVA"/>
        <s v="SAP - SERV. ATEND. PARTICULAR"/>
        <s v="DIRETORIA DE ENSINO E PESQUISA"/>
        <s v="NUCLEO DE PESQUISA"/>
        <s v="COORDENACAO DE ENSINO"/>
        <s v="COMITE DE ETICA EM PESQUISA"/>
        <s v="LABORATORIO"/>
        <s v="VIDEOENDOSCOPIA / DAY"/>
        <s v="SENEP-SERVICO NUTRICAO ENTERAL E PARENT"/>
        <s v="ECOCARDIOGRAFIA"/>
        <s v="RESSONANCIA MAGNETICA"/>
        <s v="RECEPCAO - LAUDOS BIOIMAGEM II"/>
        <s v="RECEPCAO - BIOIMAGEM III"/>
        <s v="MEDICINA NUCLEAR - BIOIMAGEM III"/>
        <s v="TOMOGRAFIA - BIOIMAGEM III"/>
        <s v="RESSONANCIA - BIOIMAGEM III"/>
        <s v="FARMACIA SATELITE - BIOIMAGEM III"/>
        <s v="UI ERICK LOEF PEDIATRIA"/>
        <s v="ONCOLOGIA AMBULATOR PEDIÁTRICA"/>
        <s v="ANATOMIA PATOLOGICA"/>
        <s v="NUCLEO DE CADASTROS"/>
        <s v="COORDENAÇÃO COMERCIAL"/>
        <s v="COORD ANÁLISE CONTA E GUIA PÓS"/>
        <s v="SUPERVISÃO FATURAMENTO SUS"/>
        <s v="SUPERV FATURAMENTO CONVÊNIOS"/>
        <s v="CRN - CENTRAL DE REGISTRO DE NOTAS"/>
        <s v="SUPERVISÃO HONORARIOS MEDICOS"/>
        <s v="GERENCIA DE FATURAMENTO HSI"/>
        <s v="MANUTENCAO GERAL HSI"/>
        <s v="LAVANDERIA"/>
        <s v="SERVIÇOS COMPLEMENTARES"/>
        <s v="HIGIENIZACAO - SERVICOS DE TERCEIROS"/>
        <s v="ENGENHARIA CLINICA"/>
        <s v="CENTRAL DE ABASTECIMENTO"/>
        <s v="GESTAO ESTOQUE NUTRICAO"/>
        <s v="GESTAO ESTOQUE MANUTENCAO"/>
        <s v="FARMACIA SUS"/>
        <s v="FARMACIA P.A ADULTO"/>
        <s v="FARMACIA J. NETO 1"/>
        <s v="FARMACIA PA PEDIATRICO"/>
        <s v="FARMACIA UCO"/>
        <s v="FARMACIA CENTRO CIRURGICO"/>
        <s v="FARMACIA CENTRO CIRURGICO III - UNID. CARDIOLOGICA"/>
        <s v="CENTRAL DE MATERIAIS DE OPME ORTESE PROT"/>
        <s v="FARMACIA HEMODINAMICA"/>
        <s v="FARMACIA UTI CARDIOVASCULAR"/>
        <s v="FARMACIA UTI CLINICA"/>
        <s v="FARMACIA UTI CIRURGICA"/>
        <s v="FARMÁCIA PEDIÁTRICA"/>
        <s v="COORDENACAO DE FARMACIA"/>
        <s v="FARMACIA UTI NEURO CLINICA"/>
        <s v="FARMÁCIA CANCER CENTER"/>
        <s v="RADIOTERAPIA CANCER CENTER"/>
        <s v="QUIMIOTERAPIA CANCER CENTER"/>
        <s v="COORDENAÇÃO FARMACIA CLINICA"/>
        <s v="FARMACIA HOSPITAL DIA"/>
        <s v="FARMÁCIA SEMI INTENSIVA"/>
        <s v="PROJETO CÂNCER CENTER"/>
        <s v="DIRETORIA TECNICA ASSISTENCIAL"/>
        <s v="SERVICO DE CONTROLE DE INFECCAO HOSPITALAR (SCIH)"/>
        <s v="EPIDEMIOLOGIA"/>
        <s v="NÚCLEO RELACIONAMENTO MÉDICO"/>
        <s v="MEDICOS HOSPITALISTAS"/>
        <s v="CLINICA UNIDADE ALVARO LEMOS"/>
        <s v="UNIDADE DE ACOLHIMENTO INFANTOJUVENIL"/>
        <s v="RECEPCAO P3 - HSI"/>
        <s v="GERENCIA PRATICA ASSISTENCIAL"/>
        <s v="RECEPCAO CENTRAL - HSI"/>
        <s v="COORDENAÇÃO CONTACT CENTER"/>
        <s v="NUCLEO DE ATENDIMENTO AO CLIENTE - NAC"/>
        <s v="UTI CLÍNICA 4"/>
        <s v="UTI CLÍNICA 3"/>
        <s v="SEMI INTENSIVA PEDIÁTRICA"/>
        <s v="UI CONDE 6"/>
        <s v="UI CONDE 5"/>
        <s v="UTI CLÍNICA 2"/>
        <s v="UTI CLINICA - GERAL"/>
        <s v="UTI CARDIOLOGICA"/>
        <s v="UTI CIRURGICA 1 ADULTO"/>
        <s v="UTI PEDIÁTRICA"/>
        <s v="HEMODINAMICA"/>
        <s v="CME - CENTRAL DE MATERIAL ESTERILIZADO"/>
        <s v="CENTRO CIRURGICO I"/>
        <s v="CENTRO CIRURGICO III"/>
        <s v="UI 3º ANDAR PEDIATRIA"/>
        <s v="PA PEDIATRICO"/>
        <s v="UI CONDE 3"/>
        <s v="UI CONDE 2"/>
        <s v="UI CONDE 4"/>
        <s v="UI CONDE 1"/>
        <s v="UI - J.NETO 1 AND B"/>
        <s v="UI - J.NETO 3 AND A"/>
        <s v="UI - J.NETO 3 AND B"/>
        <s v="NUCLEO DE GESTAO DE LEITOS"/>
        <s v="UI 2º ANDAR PEDIATRIA"/>
        <s v="UI - J.NETO 1 AND A"/>
        <s v="UI - J.NETO 2 AND"/>
        <s v="UTI PEDIÁTRICA 2"/>
        <s v="LACTARIO"/>
        <s v="NUTRICAO PRODUCAO"/>
        <s v="FISIOTERAPIA - HSI"/>
        <s v="PA ADULTO"/>
        <s v="AMBULATORIO SILVA LIMA"/>
        <s v="INTERNAMENTO ( CONVENIOS )"/>
        <s v="COORDENACAO DE HOTELARIA"/>
        <s v="COORD ENFER UNID INTERN ADULTO"/>
        <s v="PRE INTERNAMENTO CONVENIOS"/>
        <s v="SERVICO DE CURATIVOS - CONVENIOS"/>
        <s v="INTERNAMENTO SUS"/>
        <s v="PSICOLOGIA HOSPITALAR"/>
        <s v="SERVICO SOCIAL - PACIENTES"/>
        <s v="TOMOGRAFIA"/>
        <s v="RAIO X"/>
        <s v="ULTRASSONOGRAFIA"/>
        <s v="ONCOLOGIA AMBULATOR ADULTO SUS"/>
        <s v="CONSULTORIOS ESPECIALIZADOS"/>
        <s v="PA OTORRINO"/>
        <s v="MAMOGRAFIA"/>
        <s v="SALA 106 CONSU. MÉD STA IZABEL"/>
        <s v="CENTRAL ENTREGA DE LAUDOS HSI"/>
        <s v="PA ORTOPEDICO"/>
        <s v="COORD. ATENÇÃO PRIMARIA SAÚDE"/>
        <s v="CAMPO SANTO FAMILIAR"/>
        <s v="ADMINISTRACAO DO CEMITERIO CAMPO SANTO"/>
        <s v="ADMINISTRATIVO"/>
        <s v="PÓS-GRADUAÇÃO CORPORATIVA"/>
        <s v="IMPLANTAÇÃO CURSO DE MEDICINA"/>
        <s v="GERENCIA DE ACAO SOCIAL"/>
        <s v="ESPACO AVANCAR - CENTRO DE REF EM PROM SOCIAL E CAPACITACAO"/>
        <s v="CASA DE APOIO SOLANGE FRAGA"/>
        <s v="CEI SANTO ANTONIO"/>
        <s v="CEI CRISTO REDENTOR"/>
        <s v="CEI CORACAO DE MARIA"/>
        <s v="CEI SAO GERALDO"/>
        <s v="CEI SAO FRANCISCO DE ASSIS"/>
        <s v="GERÊNCIA DE EVENTOS"/>
        <s v="COORDENAÇÃO OPERACIONAL"/>
        <s v="BIOIMAGEM - RAIO X"/>
        <s v="CENTRO CIRÚRGICO"/>
        <s v="FARMÁCIA E ALMOXARIFADO"/>
        <s v="FATURAMENTO"/>
        <s v="PRONTO ATENDIMENTO"/>
        <s v="SERVIÇO SOCIAL"/>
        <s v="UNID ABERTA INTERNAÇÃO - ALA1"/>
      </sharedItems>
    </cacheField>
    <cacheField name="CD_CONTABIL_PAI_SD" numFmtId="0">
      <sharedItems/>
    </cacheField>
    <cacheField name="DS_CONTABIL_PAI_SD" numFmtId="0">
      <sharedItems count="2">
        <s v="SERVICOS DE TERCEIROS"/>
        <s v="DESPESAS GERAIS E ADMINISTRATIVAS"/>
      </sharedItems>
    </cacheField>
    <cacheField name="CD_CONTABIL_SD" numFmtId="0">
      <sharedItems/>
    </cacheField>
    <cacheField name="DS_CONTABIL_SD" numFmtId="0">
      <sharedItems count="2">
        <s v="ALUGUEL DE MAQ. E EQUIPAMENTOS"/>
        <s v="XEROX"/>
      </sharedItems>
    </cacheField>
    <cacheField name="DT_LCTO_SD" numFmtId="14">
      <sharedItems containsSemiMixedTypes="0" containsNonDate="0" containsDate="1" containsString="0" minDate="2023-09-13T00:00:00" maxDate="2023-10-01T00:00:00"/>
    </cacheField>
    <cacheField name="DOCUMENTO" numFmtId="0">
      <sharedItems/>
    </cacheField>
    <cacheField name="VL_SALDO_SD" numFmtId="0">
      <sharedItems containsSemiMixedTypes="0" containsString="0" containsNumber="1" minValue="-7014.63" maxValue="54.51"/>
    </cacheField>
    <cacheField name="SG_SALDO_SD" numFmtId="0">
      <sharedItems/>
    </cacheField>
    <cacheField name="COD_EMPRESA" numFmtId="0">
      <sharedItems containsSemiMixedTypes="0" containsString="0" containsNumber="1" containsInteger="1" minValue="1" maxValue="11" count="10">
        <n v="1"/>
        <n v="2"/>
        <n v="7"/>
        <n v="3"/>
        <n v="10"/>
        <n v="4"/>
        <n v="8"/>
        <n v="6"/>
        <n v="5"/>
        <n v="11"/>
      </sharedItems>
    </cacheField>
    <cacheField name="DS_EMPRESA_SD" numFmtId="0">
      <sharedItems count="10">
        <s v="01 - MATRIZ - SCMBA"/>
        <s v="02 - HOSPITAL SANTA IZABEL"/>
        <s v="07 - PATRIMONIO CULTURAL"/>
        <s v="03 - GESTAO IMOBILIARIA"/>
        <s v="10 - CENTRAL DE DOACOES"/>
        <s v="04 - CEMITERIO DO CAMPO SANTO"/>
        <s v="08 - FACULDADE SANTA CASA"/>
        <s v="06 - ACAO SOCIAL"/>
        <s v="05 - EVENTOS"/>
        <s v="11 - HOSPITAL MUNICIPAL DE CATU"/>
      </sharedItems>
    </cacheField>
    <cacheField name="CENTRO_CUSTO" numFmtId="3">
      <sharedItems containsSemiMixedTypes="0" containsString="0" containsNumber="1" containsInteger="1" minValue="11001" maxValue="80317" count="178">
        <n v="11001"/>
        <n v="11010"/>
        <n v="11019"/>
        <n v="11021"/>
        <n v="12000"/>
        <n v="12001"/>
        <n v="12101"/>
        <n v="12110"/>
        <n v="12120"/>
        <n v="12122"/>
        <n v="12124"/>
        <n v="12130"/>
        <n v="12131"/>
        <n v="12133"/>
        <n v="12136"/>
        <n v="12140"/>
        <n v="12160"/>
        <n v="12161"/>
        <n v="12167"/>
        <n v="12178"/>
        <n v="12180"/>
        <n v="12183"/>
        <n v="12184"/>
        <n v="12185"/>
        <n v="14005"/>
        <n v="14007"/>
        <n v="15100"/>
        <n v="16110"/>
        <n v="16130"/>
        <n v="16140"/>
        <n v="17001"/>
        <n v="20001"/>
        <n v="20018"/>
        <n v="20020"/>
        <n v="20040"/>
        <n v="20050"/>
        <n v="20115"/>
        <n v="20300"/>
        <n v="20310"/>
        <n v="20320"/>
        <n v="20330"/>
        <n v="20702"/>
        <n v="20705"/>
        <n v="20706"/>
        <n v="20708"/>
        <n v="20737"/>
        <n v="20738"/>
        <n v="20780"/>
        <n v="20781"/>
        <n v="20782"/>
        <n v="20784"/>
        <n v="20789"/>
        <n v="20803"/>
        <n v="20829"/>
        <n v="20831"/>
        <n v="21001"/>
        <n v="21106"/>
        <n v="21110"/>
        <n v="21113"/>
        <n v="21115"/>
        <n v="21122"/>
        <n v="21124"/>
        <n v="21130"/>
        <n v="21210"/>
        <n v="21220"/>
        <n v="21240"/>
        <n v="21250"/>
        <n v="21280"/>
        <n v="21402"/>
        <n v="21405"/>
        <n v="21406"/>
        <n v="21421"/>
        <n v="21422"/>
        <n v="21431"/>
        <n v="21432"/>
        <n v="21433"/>
        <n v="21441"/>
        <n v="21442"/>
        <n v="21451"/>
        <n v="21452"/>
        <n v="21453"/>
        <n v="21454"/>
        <n v="21455"/>
        <n v="21458"/>
        <n v="21463"/>
        <n v="21464"/>
        <n v="21466"/>
        <n v="21467"/>
        <n v="21468"/>
        <n v="21469"/>
        <n v="21472"/>
        <n v="21474"/>
        <n v="21475"/>
        <n v="22000"/>
        <n v="22001"/>
        <n v="22004"/>
        <n v="22006"/>
        <n v="22011"/>
        <n v="22014"/>
        <n v="22017"/>
        <n v="22030"/>
        <n v="22100"/>
        <n v="22104"/>
        <n v="22105"/>
        <n v="22107"/>
        <n v="22109"/>
        <n v="22110"/>
        <n v="22111"/>
        <n v="22115"/>
        <n v="22117"/>
        <n v="22119"/>
        <n v="22120"/>
        <n v="22130"/>
        <n v="22140"/>
        <n v="22141"/>
        <n v="22150"/>
        <n v="22160"/>
        <n v="22170"/>
        <n v="22172"/>
        <n v="22184"/>
        <n v="22185"/>
        <n v="22192"/>
        <n v="22193"/>
        <n v="22194"/>
        <n v="22195"/>
        <n v="22201"/>
        <n v="22202"/>
        <n v="22203"/>
        <n v="22204"/>
        <n v="22211"/>
        <n v="22212"/>
        <n v="22213"/>
        <n v="22218"/>
        <n v="22219"/>
        <n v="22220"/>
        <n v="22240"/>
        <n v="22310"/>
        <n v="22320"/>
        <n v="22330"/>
        <n v="22331"/>
        <n v="22332"/>
        <n v="22333"/>
        <n v="22334"/>
        <n v="22340"/>
        <n v="22360"/>
        <n v="22370"/>
        <n v="22390"/>
        <n v="22391"/>
        <n v="22392"/>
        <n v="22393"/>
        <n v="22394"/>
        <n v="22395"/>
        <n v="22407"/>
        <n v="22411"/>
        <n v="22420"/>
        <n v="22434"/>
        <n v="25002"/>
        <n v="25100"/>
        <n v="35100"/>
        <n v="35104"/>
        <n v="35176"/>
        <n v="40002"/>
        <n v="40010"/>
        <n v="40014"/>
        <n v="40121"/>
        <n v="40122"/>
        <n v="40123"/>
        <n v="40125"/>
        <n v="40127"/>
        <n v="42001"/>
        <n v="80300"/>
        <n v="80302"/>
        <n v="80303"/>
        <n v="80305"/>
        <n v="80306"/>
        <n v="80311"/>
        <n v="80314"/>
        <n v="80317"/>
      </sharedItems>
    </cacheField>
    <cacheField name="NR_DOCUMENTO" numFmtId="0">
      <sharedItems containsMixedTypes="1" containsNumber="1" containsInteger="1" minValue="38819" maxValue="42749" count="19">
        <n v="42736"/>
        <n v="42741"/>
        <n v="42749"/>
        <n v="42734"/>
        <n v="42728"/>
        <n v="42729"/>
        <n v="42742"/>
        <n v="42735"/>
        <n v="42743"/>
        <n v="42744"/>
        <n v="42730"/>
        <n v="42364"/>
        <n v="38819"/>
        <n v="42404"/>
        <s v="Q42187"/>
        <s v="Q42188"/>
        <n v="42733"/>
        <n v="42731"/>
        <n v="42740"/>
      </sharedItems>
    </cacheField>
    <cacheField name="DS_OBSERVACAO" numFmtId="0">
      <sharedItems count="17">
        <s v="N Contrato: 2016/000275.08 - Parcela: 4 - 09/2023 - CONSUMO."/>
        <s v="N Contrato: 2016/000275.08 - Parcela: 10 - 09/2023 - FRANQUIA LIVRE."/>
        <s v="N Contrato: 2016/000275.08 - Parcela: 13 - 09/2023 - IMPRESSORA LASER."/>
        <s v="N Contrato: 2016/000275.08 - Parcela: 9 - 09/2023 - CONSUMO."/>
        <s v="N Contrato: 2016/000275.08 - Parcela: 6 - 09/2023 - CONSUMO."/>
        <s v="N Contrato: 2016/000275.08 - Parcela: 7 - 09/2023 - CONSUMO."/>
        <s v="N Contrato: 2018/000108.01 - Parcela: 47 - 09/2023 - CONSUMO."/>
        <s v="N Contrato: 2016/000275.08 - Parcela: 5 - 09/2023 - CONSUMO."/>
        <s v="N Contrato: 2016/000275.08 - Parcela: 14 - 09/2023 - PULSEIRAS."/>
        <s v="N Contrato: 2016/000275.08 - Parcela: 11 - 09/2023 - PULSEIRAS."/>
        <s v="N Contrato: 2016/000275.08 - Parcela: 2 - 09/2023 - FRANQUIA LIVRE."/>
        <s v="N Contrato: 2016/000275.08 - Parcela: 1 - 08/2023- FRANQUIA LIVRE A4 PB E COR."/>
        <s v="CAIO ANDRADE"/>
        <s v="Não especificado"/>
        <s v="N Contrato: 2016/000275.08 - Parcela: 3 - 09/2023 - FRANQUIA LIVRE."/>
        <s v="N Contrato: 2016/000275.08 - Parcela: 8 - 09/2023 - CONSUMO."/>
        <s v="N Contrato: 2016/000275.08 - Parcela: 12 - 09/2023 - CONSUMO CATU."/>
      </sharedItems>
    </cacheField>
    <cacheField name="NM_FORNECEDOR" numFmtId="0">
      <sharedItems count="2">
        <s v="QUALYCOPY COMÉRCIO E SERVIÇOS LTDA"/>
        <s v="HOSPITAL SANTA IZA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x v="0"/>
    <x v="0"/>
    <s v="4.2.4.01"/>
    <x v="0"/>
    <s v="4.2.4.01.0003"/>
    <x v="0"/>
    <d v="2023-09-30T00:00:00"/>
    <s v="NOTA FISCAL - QUALYCOPY COMÉRCIO E SERVIÇOS LTDA"/>
    <n v="-95.28"/>
    <s v="D"/>
    <x v="0"/>
    <x v="0"/>
    <x v="0"/>
    <x v="0"/>
    <x v="0"/>
    <x v="0"/>
  </r>
  <r>
    <x v="0"/>
    <x v="0"/>
    <x v="1"/>
    <s v="4.2.4.01"/>
    <x v="0"/>
    <s v="4.2.4.01.0003"/>
    <x v="0"/>
    <d v="2023-09-30T00:00:00"/>
    <s v="NOTA FISCAL - QUALYCOPY COMÉRCIO E SERVIÇOS LTDA"/>
    <n v="-133.88999999999999"/>
    <s v="D"/>
    <x v="0"/>
    <x v="0"/>
    <x v="1"/>
    <x v="0"/>
    <x v="0"/>
    <x v="0"/>
  </r>
  <r>
    <x v="0"/>
    <x v="0"/>
    <x v="2"/>
    <s v="4.2.4.01"/>
    <x v="0"/>
    <s v="4.2.4.01.0003"/>
    <x v="0"/>
    <d v="2023-09-30T00:00:00"/>
    <s v="NOTA FISCAL - QUALYCOPY COMÉRCIO E SERVIÇOS LTDA"/>
    <n v="-62.74"/>
    <s v="D"/>
    <x v="0"/>
    <x v="0"/>
    <x v="2"/>
    <x v="0"/>
    <x v="0"/>
    <x v="0"/>
  </r>
  <r>
    <x v="0"/>
    <x v="0"/>
    <x v="3"/>
    <s v="4.2.4.01"/>
    <x v="0"/>
    <s v="4.2.4.01.0003"/>
    <x v="0"/>
    <d v="2023-09-30T00:00:00"/>
    <s v="NOTA FISCAL - QUALYCOPY COMÉRCIO E SERVIÇOS LTDA"/>
    <n v="-9.06"/>
    <s v="D"/>
    <x v="0"/>
    <x v="0"/>
    <x v="3"/>
    <x v="0"/>
    <x v="0"/>
    <x v="0"/>
  </r>
  <r>
    <x v="0"/>
    <x v="0"/>
    <x v="4"/>
    <s v="4.2.4.01"/>
    <x v="0"/>
    <s v="4.2.4.01.0003"/>
    <x v="0"/>
    <d v="2023-09-30T00:00:00"/>
    <s v="NOTA FISCAL - QUALYCOPY COMÉRCIO E SERVIÇOS LTDA"/>
    <n v="7.25"/>
    <s v="C"/>
    <x v="1"/>
    <x v="1"/>
    <x v="4"/>
    <x v="1"/>
    <x v="1"/>
    <x v="1"/>
  </r>
  <r>
    <x v="0"/>
    <x v="0"/>
    <x v="4"/>
    <s v="4.2.4.01"/>
    <x v="0"/>
    <s v="4.2.4.01.0003"/>
    <x v="0"/>
    <d v="2023-09-30T00:00:00"/>
    <s v="NOTA FISCAL - QUALYCOPY COMÉRCIO E SERVIÇOS LTDA"/>
    <n v="-7.25"/>
    <s v="D"/>
    <x v="1"/>
    <x v="1"/>
    <x v="4"/>
    <x v="1"/>
    <x v="1"/>
    <x v="0"/>
  </r>
  <r>
    <x v="0"/>
    <x v="0"/>
    <x v="4"/>
    <s v="4.2.4.01"/>
    <x v="0"/>
    <s v="4.2.4.01.0003"/>
    <x v="0"/>
    <d v="2023-09-30T00:00:00"/>
    <s v="NOTA FISCAL - QUALYCOPY COMÉRCIO E SERVIÇOS LTDA"/>
    <n v="54.51"/>
    <s v="C"/>
    <x v="1"/>
    <x v="1"/>
    <x v="4"/>
    <x v="2"/>
    <x v="2"/>
    <x v="1"/>
  </r>
  <r>
    <x v="0"/>
    <x v="0"/>
    <x v="4"/>
    <s v="4.2.4.01"/>
    <x v="0"/>
    <s v="4.2.4.01.0003"/>
    <x v="0"/>
    <d v="2023-09-30T00:00:00"/>
    <s v="NOTA FISCAL - QUALYCOPY COMÉRCIO E SERVIÇOS LTDA"/>
    <n v="-54.51"/>
    <s v="D"/>
    <x v="1"/>
    <x v="1"/>
    <x v="4"/>
    <x v="2"/>
    <x v="2"/>
    <x v="0"/>
  </r>
  <r>
    <x v="0"/>
    <x v="0"/>
    <x v="5"/>
    <s v="4.2.4.01"/>
    <x v="0"/>
    <s v="4.2.4.01.0003"/>
    <x v="0"/>
    <d v="2023-09-30T00:00:00"/>
    <s v="NOTA FISCAL - QUALYCOPY COMÉRCIO E SERVIÇOS LTDA"/>
    <n v="-19.3"/>
    <s v="D"/>
    <x v="0"/>
    <x v="0"/>
    <x v="5"/>
    <x v="0"/>
    <x v="0"/>
    <x v="0"/>
  </r>
  <r>
    <x v="0"/>
    <x v="0"/>
    <x v="6"/>
    <s v="4.2.4.01"/>
    <x v="0"/>
    <s v="4.2.4.01.0003"/>
    <x v="0"/>
    <d v="2023-09-30T00:00:00"/>
    <s v="NOTA FISCAL - QUALYCOPY COMÉRCIO E SERVIÇOS LTDA"/>
    <n v="-99.75"/>
    <s v="D"/>
    <x v="0"/>
    <x v="0"/>
    <x v="6"/>
    <x v="0"/>
    <x v="0"/>
    <x v="0"/>
  </r>
  <r>
    <x v="0"/>
    <x v="0"/>
    <x v="7"/>
    <s v="4.2.4.01"/>
    <x v="0"/>
    <s v="4.2.4.01.0003"/>
    <x v="0"/>
    <d v="2023-09-30T00:00:00"/>
    <s v="NOTA FISCAL - QUALYCOPY COMÉRCIO E SERVIÇOS LTDA"/>
    <n v="-17.329999999999998"/>
    <s v="D"/>
    <x v="0"/>
    <x v="0"/>
    <x v="7"/>
    <x v="0"/>
    <x v="0"/>
    <x v="0"/>
  </r>
  <r>
    <x v="0"/>
    <x v="0"/>
    <x v="8"/>
    <s v="4.2.4.01"/>
    <x v="0"/>
    <s v="4.2.4.01.0003"/>
    <x v="0"/>
    <d v="2023-09-30T00:00:00"/>
    <s v="NOTA FISCAL - QUALYCOPY COMÉRCIO E SERVIÇOS LTDA"/>
    <n v="-178.37"/>
    <s v="D"/>
    <x v="0"/>
    <x v="0"/>
    <x v="8"/>
    <x v="0"/>
    <x v="0"/>
    <x v="0"/>
  </r>
  <r>
    <x v="0"/>
    <x v="0"/>
    <x v="9"/>
    <s v="4.2.4.01"/>
    <x v="0"/>
    <s v="4.2.4.01.0003"/>
    <x v="0"/>
    <d v="2023-09-30T00:00:00"/>
    <s v="NOTA FISCAL - QUALYCOPY COMÉRCIO E SERVIÇOS LTDA"/>
    <n v="-378.52"/>
    <s v="D"/>
    <x v="0"/>
    <x v="0"/>
    <x v="9"/>
    <x v="0"/>
    <x v="0"/>
    <x v="0"/>
  </r>
  <r>
    <x v="0"/>
    <x v="0"/>
    <x v="10"/>
    <s v="4.2.4.01"/>
    <x v="0"/>
    <s v="4.2.4.01.0003"/>
    <x v="0"/>
    <d v="2023-09-30T00:00:00"/>
    <s v="NOTA FISCAL - QUALYCOPY COMÉRCIO E SERVIÇOS LTDA"/>
    <n v="-153.75"/>
    <s v="D"/>
    <x v="0"/>
    <x v="0"/>
    <x v="10"/>
    <x v="0"/>
    <x v="0"/>
    <x v="0"/>
  </r>
  <r>
    <x v="0"/>
    <x v="0"/>
    <x v="11"/>
    <s v="4.2.4.01"/>
    <x v="0"/>
    <s v="4.2.4.01.0003"/>
    <x v="0"/>
    <d v="2023-09-30T00:00:00"/>
    <s v="NOTA FISCAL - QUALYCOPY COMÉRCIO E SERVIÇOS LTDA"/>
    <n v="-38.24"/>
    <s v="D"/>
    <x v="0"/>
    <x v="0"/>
    <x v="11"/>
    <x v="0"/>
    <x v="0"/>
    <x v="0"/>
  </r>
  <r>
    <x v="0"/>
    <x v="0"/>
    <x v="12"/>
    <s v="4.2.4.01"/>
    <x v="0"/>
    <s v="4.2.4.01.0003"/>
    <x v="0"/>
    <d v="2023-09-30T00:00:00"/>
    <s v="NOTA FISCAL - QUALYCOPY COMÉRCIO E SERVIÇOS LTDA"/>
    <n v="-4.51"/>
    <s v="D"/>
    <x v="0"/>
    <x v="0"/>
    <x v="12"/>
    <x v="0"/>
    <x v="0"/>
    <x v="0"/>
  </r>
  <r>
    <x v="0"/>
    <x v="0"/>
    <x v="13"/>
    <s v="4.2.4.01"/>
    <x v="0"/>
    <s v="4.2.4.01.0003"/>
    <x v="0"/>
    <d v="2023-09-30T00:00:00"/>
    <s v="NOTA FISCAL - QUALYCOPY COMÉRCIO E SERVIÇOS LTDA"/>
    <n v="-32.9"/>
    <s v="D"/>
    <x v="0"/>
    <x v="0"/>
    <x v="13"/>
    <x v="0"/>
    <x v="0"/>
    <x v="0"/>
  </r>
  <r>
    <x v="0"/>
    <x v="0"/>
    <x v="14"/>
    <s v="4.2.4.01"/>
    <x v="0"/>
    <s v="4.2.4.01.0003"/>
    <x v="0"/>
    <d v="2023-09-30T00:00:00"/>
    <s v="NOTA FISCAL - QUALYCOPY COMÉRCIO E SERVIÇOS LTDA"/>
    <n v="-7.25"/>
    <s v="D"/>
    <x v="0"/>
    <x v="0"/>
    <x v="14"/>
    <x v="1"/>
    <x v="1"/>
    <x v="1"/>
  </r>
  <r>
    <x v="0"/>
    <x v="0"/>
    <x v="15"/>
    <s v="4.2.4.01"/>
    <x v="0"/>
    <s v="4.2.4.01.0003"/>
    <x v="0"/>
    <d v="2023-09-30T00:00:00"/>
    <s v="NOTA FISCAL - QUALYCOPY COMÉRCIO E SERVIÇOS LTDA"/>
    <n v="-131.07"/>
    <s v="D"/>
    <x v="0"/>
    <x v="0"/>
    <x v="15"/>
    <x v="0"/>
    <x v="0"/>
    <x v="0"/>
  </r>
  <r>
    <x v="0"/>
    <x v="0"/>
    <x v="16"/>
    <s v="4.2.4.01"/>
    <x v="0"/>
    <s v="4.2.4.01.0003"/>
    <x v="0"/>
    <d v="2023-09-30T00:00:00"/>
    <s v="NOTA FISCAL - QUALYCOPY COMÉRCIO E SERVIÇOS LTDA"/>
    <n v="-835.73"/>
    <s v="D"/>
    <x v="0"/>
    <x v="0"/>
    <x v="16"/>
    <x v="0"/>
    <x v="0"/>
    <x v="0"/>
  </r>
  <r>
    <x v="0"/>
    <x v="0"/>
    <x v="17"/>
    <s v="4.2.4.01"/>
    <x v="0"/>
    <s v="4.2.4.01.0003"/>
    <x v="0"/>
    <d v="2023-09-30T00:00:00"/>
    <s v="NOTA FISCAL - QUALYCOPY COMÉRCIO E SERVIÇOS LTDA"/>
    <n v="-330.07"/>
    <s v="D"/>
    <x v="0"/>
    <x v="0"/>
    <x v="17"/>
    <x v="0"/>
    <x v="0"/>
    <x v="0"/>
  </r>
  <r>
    <x v="0"/>
    <x v="0"/>
    <x v="18"/>
    <s v="4.2.4.01"/>
    <x v="0"/>
    <s v="4.2.4.01.0003"/>
    <x v="0"/>
    <d v="2023-09-30T00:00:00"/>
    <s v="NOTA FISCAL - QUALYCOPY COMÉRCIO E SERVIÇOS LTDA"/>
    <n v="-12.46"/>
    <s v="D"/>
    <x v="0"/>
    <x v="0"/>
    <x v="18"/>
    <x v="0"/>
    <x v="0"/>
    <x v="0"/>
  </r>
  <r>
    <x v="0"/>
    <x v="0"/>
    <x v="19"/>
    <s v="4.2.4.01"/>
    <x v="0"/>
    <s v="4.2.4.01.0003"/>
    <x v="0"/>
    <d v="2023-09-30T00:00:00"/>
    <s v="NOTA FISCAL - QUALYCOPY COMÉRCIO E SERVIÇOS LTDA"/>
    <n v="-77.16"/>
    <s v="D"/>
    <x v="0"/>
    <x v="0"/>
    <x v="19"/>
    <x v="0"/>
    <x v="0"/>
    <x v="0"/>
  </r>
  <r>
    <x v="0"/>
    <x v="0"/>
    <x v="20"/>
    <s v="4.2.4.01"/>
    <x v="0"/>
    <s v="4.2.4.01.0003"/>
    <x v="0"/>
    <d v="2023-09-30T00:00:00"/>
    <s v="NOTA FISCAL - QUALYCOPY COMÉRCIO E SERVIÇOS LTDA"/>
    <n v="-54.51"/>
    <s v="D"/>
    <x v="0"/>
    <x v="0"/>
    <x v="20"/>
    <x v="2"/>
    <x v="2"/>
    <x v="1"/>
  </r>
  <r>
    <x v="0"/>
    <x v="0"/>
    <x v="21"/>
    <s v="4.2.4.01"/>
    <x v="0"/>
    <s v="4.2.4.01.0003"/>
    <x v="0"/>
    <d v="2023-09-30T00:00:00"/>
    <s v="NOTA FISCAL - QUALYCOPY COMÉRCIO E SERVIÇOS LTDA"/>
    <n v="-102.76"/>
    <s v="D"/>
    <x v="0"/>
    <x v="0"/>
    <x v="21"/>
    <x v="0"/>
    <x v="0"/>
    <x v="0"/>
  </r>
  <r>
    <x v="0"/>
    <x v="0"/>
    <x v="22"/>
    <s v="4.2.4.01"/>
    <x v="0"/>
    <s v="4.2.4.01.0003"/>
    <x v="0"/>
    <d v="2023-09-30T00:00:00"/>
    <s v="NOTA FISCAL - QUALYCOPY COMÉRCIO E SERVIÇOS LTDA"/>
    <n v="-17.87"/>
    <s v="D"/>
    <x v="0"/>
    <x v="0"/>
    <x v="22"/>
    <x v="0"/>
    <x v="0"/>
    <x v="0"/>
  </r>
  <r>
    <x v="0"/>
    <x v="0"/>
    <x v="23"/>
    <s v="4.2.4.01"/>
    <x v="0"/>
    <s v="4.2.4.01.0003"/>
    <x v="0"/>
    <d v="2023-09-30T00:00:00"/>
    <s v="NOTA FISCAL - QUALYCOPY COMÉRCIO E SERVIÇOS LTDA"/>
    <n v="-102.75"/>
    <s v="D"/>
    <x v="0"/>
    <x v="0"/>
    <x v="23"/>
    <x v="0"/>
    <x v="0"/>
    <x v="0"/>
  </r>
  <r>
    <x v="0"/>
    <x v="0"/>
    <x v="24"/>
    <s v="4.2.4.01"/>
    <x v="0"/>
    <s v="4.2.4.01.0003"/>
    <x v="0"/>
    <d v="2023-09-30T00:00:00"/>
    <s v="NOTA FISCAL - QUALYCOPY COMÉRCIO E SERVIÇOS LTDA"/>
    <n v="-7.24"/>
    <s v="D"/>
    <x v="2"/>
    <x v="2"/>
    <x v="24"/>
    <x v="3"/>
    <x v="3"/>
    <x v="0"/>
  </r>
  <r>
    <x v="0"/>
    <x v="0"/>
    <x v="25"/>
    <s v="4.2.4.01"/>
    <x v="0"/>
    <s v="4.2.4.01.0003"/>
    <x v="0"/>
    <d v="2023-09-30T00:00:00"/>
    <s v="NOTA FISCAL - QUALYCOPY COMÉRCIO E SERVIÇOS LTDA"/>
    <n v="-11.08"/>
    <s v="D"/>
    <x v="2"/>
    <x v="2"/>
    <x v="25"/>
    <x v="3"/>
    <x v="3"/>
    <x v="0"/>
  </r>
  <r>
    <x v="0"/>
    <x v="0"/>
    <x v="26"/>
    <s v="4.2.4.01"/>
    <x v="0"/>
    <s v="4.2.4.01.0003"/>
    <x v="0"/>
    <d v="2023-09-30T00:00:00"/>
    <s v="NOTA FISCAL - QUALYCOPY COMÉRCIO E SERVIÇOS LTDA"/>
    <n v="-286.10000000000002"/>
    <s v="D"/>
    <x v="3"/>
    <x v="3"/>
    <x v="26"/>
    <x v="4"/>
    <x v="4"/>
    <x v="0"/>
  </r>
  <r>
    <x v="0"/>
    <x v="0"/>
    <x v="27"/>
    <s v="4.2.4.01"/>
    <x v="0"/>
    <s v="4.2.4.01.0003"/>
    <x v="0"/>
    <d v="2023-09-30T00:00:00"/>
    <s v="NOTA FISCAL - QUALYCOPY COMÉRCIO E SERVIÇOS LTDA"/>
    <n v="-170.58"/>
    <s v="D"/>
    <x v="0"/>
    <x v="0"/>
    <x v="27"/>
    <x v="0"/>
    <x v="0"/>
    <x v="0"/>
  </r>
  <r>
    <x v="0"/>
    <x v="0"/>
    <x v="28"/>
    <s v="4.2.4.01"/>
    <x v="0"/>
    <s v="4.2.4.01.0003"/>
    <x v="0"/>
    <d v="2023-09-30T00:00:00"/>
    <s v="NOTA FISCAL - QUALYCOPY COMÉRCIO E SERVIÇOS LTDA"/>
    <n v="-63.67"/>
    <s v="D"/>
    <x v="0"/>
    <x v="0"/>
    <x v="28"/>
    <x v="0"/>
    <x v="0"/>
    <x v="0"/>
  </r>
  <r>
    <x v="0"/>
    <x v="0"/>
    <x v="29"/>
    <s v="4.2.4.01"/>
    <x v="0"/>
    <s v="4.2.4.01.0003"/>
    <x v="0"/>
    <d v="2023-09-30T00:00:00"/>
    <s v="NOTA FISCAL - QUALYCOPY COMÉRCIO E SERVIÇOS LTDA"/>
    <n v="-13.28"/>
    <s v="D"/>
    <x v="0"/>
    <x v="0"/>
    <x v="29"/>
    <x v="0"/>
    <x v="0"/>
    <x v="0"/>
  </r>
  <r>
    <x v="0"/>
    <x v="0"/>
    <x v="30"/>
    <s v="4.2.4.01"/>
    <x v="0"/>
    <s v="4.2.4.01.0003"/>
    <x v="0"/>
    <d v="2023-09-30T00:00:00"/>
    <s v="NOTA FISCAL - QUALYCOPY COMÉRCIO E SERVIÇOS LTDA"/>
    <n v="-13.88"/>
    <s v="D"/>
    <x v="4"/>
    <x v="4"/>
    <x v="30"/>
    <x v="5"/>
    <x v="5"/>
    <x v="0"/>
  </r>
  <r>
    <x v="0"/>
    <x v="0"/>
    <x v="31"/>
    <s v="4.2.4.01"/>
    <x v="0"/>
    <s v="4.2.4.01.0003"/>
    <x v="0"/>
    <d v="2023-09-30T00:00:00"/>
    <s v="NOTA FISCAL - QUALYCOPY COMÉRCIO E SERVIÇOS LTDA"/>
    <n v="-54.51"/>
    <s v="D"/>
    <x v="1"/>
    <x v="1"/>
    <x v="31"/>
    <x v="2"/>
    <x v="2"/>
    <x v="0"/>
  </r>
  <r>
    <x v="0"/>
    <x v="0"/>
    <x v="32"/>
    <s v="4.2.4.01"/>
    <x v="0"/>
    <s v="4.2.4.01.0003"/>
    <x v="0"/>
    <d v="2023-09-30T00:00:00"/>
    <s v="NOTA FISCAL - QUALYCOPY COMÉRCIO E SERVIÇOS LTDA"/>
    <n v="-25.81"/>
    <s v="D"/>
    <x v="1"/>
    <x v="1"/>
    <x v="32"/>
    <x v="2"/>
    <x v="2"/>
    <x v="0"/>
  </r>
  <r>
    <x v="0"/>
    <x v="0"/>
    <x v="33"/>
    <s v="4.2.4.01"/>
    <x v="0"/>
    <s v="4.2.4.01.0003"/>
    <x v="0"/>
    <d v="2023-09-30T00:00:00"/>
    <s v="NOTA FISCAL - QUALYCOPY COMÉRCIO E SERVIÇOS LTDA"/>
    <n v="-0.93"/>
    <s v="D"/>
    <x v="1"/>
    <x v="1"/>
    <x v="33"/>
    <x v="1"/>
    <x v="1"/>
    <x v="0"/>
  </r>
  <r>
    <x v="0"/>
    <x v="0"/>
    <x v="33"/>
    <s v="4.2.4.01"/>
    <x v="0"/>
    <s v="4.2.4.01.0003"/>
    <x v="0"/>
    <d v="2023-09-30T00:00:00"/>
    <s v="NOTA FISCAL - QUALYCOPY COMÉRCIO E SERVIÇOS LTDA"/>
    <n v="-54.51"/>
    <s v="D"/>
    <x v="1"/>
    <x v="1"/>
    <x v="33"/>
    <x v="2"/>
    <x v="2"/>
    <x v="0"/>
  </r>
  <r>
    <x v="0"/>
    <x v="0"/>
    <x v="34"/>
    <s v="4.2.4.01"/>
    <x v="0"/>
    <s v="4.2.4.01.0003"/>
    <x v="0"/>
    <d v="2023-09-30T00:00:00"/>
    <s v="NOTA FISCAL - QUALYCOPY COMÉRCIO E SERVIÇOS LTDA"/>
    <n v="-41.62"/>
    <s v="D"/>
    <x v="1"/>
    <x v="1"/>
    <x v="34"/>
    <x v="2"/>
    <x v="2"/>
    <x v="0"/>
  </r>
  <r>
    <x v="0"/>
    <x v="0"/>
    <x v="35"/>
    <s v="4.2.4.01"/>
    <x v="0"/>
    <s v="4.2.4.01.0003"/>
    <x v="0"/>
    <d v="2023-09-30T00:00:00"/>
    <s v="NOTA FISCAL - QUALYCOPY COMÉRCIO E SERVIÇOS LTDA"/>
    <n v="-653.63"/>
    <s v="D"/>
    <x v="1"/>
    <x v="1"/>
    <x v="35"/>
    <x v="2"/>
    <x v="2"/>
    <x v="0"/>
  </r>
  <r>
    <x v="0"/>
    <x v="0"/>
    <x v="36"/>
    <s v="4.2.4.01"/>
    <x v="0"/>
    <s v="4.2.4.01.0003"/>
    <x v="0"/>
    <d v="2023-09-30T00:00:00"/>
    <s v="NOTA FISCAL - QUALYCOPY COMÉRCIO E SERVIÇOS LTDA"/>
    <n v="-201.48"/>
    <s v="D"/>
    <x v="1"/>
    <x v="1"/>
    <x v="36"/>
    <x v="2"/>
    <x v="2"/>
    <x v="0"/>
  </r>
  <r>
    <x v="0"/>
    <x v="0"/>
    <x v="37"/>
    <s v="4.2.4.01"/>
    <x v="0"/>
    <s v="4.2.4.01.0003"/>
    <x v="0"/>
    <d v="2023-09-30T00:00:00"/>
    <s v="NOTA FISCAL - QUALYCOPY COMÉRCIO E SERVIÇOS LTDA"/>
    <n v="-54.51"/>
    <s v="D"/>
    <x v="1"/>
    <x v="1"/>
    <x v="37"/>
    <x v="2"/>
    <x v="2"/>
    <x v="0"/>
  </r>
  <r>
    <x v="0"/>
    <x v="0"/>
    <x v="38"/>
    <s v="4.2.4.01"/>
    <x v="0"/>
    <s v="4.2.4.01.0003"/>
    <x v="0"/>
    <d v="2023-09-30T00:00:00"/>
    <s v="NOTA FISCAL - QUALYCOPY COMÉRCIO E SERVIÇOS LTDA"/>
    <n v="-169.33"/>
    <s v="D"/>
    <x v="1"/>
    <x v="1"/>
    <x v="38"/>
    <x v="2"/>
    <x v="2"/>
    <x v="0"/>
  </r>
  <r>
    <x v="0"/>
    <x v="0"/>
    <x v="39"/>
    <s v="4.2.4.01"/>
    <x v="0"/>
    <s v="4.2.4.01.0003"/>
    <x v="0"/>
    <d v="2023-09-30T00:00:00"/>
    <s v="NOTA FISCAL - QUALYCOPY COMÉRCIO E SERVIÇOS LTDA"/>
    <n v="-1704.3"/>
    <s v="D"/>
    <x v="1"/>
    <x v="1"/>
    <x v="39"/>
    <x v="6"/>
    <x v="6"/>
    <x v="0"/>
  </r>
  <r>
    <x v="0"/>
    <x v="0"/>
    <x v="39"/>
    <s v="4.2.4.01"/>
    <x v="0"/>
    <s v="4.2.4.01.0003"/>
    <x v="0"/>
    <d v="2023-09-30T00:00:00"/>
    <s v="NOTA FISCAL - QUALYCOPY COMÉRCIO E SERVIÇOS LTDA"/>
    <n v="-105.79"/>
    <s v="D"/>
    <x v="1"/>
    <x v="1"/>
    <x v="39"/>
    <x v="2"/>
    <x v="2"/>
    <x v="0"/>
  </r>
  <r>
    <x v="0"/>
    <x v="0"/>
    <x v="40"/>
    <s v="4.2.4.01"/>
    <x v="0"/>
    <s v="4.2.4.01.0003"/>
    <x v="0"/>
    <d v="2023-09-30T00:00:00"/>
    <s v="NOTA FISCAL - QUALYCOPY COMÉRCIO E SERVIÇOS LTDA"/>
    <n v="-23.57"/>
    <s v="D"/>
    <x v="1"/>
    <x v="1"/>
    <x v="40"/>
    <x v="2"/>
    <x v="2"/>
    <x v="0"/>
  </r>
  <r>
    <x v="0"/>
    <x v="0"/>
    <x v="41"/>
    <s v="4.2.4.01"/>
    <x v="0"/>
    <s v="4.2.4.01.0003"/>
    <x v="0"/>
    <d v="2023-09-30T00:00:00"/>
    <s v="NOTA FISCAL - QUALYCOPY COMÉRCIO E SERVIÇOS LTDA"/>
    <n v="-47.26"/>
    <s v="D"/>
    <x v="1"/>
    <x v="1"/>
    <x v="41"/>
    <x v="7"/>
    <x v="7"/>
    <x v="0"/>
  </r>
  <r>
    <x v="0"/>
    <x v="0"/>
    <x v="41"/>
    <s v="4.2.4.01"/>
    <x v="0"/>
    <s v="4.2.4.01.0003"/>
    <x v="0"/>
    <d v="2023-09-30T00:00:00"/>
    <s v="NOTA FISCAL - QUALYCOPY COMÉRCIO E SERVIÇOS LTDA"/>
    <n v="-4289.8999999999996"/>
    <s v="D"/>
    <x v="1"/>
    <x v="1"/>
    <x v="41"/>
    <x v="1"/>
    <x v="1"/>
    <x v="0"/>
  </r>
  <r>
    <x v="0"/>
    <x v="0"/>
    <x v="41"/>
    <s v="4.2.4.01"/>
    <x v="0"/>
    <s v="4.2.4.01.0003"/>
    <x v="0"/>
    <d v="2023-09-30T00:00:00"/>
    <s v="NOTA FISCAL - QUALYCOPY COMÉRCIO E SERVIÇOS LTDA"/>
    <n v="-2923.54"/>
    <s v="D"/>
    <x v="1"/>
    <x v="1"/>
    <x v="41"/>
    <x v="2"/>
    <x v="2"/>
    <x v="0"/>
  </r>
  <r>
    <x v="0"/>
    <x v="0"/>
    <x v="42"/>
    <s v="4.2.4.01"/>
    <x v="0"/>
    <s v="4.2.4.01.0003"/>
    <x v="0"/>
    <d v="2023-09-30T00:00:00"/>
    <s v="NOTA FISCAL - QUALYCOPY COMÉRCIO E SERVIÇOS LTDA"/>
    <n v="-420.74"/>
    <s v="D"/>
    <x v="1"/>
    <x v="1"/>
    <x v="42"/>
    <x v="1"/>
    <x v="1"/>
    <x v="0"/>
  </r>
  <r>
    <x v="0"/>
    <x v="0"/>
    <x v="42"/>
    <s v="4.2.4.01"/>
    <x v="0"/>
    <s v="4.2.4.01.0003"/>
    <x v="0"/>
    <d v="2023-09-30T00:00:00"/>
    <s v="NOTA FISCAL - QUALYCOPY COMÉRCIO E SERVIÇOS LTDA"/>
    <n v="-2074.0300000000002"/>
    <s v="D"/>
    <x v="1"/>
    <x v="1"/>
    <x v="42"/>
    <x v="2"/>
    <x v="2"/>
    <x v="0"/>
  </r>
  <r>
    <x v="0"/>
    <x v="0"/>
    <x v="43"/>
    <s v="4.2.4.01"/>
    <x v="0"/>
    <s v="4.2.4.01.0003"/>
    <x v="0"/>
    <d v="2023-09-30T00:00:00"/>
    <s v="NOTA FISCAL - QUALYCOPY COMÉRCIO E SERVIÇOS LTDA"/>
    <n v="-534.05999999999995"/>
    <s v="D"/>
    <x v="1"/>
    <x v="1"/>
    <x v="43"/>
    <x v="1"/>
    <x v="1"/>
    <x v="0"/>
  </r>
  <r>
    <x v="0"/>
    <x v="0"/>
    <x v="43"/>
    <s v="4.2.4.01"/>
    <x v="0"/>
    <s v="4.2.4.01.0003"/>
    <x v="0"/>
    <d v="2023-09-30T00:00:00"/>
    <s v="NOTA FISCAL - QUALYCOPY COMÉRCIO E SERVIÇOS LTDA"/>
    <n v="-395.36"/>
    <s v="D"/>
    <x v="1"/>
    <x v="1"/>
    <x v="43"/>
    <x v="2"/>
    <x v="2"/>
    <x v="0"/>
  </r>
  <r>
    <x v="0"/>
    <x v="0"/>
    <x v="44"/>
    <s v="4.2.4.01"/>
    <x v="0"/>
    <s v="4.2.4.01.0003"/>
    <x v="0"/>
    <d v="2023-09-30T00:00:00"/>
    <s v="NOTA FISCAL - QUALYCOPY COMÉRCIO E SERVIÇOS LTDA"/>
    <n v="-6950.57"/>
    <s v="D"/>
    <x v="1"/>
    <x v="1"/>
    <x v="44"/>
    <x v="2"/>
    <x v="2"/>
    <x v="0"/>
  </r>
  <r>
    <x v="0"/>
    <x v="0"/>
    <x v="45"/>
    <s v="4.2.4.01"/>
    <x v="0"/>
    <s v="4.2.4.01.0003"/>
    <x v="0"/>
    <d v="2023-09-30T00:00:00"/>
    <s v="NOTA FISCAL - QUALYCOPY COMÉRCIO E SERVIÇOS LTDA"/>
    <n v="-104.09"/>
    <s v="D"/>
    <x v="1"/>
    <x v="1"/>
    <x v="45"/>
    <x v="1"/>
    <x v="1"/>
    <x v="0"/>
  </r>
  <r>
    <x v="0"/>
    <x v="0"/>
    <x v="45"/>
    <s v="4.2.4.01"/>
    <x v="0"/>
    <s v="4.2.4.01.0003"/>
    <x v="0"/>
    <d v="2023-09-30T00:00:00"/>
    <s v="NOTA FISCAL - QUALYCOPY COMÉRCIO E SERVIÇOS LTDA"/>
    <n v="-1095.3399999999999"/>
    <s v="D"/>
    <x v="1"/>
    <x v="1"/>
    <x v="45"/>
    <x v="2"/>
    <x v="2"/>
    <x v="0"/>
  </r>
  <r>
    <x v="0"/>
    <x v="0"/>
    <x v="46"/>
    <s v="4.2.4.01"/>
    <x v="0"/>
    <s v="4.2.4.01.0003"/>
    <x v="0"/>
    <d v="2023-09-30T00:00:00"/>
    <s v="NOTA FISCAL - QUALYCOPY COMÉRCIO E SERVIÇOS LTDA"/>
    <n v="-283.56"/>
    <s v="D"/>
    <x v="1"/>
    <x v="1"/>
    <x v="46"/>
    <x v="7"/>
    <x v="7"/>
    <x v="0"/>
  </r>
  <r>
    <x v="0"/>
    <x v="0"/>
    <x v="46"/>
    <s v="4.2.4.01"/>
    <x v="0"/>
    <s v="4.2.4.01.0003"/>
    <x v="0"/>
    <d v="2023-09-30T00:00:00"/>
    <s v="NOTA FISCAL - QUALYCOPY COMÉRCIO E SERVIÇOS LTDA"/>
    <n v="-257.12"/>
    <s v="D"/>
    <x v="1"/>
    <x v="1"/>
    <x v="46"/>
    <x v="1"/>
    <x v="1"/>
    <x v="0"/>
  </r>
  <r>
    <x v="0"/>
    <x v="0"/>
    <x v="46"/>
    <s v="4.2.4.01"/>
    <x v="0"/>
    <s v="4.2.4.01.0003"/>
    <x v="0"/>
    <d v="2023-09-30T00:00:00"/>
    <s v="NOTA FISCAL - QUALYCOPY COMÉRCIO E SERVIÇOS LTDA"/>
    <n v="-2500.5"/>
    <s v="D"/>
    <x v="1"/>
    <x v="1"/>
    <x v="46"/>
    <x v="2"/>
    <x v="2"/>
    <x v="0"/>
  </r>
  <r>
    <x v="0"/>
    <x v="0"/>
    <x v="47"/>
    <s v="4.2.4.01"/>
    <x v="0"/>
    <s v="4.2.4.01.0003"/>
    <x v="0"/>
    <d v="2023-09-30T00:00:00"/>
    <s v="NOTA FISCAL - QUALYCOPY COMÉRCIO E SERVIÇOS LTDA"/>
    <n v="-516.74"/>
    <s v="D"/>
    <x v="1"/>
    <x v="1"/>
    <x v="47"/>
    <x v="1"/>
    <x v="1"/>
    <x v="0"/>
  </r>
  <r>
    <x v="0"/>
    <x v="0"/>
    <x v="47"/>
    <s v="4.2.4.01"/>
    <x v="0"/>
    <s v="4.2.4.01.0003"/>
    <x v="0"/>
    <d v="2023-09-30T00:00:00"/>
    <s v="NOTA FISCAL - QUALYCOPY COMÉRCIO E SERVIÇOS LTDA"/>
    <n v="-1213.3699999999999"/>
    <s v="D"/>
    <x v="1"/>
    <x v="1"/>
    <x v="47"/>
    <x v="2"/>
    <x v="2"/>
    <x v="0"/>
  </r>
  <r>
    <x v="0"/>
    <x v="0"/>
    <x v="48"/>
    <s v="4.2.4.01"/>
    <x v="0"/>
    <s v="4.2.4.01.0003"/>
    <x v="0"/>
    <d v="2023-09-30T00:00:00"/>
    <s v="NOTA FISCAL - QUALYCOPY COMÉRCIO E SERVIÇOS LTDA"/>
    <n v="-456.79"/>
    <s v="D"/>
    <x v="1"/>
    <x v="1"/>
    <x v="48"/>
    <x v="2"/>
    <x v="2"/>
    <x v="0"/>
  </r>
  <r>
    <x v="0"/>
    <x v="0"/>
    <x v="49"/>
    <s v="4.2.4.01"/>
    <x v="0"/>
    <s v="4.2.4.01.0003"/>
    <x v="0"/>
    <d v="2023-09-30T00:00:00"/>
    <s v="NOTA FISCAL - QUALYCOPY COMÉRCIO E SERVIÇOS LTDA"/>
    <n v="-2287.0500000000002"/>
    <s v="D"/>
    <x v="1"/>
    <x v="1"/>
    <x v="49"/>
    <x v="2"/>
    <x v="2"/>
    <x v="0"/>
  </r>
  <r>
    <x v="0"/>
    <x v="0"/>
    <x v="50"/>
    <s v="4.2.4.01"/>
    <x v="0"/>
    <s v="4.2.4.01.0003"/>
    <x v="0"/>
    <d v="2023-09-30T00:00:00"/>
    <s v="NOTA FISCAL - QUALYCOPY COMÉRCIO E SERVIÇOS LTDA"/>
    <n v="-2363.85"/>
    <s v="D"/>
    <x v="1"/>
    <x v="1"/>
    <x v="50"/>
    <x v="2"/>
    <x v="2"/>
    <x v="0"/>
  </r>
  <r>
    <x v="0"/>
    <x v="0"/>
    <x v="51"/>
    <s v="4.2.4.01"/>
    <x v="0"/>
    <s v="4.2.4.01.0003"/>
    <x v="0"/>
    <d v="2023-09-30T00:00:00"/>
    <s v="NOTA FISCAL - QUALYCOPY COMÉRCIO E SERVIÇOS LTDA"/>
    <n v="-51.39"/>
    <s v="D"/>
    <x v="1"/>
    <x v="1"/>
    <x v="51"/>
    <x v="1"/>
    <x v="1"/>
    <x v="0"/>
  </r>
  <r>
    <x v="0"/>
    <x v="0"/>
    <x v="51"/>
    <s v="4.2.4.01"/>
    <x v="0"/>
    <s v="4.2.4.01.0003"/>
    <x v="0"/>
    <d v="2023-09-30T00:00:00"/>
    <s v="NOTA FISCAL - QUALYCOPY COMÉRCIO E SERVIÇOS LTDA"/>
    <n v="-63.82"/>
    <s v="D"/>
    <x v="1"/>
    <x v="1"/>
    <x v="51"/>
    <x v="2"/>
    <x v="2"/>
    <x v="0"/>
  </r>
  <r>
    <x v="0"/>
    <x v="0"/>
    <x v="52"/>
    <s v="4.2.4.01"/>
    <x v="0"/>
    <s v="4.2.4.01.0003"/>
    <x v="0"/>
    <d v="2023-09-30T00:00:00"/>
    <s v="NOTA FISCAL - QUALYCOPY COMÉRCIO E SERVIÇOS LTDA"/>
    <n v="-81"/>
    <s v="D"/>
    <x v="1"/>
    <x v="1"/>
    <x v="52"/>
    <x v="1"/>
    <x v="1"/>
    <x v="0"/>
  </r>
  <r>
    <x v="0"/>
    <x v="0"/>
    <x v="52"/>
    <s v="4.2.4.01"/>
    <x v="0"/>
    <s v="4.2.4.01.0003"/>
    <x v="0"/>
    <d v="2023-09-30T00:00:00"/>
    <s v="NOTA FISCAL - QUALYCOPY COMÉRCIO E SERVIÇOS LTDA"/>
    <n v="-969.48"/>
    <s v="D"/>
    <x v="1"/>
    <x v="1"/>
    <x v="52"/>
    <x v="8"/>
    <x v="8"/>
    <x v="0"/>
  </r>
  <r>
    <x v="0"/>
    <x v="0"/>
    <x v="52"/>
    <s v="4.2.4.01"/>
    <x v="0"/>
    <s v="4.2.4.01.0003"/>
    <x v="0"/>
    <d v="2023-09-30T00:00:00"/>
    <s v="NOTA FISCAL - QUALYCOPY COMÉRCIO E SERVIÇOS LTDA"/>
    <n v="-1025.46"/>
    <s v="D"/>
    <x v="1"/>
    <x v="1"/>
    <x v="52"/>
    <x v="9"/>
    <x v="9"/>
    <x v="0"/>
  </r>
  <r>
    <x v="0"/>
    <x v="0"/>
    <x v="52"/>
    <s v="4.2.4.01"/>
    <x v="0"/>
    <s v="4.2.4.01.0003"/>
    <x v="0"/>
    <d v="2023-09-30T00:00:00"/>
    <s v="NOTA FISCAL - QUALYCOPY COMÉRCIO E SERVIÇOS LTDA"/>
    <n v="-181.04"/>
    <s v="D"/>
    <x v="1"/>
    <x v="1"/>
    <x v="52"/>
    <x v="2"/>
    <x v="2"/>
    <x v="0"/>
  </r>
  <r>
    <x v="0"/>
    <x v="0"/>
    <x v="53"/>
    <s v="4.2.4.01"/>
    <x v="0"/>
    <s v="4.2.4.01.0003"/>
    <x v="0"/>
    <d v="2023-09-30T00:00:00"/>
    <s v="NOTA FISCAL - QUALYCOPY COMÉRCIO E SERVIÇOS LTDA"/>
    <n v="-30.89"/>
    <s v="D"/>
    <x v="1"/>
    <x v="1"/>
    <x v="53"/>
    <x v="1"/>
    <x v="1"/>
    <x v="0"/>
  </r>
  <r>
    <x v="0"/>
    <x v="0"/>
    <x v="53"/>
    <s v="4.2.4.01"/>
    <x v="0"/>
    <s v="4.2.4.01.0003"/>
    <x v="0"/>
    <d v="2023-09-30T00:00:00"/>
    <s v="NOTA FISCAL - QUALYCOPY COMÉRCIO E SERVIÇOS LTDA"/>
    <n v="-257.12"/>
    <s v="D"/>
    <x v="1"/>
    <x v="1"/>
    <x v="53"/>
    <x v="2"/>
    <x v="2"/>
    <x v="0"/>
  </r>
  <r>
    <x v="0"/>
    <x v="0"/>
    <x v="54"/>
    <s v="4.2.4.01"/>
    <x v="0"/>
    <s v="4.2.4.01.0003"/>
    <x v="0"/>
    <d v="2023-09-30T00:00:00"/>
    <s v="NOTA FISCAL - QUALYCOPY COMÉRCIO E SERVIÇOS LTDA"/>
    <n v="-123.27"/>
    <s v="D"/>
    <x v="1"/>
    <x v="1"/>
    <x v="54"/>
    <x v="2"/>
    <x v="2"/>
    <x v="0"/>
  </r>
  <r>
    <x v="0"/>
    <x v="0"/>
    <x v="55"/>
    <s v="4.2.4.01"/>
    <x v="0"/>
    <s v="4.2.4.01.0003"/>
    <x v="0"/>
    <d v="2023-09-30T00:00:00"/>
    <s v="NOTA FISCAL - QUALYCOPY COMÉRCIO E SERVIÇOS LTDA"/>
    <n v="-25.25"/>
    <s v="D"/>
    <x v="1"/>
    <x v="1"/>
    <x v="55"/>
    <x v="2"/>
    <x v="2"/>
    <x v="0"/>
  </r>
  <r>
    <x v="0"/>
    <x v="0"/>
    <x v="56"/>
    <s v="4.2.4.01"/>
    <x v="0"/>
    <s v="4.2.4.01.0003"/>
    <x v="0"/>
    <d v="2023-09-30T00:00:00"/>
    <s v="NOTA FISCAL - QUALYCOPY COMÉRCIO E SERVIÇOS LTDA"/>
    <n v="-33.229999999999997"/>
    <s v="D"/>
    <x v="1"/>
    <x v="1"/>
    <x v="56"/>
    <x v="2"/>
    <x v="2"/>
    <x v="0"/>
  </r>
  <r>
    <x v="0"/>
    <x v="0"/>
    <x v="57"/>
    <s v="4.2.4.01"/>
    <x v="0"/>
    <s v="4.2.4.01.0003"/>
    <x v="0"/>
    <d v="2023-09-30T00:00:00"/>
    <s v="NOTA FISCAL - QUALYCOPY COMÉRCIO E SERVIÇOS LTDA"/>
    <n v="-2050.2800000000002"/>
    <s v="D"/>
    <x v="1"/>
    <x v="1"/>
    <x v="57"/>
    <x v="2"/>
    <x v="2"/>
    <x v="0"/>
  </r>
  <r>
    <x v="0"/>
    <x v="0"/>
    <x v="58"/>
    <s v="4.2.4.01"/>
    <x v="0"/>
    <s v="4.2.4.01.0003"/>
    <x v="0"/>
    <d v="2023-09-30T00:00:00"/>
    <s v="NOTA FISCAL - QUALYCOPY COMÉRCIO E SERVIÇOS LTDA"/>
    <n v="-565.76"/>
    <s v="D"/>
    <x v="1"/>
    <x v="1"/>
    <x v="58"/>
    <x v="2"/>
    <x v="2"/>
    <x v="0"/>
  </r>
  <r>
    <x v="0"/>
    <x v="0"/>
    <x v="59"/>
    <s v="4.2.4.01"/>
    <x v="0"/>
    <s v="4.2.4.01.0003"/>
    <x v="0"/>
    <d v="2023-09-30T00:00:00"/>
    <s v="NOTA FISCAL - QUALYCOPY COMÉRCIO E SERVIÇOS LTDA"/>
    <n v="-653.96"/>
    <s v="D"/>
    <x v="1"/>
    <x v="1"/>
    <x v="59"/>
    <x v="2"/>
    <x v="2"/>
    <x v="0"/>
  </r>
  <r>
    <x v="0"/>
    <x v="0"/>
    <x v="60"/>
    <s v="4.2.4.01"/>
    <x v="0"/>
    <s v="4.2.4.01.0003"/>
    <x v="0"/>
    <d v="2023-09-30T00:00:00"/>
    <s v="NOTA FISCAL - QUALYCOPY COMÉRCIO E SERVIÇOS LTDA"/>
    <n v="-341.28"/>
    <s v="D"/>
    <x v="1"/>
    <x v="1"/>
    <x v="60"/>
    <x v="2"/>
    <x v="2"/>
    <x v="0"/>
  </r>
  <r>
    <x v="0"/>
    <x v="0"/>
    <x v="61"/>
    <s v="4.2.4.01"/>
    <x v="0"/>
    <s v="4.2.4.01.0003"/>
    <x v="0"/>
    <d v="2023-09-30T00:00:00"/>
    <s v="NOTA FISCAL - QUALYCOPY COMÉRCIO E SERVIÇOS LTDA"/>
    <n v="-51.24"/>
    <s v="D"/>
    <x v="1"/>
    <x v="1"/>
    <x v="61"/>
    <x v="2"/>
    <x v="2"/>
    <x v="0"/>
  </r>
  <r>
    <x v="0"/>
    <x v="0"/>
    <x v="62"/>
    <s v="4.2.4.01"/>
    <x v="0"/>
    <s v="4.2.4.01.0003"/>
    <x v="0"/>
    <d v="2023-09-30T00:00:00"/>
    <s v="NOTA FISCAL - QUALYCOPY COMÉRCIO E SERVIÇOS LTDA"/>
    <n v="-39.42"/>
    <s v="D"/>
    <x v="1"/>
    <x v="1"/>
    <x v="62"/>
    <x v="2"/>
    <x v="2"/>
    <x v="0"/>
  </r>
  <r>
    <x v="0"/>
    <x v="0"/>
    <x v="63"/>
    <s v="4.2.4.01"/>
    <x v="0"/>
    <s v="4.2.4.01.0003"/>
    <x v="0"/>
    <d v="2023-09-30T00:00:00"/>
    <s v="NOTA FISCAL - QUALYCOPY COMÉRCIO E SERVIÇOS LTDA"/>
    <n v="-461.98"/>
    <s v="D"/>
    <x v="1"/>
    <x v="1"/>
    <x v="63"/>
    <x v="2"/>
    <x v="2"/>
    <x v="0"/>
  </r>
  <r>
    <x v="0"/>
    <x v="0"/>
    <x v="64"/>
    <s v="4.2.4.01"/>
    <x v="0"/>
    <s v="4.2.4.01.0003"/>
    <x v="0"/>
    <d v="2023-09-30T00:00:00"/>
    <s v="NOTA FISCAL - QUALYCOPY COMÉRCIO E SERVIÇOS LTDA"/>
    <n v="-49.42"/>
    <s v="D"/>
    <x v="1"/>
    <x v="1"/>
    <x v="64"/>
    <x v="2"/>
    <x v="2"/>
    <x v="0"/>
  </r>
  <r>
    <x v="0"/>
    <x v="0"/>
    <x v="65"/>
    <s v="4.2.4.01"/>
    <x v="0"/>
    <s v="4.2.4.01.0003"/>
    <x v="0"/>
    <d v="2023-09-30T00:00:00"/>
    <s v="NOTA FISCAL - QUALYCOPY COMÉRCIO E SERVIÇOS LTDA"/>
    <n v="-93.77"/>
    <s v="D"/>
    <x v="1"/>
    <x v="1"/>
    <x v="65"/>
    <x v="2"/>
    <x v="2"/>
    <x v="0"/>
  </r>
  <r>
    <x v="0"/>
    <x v="0"/>
    <x v="66"/>
    <s v="4.2.4.01"/>
    <x v="0"/>
    <s v="4.2.4.01.0003"/>
    <x v="0"/>
    <d v="2023-09-30T00:00:00"/>
    <s v="NOTA FISCAL - QUALYCOPY COMÉRCIO E SERVIÇOS LTDA"/>
    <n v="-191.63"/>
    <s v="D"/>
    <x v="1"/>
    <x v="1"/>
    <x v="66"/>
    <x v="2"/>
    <x v="2"/>
    <x v="0"/>
  </r>
  <r>
    <x v="0"/>
    <x v="0"/>
    <x v="67"/>
    <s v="4.2.4.01"/>
    <x v="0"/>
    <s v="4.2.4.01.0003"/>
    <x v="0"/>
    <d v="2023-09-30T00:00:00"/>
    <s v="NOTA FISCAL - QUALYCOPY COMÉRCIO E SERVIÇOS LTDA"/>
    <n v="-40.56"/>
    <s v="D"/>
    <x v="1"/>
    <x v="1"/>
    <x v="67"/>
    <x v="1"/>
    <x v="1"/>
    <x v="0"/>
  </r>
  <r>
    <x v="0"/>
    <x v="0"/>
    <x v="67"/>
    <s v="4.2.4.01"/>
    <x v="0"/>
    <s v="4.2.4.01.0003"/>
    <x v="0"/>
    <d v="2023-09-30T00:00:00"/>
    <s v="NOTA FISCAL - QUALYCOPY COMÉRCIO E SERVIÇOS LTDA"/>
    <n v="-77.540000000000006"/>
    <s v="D"/>
    <x v="1"/>
    <x v="1"/>
    <x v="67"/>
    <x v="2"/>
    <x v="2"/>
    <x v="0"/>
  </r>
  <r>
    <x v="0"/>
    <x v="0"/>
    <x v="68"/>
    <s v="4.2.4.01"/>
    <x v="0"/>
    <s v="4.2.4.01.0003"/>
    <x v="0"/>
    <d v="2023-09-30T00:00:00"/>
    <s v="NOTA FISCAL - QUALYCOPY COMÉRCIO E SERVIÇOS LTDA"/>
    <n v="-3269.31"/>
    <s v="D"/>
    <x v="1"/>
    <x v="1"/>
    <x v="68"/>
    <x v="1"/>
    <x v="1"/>
    <x v="0"/>
  </r>
  <r>
    <x v="0"/>
    <x v="0"/>
    <x v="68"/>
    <s v="4.2.4.01"/>
    <x v="0"/>
    <s v="4.2.4.01.0003"/>
    <x v="0"/>
    <d v="2023-09-30T00:00:00"/>
    <s v="NOTA FISCAL - QUALYCOPY COMÉRCIO E SERVIÇOS LTDA"/>
    <n v="-758.04"/>
    <s v="D"/>
    <x v="1"/>
    <x v="1"/>
    <x v="68"/>
    <x v="2"/>
    <x v="2"/>
    <x v="0"/>
  </r>
  <r>
    <x v="0"/>
    <x v="0"/>
    <x v="69"/>
    <s v="4.2.4.01"/>
    <x v="0"/>
    <s v="4.2.4.01.0003"/>
    <x v="0"/>
    <d v="2023-09-30T00:00:00"/>
    <s v="NOTA FISCAL - QUALYCOPY COMÉRCIO E SERVIÇOS LTDA"/>
    <n v="-3.67"/>
    <s v="D"/>
    <x v="1"/>
    <x v="1"/>
    <x v="69"/>
    <x v="1"/>
    <x v="1"/>
    <x v="0"/>
  </r>
  <r>
    <x v="0"/>
    <x v="0"/>
    <x v="69"/>
    <s v="4.2.4.01"/>
    <x v="0"/>
    <s v="4.2.4.01.0003"/>
    <x v="0"/>
    <d v="2023-09-30T00:00:00"/>
    <s v="NOTA FISCAL - QUALYCOPY COMÉRCIO E SERVIÇOS LTDA"/>
    <n v="-58.33"/>
    <s v="D"/>
    <x v="1"/>
    <x v="1"/>
    <x v="69"/>
    <x v="2"/>
    <x v="2"/>
    <x v="0"/>
  </r>
  <r>
    <x v="0"/>
    <x v="0"/>
    <x v="70"/>
    <s v="4.2.4.01"/>
    <x v="0"/>
    <s v="4.2.4.01.0003"/>
    <x v="0"/>
    <d v="2023-09-30T00:00:00"/>
    <s v="NOTA FISCAL - QUALYCOPY COMÉRCIO E SERVIÇOS LTDA"/>
    <n v="-2.97"/>
    <s v="D"/>
    <x v="1"/>
    <x v="1"/>
    <x v="70"/>
    <x v="1"/>
    <x v="1"/>
    <x v="0"/>
  </r>
  <r>
    <x v="0"/>
    <x v="0"/>
    <x v="70"/>
    <s v="4.2.4.01"/>
    <x v="0"/>
    <s v="4.2.4.01.0003"/>
    <x v="0"/>
    <d v="2023-09-30T00:00:00"/>
    <s v="NOTA FISCAL - QUALYCOPY COMÉRCIO E SERVIÇOS LTDA"/>
    <n v="-25.06"/>
    <s v="D"/>
    <x v="1"/>
    <x v="1"/>
    <x v="70"/>
    <x v="2"/>
    <x v="2"/>
    <x v="0"/>
  </r>
  <r>
    <x v="0"/>
    <x v="0"/>
    <x v="71"/>
    <s v="4.2.4.01"/>
    <x v="0"/>
    <s v="4.2.4.01.0003"/>
    <x v="0"/>
    <d v="2023-09-30T00:00:00"/>
    <s v="NOTA FISCAL - QUALYCOPY COMÉRCIO E SERVIÇOS LTDA"/>
    <n v="-1782.01"/>
    <s v="D"/>
    <x v="1"/>
    <x v="1"/>
    <x v="71"/>
    <x v="1"/>
    <x v="1"/>
    <x v="0"/>
  </r>
  <r>
    <x v="0"/>
    <x v="0"/>
    <x v="71"/>
    <s v="4.2.4.01"/>
    <x v="0"/>
    <s v="4.2.4.01.0003"/>
    <x v="0"/>
    <d v="2023-09-30T00:00:00"/>
    <s v="NOTA FISCAL - QUALYCOPY COMÉRCIO E SERVIÇOS LTDA"/>
    <n v="-81.34"/>
    <s v="D"/>
    <x v="1"/>
    <x v="1"/>
    <x v="71"/>
    <x v="2"/>
    <x v="2"/>
    <x v="0"/>
  </r>
  <r>
    <x v="0"/>
    <x v="0"/>
    <x v="72"/>
    <s v="4.2.4.01"/>
    <x v="0"/>
    <s v="4.2.4.01.0003"/>
    <x v="0"/>
    <d v="2023-09-30T00:00:00"/>
    <s v="NOTA FISCAL - QUALYCOPY COMÉRCIO E SERVIÇOS LTDA"/>
    <n v="-1010.9"/>
    <s v="D"/>
    <x v="1"/>
    <x v="1"/>
    <x v="72"/>
    <x v="1"/>
    <x v="1"/>
    <x v="0"/>
  </r>
  <r>
    <x v="0"/>
    <x v="0"/>
    <x v="72"/>
    <s v="4.2.4.01"/>
    <x v="0"/>
    <s v="4.2.4.01.0003"/>
    <x v="0"/>
    <d v="2023-09-30T00:00:00"/>
    <s v="NOTA FISCAL - QUALYCOPY COMÉRCIO E SERVIÇOS LTDA"/>
    <n v="-35.130000000000003"/>
    <s v="D"/>
    <x v="1"/>
    <x v="1"/>
    <x v="72"/>
    <x v="2"/>
    <x v="2"/>
    <x v="0"/>
  </r>
  <r>
    <x v="0"/>
    <x v="0"/>
    <x v="73"/>
    <s v="4.2.4.01"/>
    <x v="0"/>
    <s v="4.2.4.01.0003"/>
    <x v="0"/>
    <d v="2023-09-30T00:00:00"/>
    <s v="NOTA FISCAL - QUALYCOPY COMÉRCIO E SERVIÇOS LTDA"/>
    <n v="-1805.22"/>
    <s v="D"/>
    <x v="1"/>
    <x v="1"/>
    <x v="73"/>
    <x v="1"/>
    <x v="1"/>
    <x v="0"/>
  </r>
  <r>
    <x v="0"/>
    <x v="0"/>
    <x v="73"/>
    <s v="4.2.4.01"/>
    <x v="0"/>
    <s v="4.2.4.01.0003"/>
    <x v="0"/>
    <d v="2023-09-30T00:00:00"/>
    <s v="NOTA FISCAL - QUALYCOPY COMÉRCIO E SERVIÇOS LTDA"/>
    <n v="-54.53"/>
    <s v="D"/>
    <x v="1"/>
    <x v="1"/>
    <x v="73"/>
    <x v="2"/>
    <x v="2"/>
    <x v="0"/>
  </r>
  <r>
    <x v="0"/>
    <x v="0"/>
    <x v="74"/>
    <s v="4.2.4.01"/>
    <x v="0"/>
    <s v="4.2.4.01.0003"/>
    <x v="0"/>
    <d v="2023-09-30T00:00:00"/>
    <s v="NOTA FISCAL - QUALYCOPY COMÉRCIO E SERVIÇOS LTDA"/>
    <n v="-390.12"/>
    <s v="D"/>
    <x v="1"/>
    <x v="1"/>
    <x v="74"/>
    <x v="1"/>
    <x v="1"/>
    <x v="0"/>
  </r>
  <r>
    <x v="0"/>
    <x v="0"/>
    <x v="74"/>
    <s v="4.2.4.01"/>
    <x v="0"/>
    <s v="4.2.4.01.0003"/>
    <x v="0"/>
    <d v="2023-09-30T00:00:00"/>
    <s v="NOTA FISCAL - QUALYCOPY COMÉRCIO E SERVIÇOS LTDA"/>
    <n v="-27.04"/>
    <s v="D"/>
    <x v="1"/>
    <x v="1"/>
    <x v="74"/>
    <x v="2"/>
    <x v="2"/>
    <x v="0"/>
  </r>
  <r>
    <x v="0"/>
    <x v="0"/>
    <x v="75"/>
    <s v="4.2.4.01"/>
    <x v="0"/>
    <s v="4.2.4.01.0003"/>
    <x v="0"/>
    <d v="2023-09-30T00:00:00"/>
    <s v="NOTA FISCAL - QUALYCOPY COMÉRCIO E SERVIÇOS LTDA"/>
    <n v="-316.54000000000002"/>
    <s v="D"/>
    <x v="1"/>
    <x v="1"/>
    <x v="75"/>
    <x v="1"/>
    <x v="1"/>
    <x v="0"/>
  </r>
  <r>
    <x v="0"/>
    <x v="0"/>
    <x v="75"/>
    <s v="4.2.4.01"/>
    <x v="0"/>
    <s v="4.2.4.01.0003"/>
    <x v="0"/>
    <d v="2023-09-30T00:00:00"/>
    <s v="NOTA FISCAL - QUALYCOPY COMÉRCIO E SERVIÇOS LTDA"/>
    <n v="-32.26"/>
    <s v="D"/>
    <x v="1"/>
    <x v="1"/>
    <x v="75"/>
    <x v="2"/>
    <x v="2"/>
    <x v="0"/>
  </r>
  <r>
    <x v="0"/>
    <x v="0"/>
    <x v="76"/>
    <s v="4.2.4.01"/>
    <x v="0"/>
    <s v="4.2.4.01.0003"/>
    <x v="0"/>
    <d v="2023-09-30T00:00:00"/>
    <s v="NOTA FISCAL - QUALYCOPY COMÉRCIO E SERVIÇOS LTDA"/>
    <n v="-102.78"/>
    <s v="D"/>
    <x v="1"/>
    <x v="1"/>
    <x v="76"/>
    <x v="1"/>
    <x v="1"/>
    <x v="0"/>
  </r>
  <r>
    <x v="0"/>
    <x v="0"/>
    <x v="76"/>
    <s v="4.2.4.01"/>
    <x v="0"/>
    <s v="4.2.4.01.0003"/>
    <x v="0"/>
    <d v="2023-09-30T00:00:00"/>
    <s v="NOTA FISCAL - QUALYCOPY COMÉRCIO E SERVIÇOS LTDA"/>
    <n v="-426.93"/>
    <s v="D"/>
    <x v="1"/>
    <x v="1"/>
    <x v="76"/>
    <x v="2"/>
    <x v="2"/>
    <x v="0"/>
  </r>
  <r>
    <x v="0"/>
    <x v="0"/>
    <x v="77"/>
    <s v="4.2.4.01"/>
    <x v="0"/>
    <s v="4.2.4.01.0003"/>
    <x v="0"/>
    <d v="2023-09-30T00:00:00"/>
    <s v="NOTA FISCAL - QUALYCOPY COMÉRCIO E SERVIÇOS LTDA"/>
    <n v="-113.34"/>
    <s v="D"/>
    <x v="1"/>
    <x v="1"/>
    <x v="77"/>
    <x v="1"/>
    <x v="1"/>
    <x v="0"/>
  </r>
  <r>
    <x v="0"/>
    <x v="0"/>
    <x v="77"/>
    <s v="4.2.4.01"/>
    <x v="0"/>
    <s v="4.2.4.01.0003"/>
    <x v="0"/>
    <d v="2023-09-30T00:00:00"/>
    <s v="NOTA FISCAL - QUALYCOPY COMÉRCIO E SERVIÇOS LTDA"/>
    <n v="-102.91"/>
    <s v="D"/>
    <x v="1"/>
    <x v="1"/>
    <x v="77"/>
    <x v="2"/>
    <x v="2"/>
    <x v="0"/>
  </r>
  <r>
    <x v="0"/>
    <x v="0"/>
    <x v="78"/>
    <s v="4.2.4.01"/>
    <x v="0"/>
    <s v="4.2.4.01.0003"/>
    <x v="0"/>
    <d v="2023-09-30T00:00:00"/>
    <s v="NOTA FISCAL - QUALYCOPY COMÉRCIO E SERVIÇOS LTDA"/>
    <n v="-331.67"/>
    <s v="D"/>
    <x v="1"/>
    <x v="1"/>
    <x v="78"/>
    <x v="2"/>
    <x v="2"/>
    <x v="0"/>
  </r>
  <r>
    <x v="0"/>
    <x v="0"/>
    <x v="79"/>
    <s v="4.2.4.01"/>
    <x v="0"/>
    <s v="4.2.4.01.0003"/>
    <x v="0"/>
    <d v="2023-09-30T00:00:00"/>
    <s v="NOTA FISCAL - QUALYCOPY COMÉRCIO E SERVIÇOS LTDA"/>
    <n v="-7.06"/>
    <s v="D"/>
    <x v="1"/>
    <x v="1"/>
    <x v="79"/>
    <x v="1"/>
    <x v="1"/>
    <x v="0"/>
  </r>
  <r>
    <x v="0"/>
    <x v="0"/>
    <x v="79"/>
    <s v="4.2.4.01"/>
    <x v="0"/>
    <s v="4.2.4.01.0003"/>
    <x v="0"/>
    <d v="2023-09-30T00:00:00"/>
    <s v="NOTA FISCAL - QUALYCOPY COMÉRCIO E SERVIÇOS LTDA"/>
    <n v="-158.59"/>
    <s v="D"/>
    <x v="1"/>
    <x v="1"/>
    <x v="79"/>
    <x v="2"/>
    <x v="2"/>
    <x v="0"/>
  </r>
  <r>
    <x v="0"/>
    <x v="0"/>
    <x v="80"/>
    <s v="4.2.4.01"/>
    <x v="0"/>
    <s v="4.2.4.01.0003"/>
    <x v="0"/>
    <d v="2023-09-30T00:00:00"/>
    <s v="NOTA FISCAL - QUALYCOPY COMÉRCIO E SERVIÇOS LTDA"/>
    <n v="-474.41"/>
    <s v="D"/>
    <x v="1"/>
    <x v="1"/>
    <x v="80"/>
    <x v="1"/>
    <x v="1"/>
    <x v="0"/>
  </r>
  <r>
    <x v="0"/>
    <x v="0"/>
    <x v="80"/>
    <s v="4.2.4.01"/>
    <x v="0"/>
    <s v="4.2.4.01.0003"/>
    <x v="0"/>
    <d v="2023-09-30T00:00:00"/>
    <s v="NOTA FISCAL - QUALYCOPY COMÉRCIO E SERVIÇOS LTDA"/>
    <n v="-53.45"/>
    <s v="D"/>
    <x v="1"/>
    <x v="1"/>
    <x v="80"/>
    <x v="2"/>
    <x v="2"/>
    <x v="0"/>
  </r>
  <r>
    <x v="0"/>
    <x v="0"/>
    <x v="81"/>
    <s v="4.2.4.01"/>
    <x v="0"/>
    <s v="4.2.4.01.0003"/>
    <x v="0"/>
    <d v="2023-09-30T00:00:00"/>
    <s v="NOTA FISCAL - QUALYCOPY COMÉRCIO E SERVIÇOS LTDA"/>
    <n v="-422.03"/>
    <s v="D"/>
    <x v="1"/>
    <x v="1"/>
    <x v="81"/>
    <x v="1"/>
    <x v="1"/>
    <x v="0"/>
  </r>
  <r>
    <x v="0"/>
    <x v="0"/>
    <x v="81"/>
    <s v="4.2.4.01"/>
    <x v="0"/>
    <s v="4.2.4.01.0003"/>
    <x v="0"/>
    <d v="2023-09-30T00:00:00"/>
    <s v="NOTA FISCAL - QUALYCOPY COMÉRCIO E SERVIÇOS LTDA"/>
    <n v="-54.01"/>
    <s v="D"/>
    <x v="1"/>
    <x v="1"/>
    <x v="81"/>
    <x v="2"/>
    <x v="2"/>
    <x v="0"/>
  </r>
  <r>
    <x v="0"/>
    <x v="0"/>
    <x v="82"/>
    <s v="4.2.4.01"/>
    <x v="0"/>
    <s v="4.2.4.01.0003"/>
    <x v="0"/>
    <d v="2023-09-30T00:00:00"/>
    <s v="NOTA FISCAL - QUALYCOPY COMÉRCIO E SERVIÇOS LTDA"/>
    <n v="-337.1"/>
    <s v="D"/>
    <x v="1"/>
    <x v="1"/>
    <x v="82"/>
    <x v="1"/>
    <x v="1"/>
    <x v="0"/>
  </r>
  <r>
    <x v="0"/>
    <x v="0"/>
    <x v="82"/>
    <s v="4.2.4.01"/>
    <x v="0"/>
    <s v="4.2.4.01.0003"/>
    <x v="0"/>
    <d v="2023-09-30T00:00:00"/>
    <s v="NOTA FISCAL - QUALYCOPY COMÉRCIO E SERVIÇOS LTDA"/>
    <n v="-37.479999999999997"/>
    <s v="D"/>
    <x v="1"/>
    <x v="1"/>
    <x v="82"/>
    <x v="2"/>
    <x v="2"/>
    <x v="0"/>
  </r>
  <r>
    <x v="0"/>
    <x v="0"/>
    <x v="83"/>
    <s v="4.2.4.01"/>
    <x v="0"/>
    <s v="4.2.4.01.0003"/>
    <x v="0"/>
    <d v="2023-09-30T00:00:00"/>
    <s v="NOTA FISCAL - QUALYCOPY COMÉRCIO E SERVIÇOS LTDA"/>
    <n v="-781.18"/>
    <s v="D"/>
    <x v="1"/>
    <x v="1"/>
    <x v="83"/>
    <x v="1"/>
    <x v="1"/>
    <x v="0"/>
  </r>
  <r>
    <x v="0"/>
    <x v="0"/>
    <x v="83"/>
    <s v="4.2.4.01"/>
    <x v="0"/>
    <s v="4.2.4.01.0003"/>
    <x v="0"/>
    <d v="2023-09-30T00:00:00"/>
    <s v="NOTA FISCAL - QUALYCOPY COMÉRCIO E SERVIÇOS LTDA"/>
    <n v="-646.32000000000005"/>
    <s v="D"/>
    <x v="1"/>
    <x v="1"/>
    <x v="83"/>
    <x v="8"/>
    <x v="8"/>
    <x v="0"/>
  </r>
  <r>
    <x v="0"/>
    <x v="0"/>
    <x v="83"/>
    <s v="4.2.4.01"/>
    <x v="0"/>
    <s v="4.2.4.01.0003"/>
    <x v="0"/>
    <d v="2023-09-30T00:00:00"/>
    <s v="NOTA FISCAL - QUALYCOPY COMÉRCIO E SERVIÇOS LTDA"/>
    <n v="-683.64"/>
    <s v="D"/>
    <x v="1"/>
    <x v="1"/>
    <x v="83"/>
    <x v="9"/>
    <x v="9"/>
    <x v="0"/>
  </r>
  <r>
    <x v="0"/>
    <x v="0"/>
    <x v="83"/>
    <s v="4.2.4.01"/>
    <x v="0"/>
    <s v="4.2.4.01.0003"/>
    <x v="0"/>
    <d v="2023-09-30T00:00:00"/>
    <s v="NOTA FISCAL - QUALYCOPY COMÉRCIO E SERVIÇOS LTDA"/>
    <n v="-29.76"/>
    <s v="D"/>
    <x v="1"/>
    <x v="1"/>
    <x v="83"/>
    <x v="2"/>
    <x v="2"/>
    <x v="0"/>
  </r>
  <r>
    <x v="0"/>
    <x v="0"/>
    <x v="84"/>
    <s v="4.2.4.01"/>
    <x v="0"/>
    <s v="4.2.4.01.0003"/>
    <x v="0"/>
    <d v="2023-09-30T00:00:00"/>
    <s v="NOTA FISCAL - QUALYCOPY COMÉRCIO E SERVIÇOS LTDA"/>
    <n v="-26.75"/>
    <s v="D"/>
    <x v="1"/>
    <x v="1"/>
    <x v="84"/>
    <x v="1"/>
    <x v="1"/>
    <x v="0"/>
  </r>
  <r>
    <x v="0"/>
    <x v="0"/>
    <x v="85"/>
    <s v="4.2.4.01"/>
    <x v="0"/>
    <s v="4.2.4.01.0003"/>
    <x v="0"/>
    <d v="2023-09-30T00:00:00"/>
    <s v="NOTA FISCAL - QUALYCOPY COMÉRCIO E SERVIÇOS LTDA"/>
    <n v="-264.24"/>
    <s v="D"/>
    <x v="1"/>
    <x v="1"/>
    <x v="85"/>
    <x v="1"/>
    <x v="1"/>
    <x v="0"/>
  </r>
  <r>
    <x v="0"/>
    <x v="0"/>
    <x v="85"/>
    <s v="4.2.4.01"/>
    <x v="0"/>
    <s v="4.2.4.01.0003"/>
    <x v="0"/>
    <d v="2023-09-30T00:00:00"/>
    <s v="NOTA FISCAL - QUALYCOPY COMÉRCIO E SERVIÇOS LTDA"/>
    <n v="-37.479999999999997"/>
    <s v="D"/>
    <x v="1"/>
    <x v="1"/>
    <x v="85"/>
    <x v="2"/>
    <x v="2"/>
    <x v="0"/>
  </r>
  <r>
    <x v="0"/>
    <x v="0"/>
    <x v="86"/>
    <s v="4.2.4.01"/>
    <x v="0"/>
    <s v="4.2.4.01.0003"/>
    <x v="0"/>
    <d v="2023-09-30T00:00:00"/>
    <s v="NOTA FISCAL - QUALYCOPY COMÉRCIO E SERVIÇOS LTDA"/>
    <n v="-381.75"/>
    <s v="D"/>
    <x v="1"/>
    <x v="1"/>
    <x v="86"/>
    <x v="1"/>
    <x v="1"/>
    <x v="0"/>
  </r>
  <r>
    <x v="0"/>
    <x v="0"/>
    <x v="86"/>
    <s v="4.2.4.01"/>
    <x v="0"/>
    <s v="4.2.4.01.0003"/>
    <x v="0"/>
    <d v="2023-09-30T00:00:00"/>
    <s v="NOTA FISCAL - QUALYCOPY COMÉRCIO E SERVIÇOS LTDA"/>
    <n v="-408.61"/>
    <s v="D"/>
    <x v="1"/>
    <x v="1"/>
    <x v="86"/>
    <x v="2"/>
    <x v="2"/>
    <x v="0"/>
  </r>
  <r>
    <x v="0"/>
    <x v="0"/>
    <x v="87"/>
    <s v="4.2.4.01"/>
    <x v="0"/>
    <s v="4.2.4.01.0003"/>
    <x v="0"/>
    <d v="2023-09-30T00:00:00"/>
    <s v="NOTA FISCAL - QUALYCOPY COMÉRCIO E SERVIÇOS LTDA"/>
    <n v="-102.06"/>
    <s v="D"/>
    <x v="1"/>
    <x v="1"/>
    <x v="87"/>
    <x v="1"/>
    <x v="1"/>
    <x v="0"/>
  </r>
  <r>
    <x v="0"/>
    <x v="0"/>
    <x v="88"/>
    <s v="4.2.4.01"/>
    <x v="0"/>
    <s v="4.2.4.01.0003"/>
    <x v="0"/>
    <d v="2023-09-30T00:00:00"/>
    <s v="NOTA FISCAL - QUALYCOPY COMÉRCIO E SERVIÇOS LTDA"/>
    <n v="-236.3"/>
    <s v="D"/>
    <x v="1"/>
    <x v="1"/>
    <x v="88"/>
    <x v="7"/>
    <x v="7"/>
    <x v="0"/>
  </r>
  <r>
    <x v="0"/>
    <x v="0"/>
    <x v="88"/>
    <s v="4.2.4.01"/>
    <x v="0"/>
    <s v="4.2.4.01.0003"/>
    <x v="0"/>
    <d v="2023-09-30T00:00:00"/>
    <s v="NOTA FISCAL - QUALYCOPY COMÉRCIO E SERVIÇOS LTDA"/>
    <n v="-31.72"/>
    <s v="D"/>
    <x v="1"/>
    <x v="1"/>
    <x v="88"/>
    <x v="1"/>
    <x v="1"/>
    <x v="0"/>
  </r>
  <r>
    <x v="0"/>
    <x v="0"/>
    <x v="88"/>
    <s v="4.2.4.01"/>
    <x v="0"/>
    <s v="4.2.4.01.0003"/>
    <x v="0"/>
    <d v="2023-09-30T00:00:00"/>
    <s v="NOTA FISCAL - QUALYCOPY COMÉRCIO E SERVIÇOS LTDA"/>
    <n v="-1626.69"/>
    <s v="D"/>
    <x v="1"/>
    <x v="1"/>
    <x v="88"/>
    <x v="2"/>
    <x v="2"/>
    <x v="0"/>
  </r>
  <r>
    <x v="0"/>
    <x v="0"/>
    <x v="89"/>
    <s v="4.2.4.01"/>
    <x v="0"/>
    <s v="4.2.4.01.0003"/>
    <x v="0"/>
    <d v="2023-09-30T00:00:00"/>
    <s v="NOTA FISCAL - QUALYCOPY COMÉRCIO E SERVIÇOS LTDA"/>
    <n v="-140.06"/>
    <s v="D"/>
    <x v="1"/>
    <x v="1"/>
    <x v="89"/>
    <x v="2"/>
    <x v="2"/>
    <x v="0"/>
  </r>
  <r>
    <x v="0"/>
    <x v="0"/>
    <x v="90"/>
    <s v="4.2.4.01"/>
    <x v="0"/>
    <s v="4.2.4.01.0003"/>
    <x v="0"/>
    <d v="2023-09-30T00:00:00"/>
    <s v="NOTA FISCAL - QUALYCOPY COMÉRCIO E SERVIÇOS LTDA"/>
    <n v="-17.77"/>
    <s v="D"/>
    <x v="1"/>
    <x v="1"/>
    <x v="90"/>
    <x v="1"/>
    <x v="1"/>
    <x v="0"/>
  </r>
  <r>
    <x v="0"/>
    <x v="0"/>
    <x v="90"/>
    <s v="4.2.4.01"/>
    <x v="0"/>
    <s v="4.2.4.01.0003"/>
    <x v="0"/>
    <d v="2023-09-30T00:00:00"/>
    <s v="NOTA FISCAL - QUALYCOPY COMÉRCIO E SERVIÇOS LTDA"/>
    <n v="-89.4"/>
    <s v="D"/>
    <x v="1"/>
    <x v="1"/>
    <x v="90"/>
    <x v="2"/>
    <x v="2"/>
    <x v="0"/>
  </r>
  <r>
    <x v="0"/>
    <x v="0"/>
    <x v="91"/>
    <s v="4.2.4.01"/>
    <x v="0"/>
    <s v="4.2.4.01.0003"/>
    <x v="0"/>
    <d v="2023-09-30T00:00:00"/>
    <s v="NOTA FISCAL - QUALYCOPY COMÉRCIO E SERVIÇOS LTDA"/>
    <n v="-534.03"/>
    <s v="D"/>
    <x v="1"/>
    <x v="1"/>
    <x v="91"/>
    <x v="1"/>
    <x v="1"/>
    <x v="0"/>
  </r>
  <r>
    <x v="0"/>
    <x v="0"/>
    <x v="91"/>
    <s v="4.2.4.01"/>
    <x v="0"/>
    <s v="4.2.4.01.0003"/>
    <x v="0"/>
    <d v="2023-09-30T00:00:00"/>
    <s v="NOTA FISCAL - QUALYCOPY COMÉRCIO E SERVIÇOS LTDA"/>
    <n v="-31.51"/>
    <s v="D"/>
    <x v="1"/>
    <x v="1"/>
    <x v="91"/>
    <x v="2"/>
    <x v="2"/>
    <x v="0"/>
  </r>
  <r>
    <x v="0"/>
    <x v="0"/>
    <x v="92"/>
    <s v="4.2.4.01"/>
    <x v="0"/>
    <s v="4.2.4.01.0003"/>
    <x v="0"/>
    <d v="2023-09-30T00:00:00"/>
    <s v="NOTA FISCAL - QUALYCOPY COMÉRCIO E SERVIÇOS LTDA"/>
    <n v="-286.74"/>
    <s v="D"/>
    <x v="1"/>
    <x v="1"/>
    <x v="92"/>
    <x v="2"/>
    <x v="2"/>
    <x v="0"/>
  </r>
  <r>
    <x v="0"/>
    <x v="0"/>
    <x v="93"/>
    <s v="4.2.4.01"/>
    <x v="0"/>
    <s v="4.2.4.01.0003"/>
    <x v="0"/>
    <d v="2023-09-30T00:00:00"/>
    <s v="NOTA FISCAL - QUALYCOPY COMÉRCIO E SERVIÇOS LTDA"/>
    <n v="-54.51"/>
    <s v="D"/>
    <x v="1"/>
    <x v="1"/>
    <x v="93"/>
    <x v="2"/>
    <x v="2"/>
    <x v="0"/>
  </r>
  <r>
    <x v="0"/>
    <x v="0"/>
    <x v="94"/>
    <s v="4.2.4.01"/>
    <x v="0"/>
    <s v="4.2.4.01.0003"/>
    <x v="0"/>
    <d v="2023-09-30T00:00:00"/>
    <s v="NOTA FISCAL - QUALYCOPY COMÉRCIO E SERVIÇOS LTDA"/>
    <n v="-89.81"/>
    <s v="D"/>
    <x v="1"/>
    <x v="1"/>
    <x v="94"/>
    <x v="2"/>
    <x v="2"/>
    <x v="0"/>
  </r>
  <r>
    <x v="0"/>
    <x v="0"/>
    <x v="95"/>
    <s v="4.2.4.01"/>
    <x v="0"/>
    <s v="4.2.4.01.0003"/>
    <x v="0"/>
    <d v="2023-09-30T00:00:00"/>
    <s v="NOTA FISCAL - QUALYCOPY COMÉRCIO E SERVIÇOS LTDA"/>
    <n v="-40.5"/>
    <s v="D"/>
    <x v="1"/>
    <x v="1"/>
    <x v="95"/>
    <x v="2"/>
    <x v="2"/>
    <x v="0"/>
  </r>
  <r>
    <x v="0"/>
    <x v="0"/>
    <x v="96"/>
    <s v="4.2.4.01"/>
    <x v="0"/>
    <s v="4.2.4.01.0003"/>
    <x v="0"/>
    <d v="2023-09-30T00:00:00"/>
    <s v="NOTA FISCAL - QUALYCOPY COMÉRCIO E SERVIÇOS LTDA"/>
    <n v="-72.69"/>
    <s v="D"/>
    <x v="1"/>
    <x v="1"/>
    <x v="96"/>
    <x v="2"/>
    <x v="2"/>
    <x v="0"/>
  </r>
  <r>
    <x v="0"/>
    <x v="0"/>
    <x v="97"/>
    <s v="4.2.4.01"/>
    <x v="0"/>
    <s v="4.2.4.01.0003"/>
    <x v="0"/>
    <d v="2023-09-30T00:00:00"/>
    <s v="NOTA FISCAL - QUALYCOPY COMÉRCIO E SERVIÇOS LTDA"/>
    <n v="-24.87"/>
    <s v="D"/>
    <x v="1"/>
    <x v="1"/>
    <x v="97"/>
    <x v="2"/>
    <x v="2"/>
    <x v="0"/>
  </r>
  <r>
    <x v="0"/>
    <x v="0"/>
    <x v="98"/>
    <s v="4.2.4.01"/>
    <x v="0"/>
    <s v="4.2.4.01.0003"/>
    <x v="0"/>
    <d v="2023-09-30T00:00:00"/>
    <s v="NOTA FISCAL - QUALYCOPY COMÉRCIO E SERVIÇOS LTDA"/>
    <n v="-43.84"/>
    <s v="D"/>
    <x v="1"/>
    <x v="1"/>
    <x v="98"/>
    <x v="1"/>
    <x v="1"/>
    <x v="0"/>
  </r>
  <r>
    <x v="0"/>
    <x v="0"/>
    <x v="98"/>
    <s v="4.2.4.01"/>
    <x v="0"/>
    <s v="4.2.4.01.0003"/>
    <x v="0"/>
    <d v="2023-09-30T00:00:00"/>
    <s v="NOTA FISCAL - QUALYCOPY COMÉRCIO E SERVIÇOS LTDA"/>
    <n v="-4514.8500000000004"/>
    <s v="D"/>
    <x v="1"/>
    <x v="1"/>
    <x v="98"/>
    <x v="2"/>
    <x v="2"/>
    <x v="0"/>
  </r>
  <r>
    <x v="0"/>
    <x v="0"/>
    <x v="99"/>
    <s v="4.2.4.01"/>
    <x v="0"/>
    <s v="4.2.4.01.0003"/>
    <x v="0"/>
    <d v="2023-09-30T00:00:00"/>
    <s v="NOTA FISCAL - QUALYCOPY COMÉRCIO E SERVIÇOS LTDA"/>
    <n v="-27.93"/>
    <s v="D"/>
    <x v="1"/>
    <x v="1"/>
    <x v="99"/>
    <x v="2"/>
    <x v="2"/>
    <x v="0"/>
  </r>
  <r>
    <x v="0"/>
    <x v="0"/>
    <x v="100"/>
    <s v="4.2.4.01"/>
    <x v="0"/>
    <s v="4.2.4.01.0003"/>
    <x v="0"/>
    <d v="2023-09-30T00:00:00"/>
    <s v="NOTA FISCAL - QUALYCOPY COMÉRCIO E SERVIÇOS LTDA"/>
    <n v="-325.25"/>
    <s v="D"/>
    <x v="1"/>
    <x v="1"/>
    <x v="100"/>
    <x v="1"/>
    <x v="1"/>
    <x v="0"/>
  </r>
  <r>
    <x v="0"/>
    <x v="0"/>
    <x v="101"/>
    <s v="4.2.4.01"/>
    <x v="0"/>
    <s v="4.2.4.01.0003"/>
    <x v="0"/>
    <d v="2023-09-30T00:00:00"/>
    <s v="NOTA FISCAL - QUALYCOPY COMÉRCIO E SERVIÇOS LTDA"/>
    <n v="-353.25"/>
    <s v="D"/>
    <x v="1"/>
    <x v="1"/>
    <x v="101"/>
    <x v="2"/>
    <x v="2"/>
    <x v="0"/>
  </r>
  <r>
    <x v="0"/>
    <x v="0"/>
    <x v="102"/>
    <s v="4.2.4.01"/>
    <x v="0"/>
    <s v="4.2.4.01.0003"/>
    <x v="0"/>
    <d v="2023-09-30T00:00:00"/>
    <s v="NOTA FISCAL - QUALYCOPY COMÉRCIO E SERVIÇOS LTDA"/>
    <n v="-2806.54"/>
    <s v="D"/>
    <x v="1"/>
    <x v="1"/>
    <x v="102"/>
    <x v="1"/>
    <x v="1"/>
    <x v="0"/>
  </r>
  <r>
    <x v="0"/>
    <x v="0"/>
    <x v="102"/>
    <s v="4.2.4.01"/>
    <x v="0"/>
    <s v="4.2.4.01.0003"/>
    <x v="0"/>
    <d v="2023-09-30T00:00:00"/>
    <s v="NOTA FISCAL - QUALYCOPY COMÉRCIO E SERVIÇOS LTDA"/>
    <n v="-133.30000000000001"/>
    <s v="D"/>
    <x v="1"/>
    <x v="1"/>
    <x v="102"/>
    <x v="2"/>
    <x v="2"/>
    <x v="0"/>
  </r>
  <r>
    <x v="0"/>
    <x v="0"/>
    <x v="103"/>
    <s v="4.2.4.01"/>
    <x v="0"/>
    <s v="4.2.4.01.0003"/>
    <x v="0"/>
    <d v="2023-09-30T00:00:00"/>
    <s v="NOTA FISCAL - QUALYCOPY COMÉRCIO E SERVIÇOS LTDA"/>
    <n v="-69.400000000000006"/>
    <s v="D"/>
    <x v="1"/>
    <x v="1"/>
    <x v="103"/>
    <x v="2"/>
    <x v="2"/>
    <x v="0"/>
  </r>
  <r>
    <x v="0"/>
    <x v="0"/>
    <x v="104"/>
    <s v="4.2.4.01"/>
    <x v="0"/>
    <s v="4.2.4.01.0003"/>
    <x v="0"/>
    <d v="2023-09-30T00:00:00"/>
    <s v="NOTA FISCAL - QUALYCOPY COMÉRCIO E SERVIÇOS LTDA"/>
    <n v="-26.89"/>
    <s v="D"/>
    <x v="1"/>
    <x v="1"/>
    <x v="104"/>
    <x v="2"/>
    <x v="2"/>
    <x v="0"/>
  </r>
  <r>
    <x v="0"/>
    <x v="0"/>
    <x v="105"/>
    <s v="4.2.4.01"/>
    <x v="0"/>
    <s v="4.2.4.01.0003"/>
    <x v="0"/>
    <d v="2023-09-30T00:00:00"/>
    <s v="NOTA FISCAL - QUALYCOPY COMÉRCIO E SERVIÇOS LTDA"/>
    <n v="-65.95"/>
    <s v="D"/>
    <x v="1"/>
    <x v="1"/>
    <x v="105"/>
    <x v="1"/>
    <x v="1"/>
    <x v="0"/>
  </r>
  <r>
    <x v="0"/>
    <x v="0"/>
    <x v="105"/>
    <s v="4.2.4.01"/>
    <x v="0"/>
    <s v="4.2.4.01.0003"/>
    <x v="0"/>
    <d v="2023-09-30T00:00:00"/>
    <s v="NOTA FISCAL - QUALYCOPY COMÉRCIO E SERVIÇOS LTDA"/>
    <n v="-830.14"/>
    <s v="D"/>
    <x v="1"/>
    <x v="1"/>
    <x v="105"/>
    <x v="9"/>
    <x v="9"/>
    <x v="0"/>
  </r>
  <r>
    <x v="0"/>
    <x v="0"/>
    <x v="105"/>
    <s v="4.2.4.01"/>
    <x v="0"/>
    <s v="4.2.4.01.0003"/>
    <x v="0"/>
    <d v="2023-09-30T00:00:00"/>
    <s v="NOTA FISCAL - QUALYCOPY COMÉRCIO E SERVIÇOS LTDA"/>
    <n v="-353.03"/>
    <s v="D"/>
    <x v="1"/>
    <x v="1"/>
    <x v="105"/>
    <x v="2"/>
    <x v="2"/>
    <x v="0"/>
  </r>
  <r>
    <x v="0"/>
    <x v="0"/>
    <x v="106"/>
    <s v="4.2.4.01"/>
    <x v="0"/>
    <s v="4.2.4.01.0003"/>
    <x v="0"/>
    <d v="2023-09-30T00:00:00"/>
    <s v="NOTA FISCAL - QUALYCOPY COMÉRCIO E SERVIÇOS LTDA"/>
    <n v="-38.4"/>
    <s v="D"/>
    <x v="1"/>
    <x v="1"/>
    <x v="106"/>
    <x v="1"/>
    <x v="1"/>
    <x v="0"/>
  </r>
  <r>
    <x v="0"/>
    <x v="0"/>
    <x v="106"/>
    <s v="4.2.4.01"/>
    <x v="0"/>
    <s v="4.2.4.01.0003"/>
    <x v="0"/>
    <d v="2023-09-30T00:00:00"/>
    <s v="NOTA FISCAL - QUALYCOPY COMÉRCIO E SERVIÇOS LTDA"/>
    <n v="-264.88"/>
    <s v="D"/>
    <x v="1"/>
    <x v="1"/>
    <x v="106"/>
    <x v="2"/>
    <x v="2"/>
    <x v="0"/>
  </r>
  <r>
    <x v="0"/>
    <x v="0"/>
    <x v="107"/>
    <s v="4.2.4.01"/>
    <x v="0"/>
    <s v="4.2.4.01.0003"/>
    <x v="0"/>
    <d v="2023-09-30T00:00:00"/>
    <s v="NOTA FISCAL - QUALYCOPY COMÉRCIO E SERVIÇOS LTDA"/>
    <n v="-62.61"/>
    <s v="D"/>
    <x v="1"/>
    <x v="1"/>
    <x v="107"/>
    <x v="1"/>
    <x v="1"/>
    <x v="0"/>
  </r>
  <r>
    <x v="0"/>
    <x v="0"/>
    <x v="107"/>
    <s v="4.2.4.01"/>
    <x v="0"/>
    <s v="4.2.4.01.0003"/>
    <x v="0"/>
    <d v="2023-09-30T00:00:00"/>
    <s v="NOTA FISCAL - QUALYCOPY COMÉRCIO E SERVIÇOS LTDA"/>
    <n v="-107.94"/>
    <s v="D"/>
    <x v="1"/>
    <x v="1"/>
    <x v="107"/>
    <x v="2"/>
    <x v="2"/>
    <x v="0"/>
  </r>
  <r>
    <x v="0"/>
    <x v="0"/>
    <x v="108"/>
    <s v="4.2.4.01"/>
    <x v="0"/>
    <s v="4.2.4.01.0003"/>
    <x v="0"/>
    <d v="2023-09-30T00:00:00"/>
    <s v="NOTA FISCAL - QUALYCOPY COMÉRCIO E SERVIÇOS LTDA"/>
    <n v="-30.89"/>
    <s v="D"/>
    <x v="1"/>
    <x v="1"/>
    <x v="108"/>
    <x v="1"/>
    <x v="1"/>
    <x v="0"/>
  </r>
  <r>
    <x v="0"/>
    <x v="0"/>
    <x v="108"/>
    <s v="4.2.4.01"/>
    <x v="0"/>
    <s v="4.2.4.01.0003"/>
    <x v="0"/>
    <d v="2023-09-30T00:00:00"/>
    <s v="NOTA FISCAL - QUALYCOPY COMÉRCIO E SERVIÇOS LTDA"/>
    <n v="-247.14"/>
    <s v="D"/>
    <x v="1"/>
    <x v="1"/>
    <x v="108"/>
    <x v="2"/>
    <x v="2"/>
    <x v="0"/>
  </r>
  <r>
    <x v="0"/>
    <x v="0"/>
    <x v="109"/>
    <s v="4.2.4.01"/>
    <x v="0"/>
    <s v="4.2.4.01.0003"/>
    <x v="0"/>
    <d v="2023-09-30T00:00:00"/>
    <s v="NOTA FISCAL - QUALYCOPY COMÉRCIO E SERVIÇOS LTDA"/>
    <n v="-43.41"/>
    <s v="D"/>
    <x v="1"/>
    <x v="1"/>
    <x v="109"/>
    <x v="1"/>
    <x v="1"/>
    <x v="0"/>
  </r>
  <r>
    <x v="0"/>
    <x v="0"/>
    <x v="109"/>
    <s v="4.2.4.01"/>
    <x v="0"/>
    <s v="4.2.4.01.0003"/>
    <x v="0"/>
    <d v="2023-09-30T00:00:00"/>
    <s v="NOTA FISCAL - QUALYCOPY COMÉRCIO E SERVIÇOS LTDA"/>
    <n v="-784.82"/>
    <s v="D"/>
    <x v="1"/>
    <x v="1"/>
    <x v="109"/>
    <x v="8"/>
    <x v="8"/>
    <x v="0"/>
  </r>
  <r>
    <x v="0"/>
    <x v="0"/>
    <x v="109"/>
    <s v="4.2.4.01"/>
    <x v="0"/>
    <s v="4.2.4.01.0003"/>
    <x v="0"/>
    <d v="2023-09-30T00:00:00"/>
    <s v="NOTA FISCAL - QUALYCOPY COMÉRCIO E SERVIÇOS LTDA"/>
    <n v="-415.07"/>
    <s v="D"/>
    <x v="1"/>
    <x v="1"/>
    <x v="109"/>
    <x v="9"/>
    <x v="9"/>
    <x v="0"/>
  </r>
  <r>
    <x v="0"/>
    <x v="0"/>
    <x v="109"/>
    <s v="4.2.4.01"/>
    <x v="0"/>
    <s v="4.2.4.01.0003"/>
    <x v="0"/>
    <d v="2023-09-30T00:00:00"/>
    <s v="NOTA FISCAL - QUALYCOPY COMÉRCIO E SERVIÇOS LTDA"/>
    <n v="-385.88"/>
    <s v="D"/>
    <x v="1"/>
    <x v="1"/>
    <x v="109"/>
    <x v="2"/>
    <x v="2"/>
    <x v="0"/>
  </r>
  <r>
    <x v="0"/>
    <x v="0"/>
    <x v="110"/>
    <s v="4.2.4.01"/>
    <x v="0"/>
    <s v="4.2.4.01.0003"/>
    <x v="0"/>
    <d v="2023-09-30T00:00:00"/>
    <s v="NOTA FISCAL - QUALYCOPY COMÉRCIO E SERVIÇOS LTDA"/>
    <n v="-38.4"/>
    <s v="D"/>
    <x v="1"/>
    <x v="1"/>
    <x v="110"/>
    <x v="1"/>
    <x v="1"/>
    <x v="0"/>
  </r>
  <r>
    <x v="0"/>
    <x v="0"/>
    <x v="110"/>
    <s v="4.2.4.01"/>
    <x v="0"/>
    <s v="4.2.4.01.0003"/>
    <x v="0"/>
    <d v="2023-09-30T00:00:00"/>
    <s v="NOTA FISCAL - QUALYCOPY COMÉRCIO E SERVIÇOS LTDA"/>
    <n v="-830.14"/>
    <s v="D"/>
    <x v="1"/>
    <x v="1"/>
    <x v="110"/>
    <x v="9"/>
    <x v="9"/>
    <x v="0"/>
  </r>
  <r>
    <x v="0"/>
    <x v="0"/>
    <x v="110"/>
    <s v="4.2.4.01"/>
    <x v="0"/>
    <s v="4.2.4.01.0003"/>
    <x v="0"/>
    <d v="2023-09-30T00:00:00"/>
    <s v="NOTA FISCAL - QUALYCOPY COMÉRCIO E SERVIÇOS LTDA"/>
    <n v="-372.42"/>
    <s v="D"/>
    <x v="1"/>
    <x v="1"/>
    <x v="110"/>
    <x v="2"/>
    <x v="2"/>
    <x v="0"/>
  </r>
  <r>
    <x v="0"/>
    <x v="0"/>
    <x v="111"/>
    <s v="4.2.4.01"/>
    <x v="0"/>
    <s v="4.2.4.01.0003"/>
    <x v="0"/>
    <d v="2023-09-30T00:00:00"/>
    <s v="NOTA FISCAL - QUALYCOPY COMÉRCIO E SERVIÇOS LTDA"/>
    <n v="-47.58"/>
    <s v="D"/>
    <x v="1"/>
    <x v="1"/>
    <x v="111"/>
    <x v="1"/>
    <x v="1"/>
    <x v="0"/>
  </r>
  <r>
    <x v="0"/>
    <x v="0"/>
    <x v="111"/>
    <s v="4.2.4.01"/>
    <x v="0"/>
    <s v="4.2.4.01.0003"/>
    <x v="0"/>
    <d v="2023-09-30T00:00:00"/>
    <s v="NOTA FISCAL - QUALYCOPY COMÉRCIO E SERVIÇOS LTDA"/>
    <n v="-415.07"/>
    <s v="D"/>
    <x v="1"/>
    <x v="1"/>
    <x v="111"/>
    <x v="9"/>
    <x v="9"/>
    <x v="0"/>
  </r>
  <r>
    <x v="0"/>
    <x v="0"/>
    <x v="111"/>
    <s v="4.2.4.01"/>
    <x v="0"/>
    <s v="4.2.4.01.0003"/>
    <x v="0"/>
    <d v="2023-09-30T00:00:00"/>
    <s v="NOTA FISCAL - QUALYCOPY COMÉRCIO E SERVIÇOS LTDA"/>
    <n v="-341.5"/>
    <s v="D"/>
    <x v="1"/>
    <x v="1"/>
    <x v="111"/>
    <x v="2"/>
    <x v="2"/>
    <x v="0"/>
  </r>
  <r>
    <x v="0"/>
    <x v="0"/>
    <x v="112"/>
    <s v="4.2.4.01"/>
    <x v="0"/>
    <s v="4.2.4.01.0003"/>
    <x v="0"/>
    <d v="2023-09-30T00:00:00"/>
    <s v="NOTA FISCAL - QUALYCOPY COMÉRCIO E SERVIÇOS LTDA"/>
    <n v="-82.65"/>
    <s v="D"/>
    <x v="1"/>
    <x v="1"/>
    <x v="112"/>
    <x v="1"/>
    <x v="1"/>
    <x v="0"/>
  </r>
  <r>
    <x v="0"/>
    <x v="0"/>
    <x v="112"/>
    <s v="4.2.4.01"/>
    <x v="0"/>
    <s v="4.2.4.01.0003"/>
    <x v="0"/>
    <d v="2023-09-30T00:00:00"/>
    <s v="NOTA FISCAL - QUALYCOPY COMÉRCIO E SERVIÇOS LTDA"/>
    <n v="-272.61"/>
    <s v="D"/>
    <x v="1"/>
    <x v="1"/>
    <x v="112"/>
    <x v="2"/>
    <x v="2"/>
    <x v="0"/>
  </r>
  <r>
    <x v="0"/>
    <x v="0"/>
    <x v="113"/>
    <s v="4.2.4.01"/>
    <x v="0"/>
    <s v="4.2.4.01.0003"/>
    <x v="0"/>
    <d v="2023-09-30T00:00:00"/>
    <s v="NOTA FISCAL - QUALYCOPY COMÉRCIO E SERVIÇOS LTDA"/>
    <n v="-98.51"/>
    <s v="D"/>
    <x v="1"/>
    <x v="1"/>
    <x v="113"/>
    <x v="1"/>
    <x v="1"/>
    <x v="0"/>
  </r>
  <r>
    <x v="0"/>
    <x v="0"/>
    <x v="113"/>
    <s v="4.2.4.01"/>
    <x v="0"/>
    <s v="4.2.4.01.0003"/>
    <x v="0"/>
    <d v="2023-09-30T00:00:00"/>
    <s v="NOTA FISCAL - QUALYCOPY COMÉRCIO E SERVIÇOS LTDA"/>
    <n v="-152.02000000000001"/>
    <s v="D"/>
    <x v="1"/>
    <x v="1"/>
    <x v="113"/>
    <x v="2"/>
    <x v="2"/>
    <x v="0"/>
  </r>
  <r>
    <x v="0"/>
    <x v="0"/>
    <x v="114"/>
    <s v="4.2.4.01"/>
    <x v="0"/>
    <s v="4.2.4.01.0003"/>
    <x v="0"/>
    <d v="2023-09-30T00:00:00"/>
    <s v="NOTA FISCAL - QUALYCOPY COMÉRCIO E SERVIÇOS LTDA"/>
    <n v="-53.43"/>
    <s v="D"/>
    <x v="1"/>
    <x v="1"/>
    <x v="114"/>
    <x v="1"/>
    <x v="1"/>
    <x v="0"/>
  </r>
  <r>
    <x v="0"/>
    <x v="0"/>
    <x v="114"/>
    <s v="4.2.4.01"/>
    <x v="0"/>
    <s v="4.2.4.01.0003"/>
    <x v="0"/>
    <d v="2023-09-30T00:00:00"/>
    <s v="NOTA FISCAL - QUALYCOPY COMÉRCIO E SERVIÇOS LTDA"/>
    <n v="-1578.44"/>
    <s v="D"/>
    <x v="1"/>
    <x v="1"/>
    <x v="114"/>
    <x v="8"/>
    <x v="8"/>
    <x v="0"/>
  </r>
  <r>
    <x v="0"/>
    <x v="0"/>
    <x v="114"/>
    <s v="4.2.4.01"/>
    <x v="0"/>
    <s v="4.2.4.01.0003"/>
    <x v="0"/>
    <d v="2023-09-30T00:00:00"/>
    <s v="NOTA FISCAL - QUALYCOPY COMÉRCIO E SERVIÇOS LTDA"/>
    <n v="-235.54"/>
    <s v="D"/>
    <x v="1"/>
    <x v="1"/>
    <x v="114"/>
    <x v="2"/>
    <x v="2"/>
    <x v="0"/>
  </r>
  <r>
    <x v="0"/>
    <x v="0"/>
    <x v="115"/>
    <s v="4.2.4.01"/>
    <x v="0"/>
    <s v="4.2.4.01.0003"/>
    <x v="0"/>
    <d v="2023-09-30T00:00:00"/>
    <s v="NOTA FISCAL - QUALYCOPY COMÉRCIO E SERVIÇOS LTDA"/>
    <n v="-236.25"/>
    <s v="D"/>
    <x v="1"/>
    <x v="1"/>
    <x v="115"/>
    <x v="1"/>
    <x v="1"/>
    <x v="0"/>
  </r>
  <r>
    <x v="0"/>
    <x v="0"/>
    <x v="115"/>
    <s v="4.2.4.01"/>
    <x v="0"/>
    <s v="4.2.4.01.0003"/>
    <x v="0"/>
    <d v="2023-09-30T00:00:00"/>
    <s v="NOTA FISCAL - QUALYCOPY COMÉRCIO E SERVIÇOS LTDA"/>
    <n v="-503.08"/>
    <s v="D"/>
    <x v="1"/>
    <x v="1"/>
    <x v="115"/>
    <x v="2"/>
    <x v="2"/>
    <x v="0"/>
  </r>
  <r>
    <x v="0"/>
    <x v="0"/>
    <x v="116"/>
    <s v="4.2.4.01"/>
    <x v="0"/>
    <s v="4.2.4.01.0003"/>
    <x v="0"/>
    <d v="2023-09-30T00:00:00"/>
    <s v="NOTA FISCAL - QUALYCOPY COMÉRCIO E SERVIÇOS LTDA"/>
    <n v="-1799.43"/>
    <s v="D"/>
    <x v="1"/>
    <x v="1"/>
    <x v="116"/>
    <x v="1"/>
    <x v="1"/>
    <x v="0"/>
  </r>
  <r>
    <x v="0"/>
    <x v="0"/>
    <x v="116"/>
    <s v="4.2.4.01"/>
    <x v="0"/>
    <s v="4.2.4.01.0003"/>
    <x v="0"/>
    <d v="2023-09-30T00:00:00"/>
    <s v="NOTA FISCAL - QUALYCOPY COMÉRCIO E SERVIÇOS LTDA"/>
    <n v="-308.47000000000003"/>
    <s v="D"/>
    <x v="1"/>
    <x v="1"/>
    <x v="116"/>
    <x v="2"/>
    <x v="2"/>
    <x v="0"/>
  </r>
  <r>
    <x v="0"/>
    <x v="0"/>
    <x v="117"/>
    <s v="4.2.4.01"/>
    <x v="0"/>
    <s v="4.2.4.01.0003"/>
    <x v="0"/>
    <d v="2023-09-30T00:00:00"/>
    <s v="NOTA FISCAL - QUALYCOPY COMÉRCIO E SERVIÇOS LTDA"/>
    <n v="-276.47000000000003"/>
    <s v="D"/>
    <x v="1"/>
    <x v="1"/>
    <x v="117"/>
    <x v="1"/>
    <x v="1"/>
    <x v="0"/>
  </r>
  <r>
    <x v="0"/>
    <x v="0"/>
    <x v="117"/>
    <s v="4.2.4.01"/>
    <x v="0"/>
    <s v="4.2.4.01.0003"/>
    <x v="0"/>
    <d v="2023-09-30T00:00:00"/>
    <s v="NOTA FISCAL - QUALYCOPY COMÉRCIO E SERVIÇOS LTDA"/>
    <n v="-784.82"/>
    <s v="D"/>
    <x v="1"/>
    <x v="1"/>
    <x v="117"/>
    <x v="8"/>
    <x v="8"/>
    <x v="0"/>
  </r>
  <r>
    <x v="0"/>
    <x v="0"/>
    <x v="117"/>
    <s v="4.2.4.01"/>
    <x v="0"/>
    <s v="4.2.4.01.0003"/>
    <x v="0"/>
    <d v="2023-09-30T00:00:00"/>
    <s v="NOTA FISCAL - QUALYCOPY COMÉRCIO E SERVIÇOS LTDA"/>
    <n v="-935.2"/>
    <s v="D"/>
    <x v="1"/>
    <x v="1"/>
    <x v="117"/>
    <x v="2"/>
    <x v="2"/>
    <x v="0"/>
  </r>
  <r>
    <x v="0"/>
    <x v="0"/>
    <x v="118"/>
    <s v="4.2.4.01"/>
    <x v="0"/>
    <s v="4.2.4.01.0003"/>
    <x v="0"/>
    <d v="2023-09-30T00:00:00"/>
    <s v="NOTA FISCAL - QUALYCOPY COMÉRCIO E SERVIÇOS LTDA"/>
    <n v="-10.02"/>
    <s v="D"/>
    <x v="1"/>
    <x v="1"/>
    <x v="118"/>
    <x v="1"/>
    <x v="1"/>
    <x v="0"/>
  </r>
  <r>
    <x v="0"/>
    <x v="0"/>
    <x v="118"/>
    <s v="4.2.4.01"/>
    <x v="0"/>
    <s v="4.2.4.01.0003"/>
    <x v="0"/>
    <d v="2023-09-30T00:00:00"/>
    <s v="NOTA FISCAL - QUALYCOPY COMÉRCIO E SERVIÇOS LTDA"/>
    <n v="-161.61000000000001"/>
    <s v="D"/>
    <x v="1"/>
    <x v="1"/>
    <x v="118"/>
    <x v="2"/>
    <x v="2"/>
    <x v="0"/>
  </r>
  <r>
    <x v="0"/>
    <x v="0"/>
    <x v="119"/>
    <s v="4.2.4.01"/>
    <x v="0"/>
    <s v="4.2.4.01.0003"/>
    <x v="0"/>
    <d v="2023-09-30T00:00:00"/>
    <s v="NOTA FISCAL - QUALYCOPY COMÉRCIO E SERVIÇOS LTDA"/>
    <n v="-126.05"/>
    <s v="D"/>
    <x v="1"/>
    <x v="1"/>
    <x v="119"/>
    <x v="1"/>
    <x v="1"/>
    <x v="0"/>
  </r>
  <r>
    <x v="0"/>
    <x v="0"/>
    <x v="119"/>
    <s v="4.2.4.01"/>
    <x v="0"/>
    <s v="4.2.4.01.0003"/>
    <x v="0"/>
    <d v="2023-09-30T00:00:00"/>
    <s v="NOTA FISCAL - QUALYCOPY COMÉRCIO E SERVIÇOS LTDA"/>
    <n v="-969.48"/>
    <s v="D"/>
    <x v="1"/>
    <x v="1"/>
    <x v="119"/>
    <x v="8"/>
    <x v="8"/>
    <x v="0"/>
  </r>
  <r>
    <x v="0"/>
    <x v="0"/>
    <x v="119"/>
    <s v="4.2.4.01"/>
    <x v="0"/>
    <s v="4.2.4.01.0003"/>
    <x v="0"/>
    <d v="2023-09-30T00:00:00"/>
    <s v="NOTA FISCAL - QUALYCOPY COMÉRCIO E SERVIÇOS LTDA"/>
    <n v="-1025.46"/>
    <s v="D"/>
    <x v="1"/>
    <x v="1"/>
    <x v="119"/>
    <x v="9"/>
    <x v="9"/>
    <x v="0"/>
  </r>
  <r>
    <x v="0"/>
    <x v="0"/>
    <x v="119"/>
    <s v="4.2.4.01"/>
    <x v="0"/>
    <s v="4.2.4.01.0003"/>
    <x v="0"/>
    <d v="2023-09-30T00:00:00"/>
    <s v="NOTA FISCAL - QUALYCOPY COMÉRCIO E SERVIÇOS LTDA"/>
    <n v="-294.43"/>
    <s v="D"/>
    <x v="1"/>
    <x v="1"/>
    <x v="119"/>
    <x v="2"/>
    <x v="2"/>
    <x v="0"/>
  </r>
  <r>
    <x v="0"/>
    <x v="0"/>
    <x v="120"/>
    <s v="4.2.4.01"/>
    <x v="0"/>
    <s v="4.2.4.01.0003"/>
    <x v="0"/>
    <d v="2023-09-30T00:00:00"/>
    <s v="NOTA FISCAL - QUALYCOPY COMÉRCIO E SERVIÇOS LTDA"/>
    <n v="-363.25"/>
    <s v="D"/>
    <x v="1"/>
    <x v="1"/>
    <x v="120"/>
    <x v="1"/>
    <x v="1"/>
    <x v="0"/>
  </r>
  <r>
    <x v="0"/>
    <x v="0"/>
    <x v="120"/>
    <s v="4.2.4.01"/>
    <x v="0"/>
    <s v="4.2.4.01.0003"/>
    <x v="0"/>
    <d v="2023-09-30T00:00:00"/>
    <s v="NOTA FISCAL - QUALYCOPY COMÉRCIO E SERVIÇOS LTDA"/>
    <n v="-1727.4"/>
    <s v="D"/>
    <x v="1"/>
    <x v="1"/>
    <x v="120"/>
    <x v="2"/>
    <x v="2"/>
    <x v="0"/>
  </r>
  <r>
    <x v="0"/>
    <x v="0"/>
    <x v="121"/>
    <s v="4.2.4.01"/>
    <x v="0"/>
    <s v="4.2.4.01.0003"/>
    <x v="0"/>
    <d v="2023-09-30T00:00:00"/>
    <s v="NOTA FISCAL - QUALYCOPY COMÉRCIO E SERVIÇOS LTDA"/>
    <n v="-40.049999999999997"/>
    <s v="D"/>
    <x v="1"/>
    <x v="1"/>
    <x v="121"/>
    <x v="1"/>
    <x v="1"/>
    <x v="0"/>
  </r>
  <r>
    <x v="0"/>
    <x v="0"/>
    <x v="121"/>
    <s v="4.2.4.01"/>
    <x v="0"/>
    <s v="4.2.4.01.0003"/>
    <x v="0"/>
    <d v="2023-09-30T00:00:00"/>
    <s v="NOTA FISCAL - QUALYCOPY COMÉRCIO E SERVIÇOS LTDA"/>
    <n v="-392.41"/>
    <s v="D"/>
    <x v="1"/>
    <x v="1"/>
    <x v="121"/>
    <x v="8"/>
    <x v="8"/>
    <x v="0"/>
  </r>
  <r>
    <x v="0"/>
    <x v="0"/>
    <x v="121"/>
    <s v="4.2.4.01"/>
    <x v="0"/>
    <s v="4.2.4.01.0003"/>
    <x v="0"/>
    <d v="2023-09-30T00:00:00"/>
    <s v="NOTA FISCAL - QUALYCOPY COMÉRCIO E SERVIÇOS LTDA"/>
    <n v="-830.14"/>
    <s v="D"/>
    <x v="1"/>
    <x v="1"/>
    <x v="121"/>
    <x v="9"/>
    <x v="9"/>
    <x v="0"/>
  </r>
  <r>
    <x v="0"/>
    <x v="0"/>
    <x v="121"/>
    <s v="4.2.4.01"/>
    <x v="0"/>
    <s v="4.2.4.01.0003"/>
    <x v="0"/>
    <d v="2023-09-30T00:00:00"/>
    <s v="NOTA FISCAL - QUALYCOPY COMÉRCIO E SERVIÇOS LTDA"/>
    <n v="-512.17999999999995"/>
    <s v="D"/>
    <x v="1"/>
    <x v="1"/>
    <x v="121"/>
    <x v="2"/>
    <x v="2"/>
    <x v="0"/>
  </r>
  <r>
    <x v="0"/>
    <x v="0"/>
    <x v="122"/>
    <s v="4.2.4.01"/>
    <x v="0"/>
    <s v="4.2.4.01.0003"/>
    <x v="0"/>
    <d v="2023-09-30T00:00:00"/>
    <s v="NOTA FISCAL - QUALYCOPY COMÉRCIO E SERVIÇOS LTDA"/>
    <n v="-20.87"/>
    <s v="D"/>
    <x v="1"/>
    <x v="1"/>
    <x v="122"/>
    <x v="1"/>
    <x v="1"/>
    <x v="0"/>
  </r>
  <r>
    <x v="0"/>
    <x v="0"/>
    <x v="122"/>
    <s v="4.2.4.01"/>
    <x v="0"/>
    <s v="4.2.4.01.0003"/>
    <x v="0"/>
    <d v="2023-09-30T00:00:00"/>
    <s v="NOTA FISCAL - QUALYCOPY COMÉRCIO E SERVIÇOS LTDA"/>
    <n v="-392.41"/>
    <s v="D"/>
    <x v="1"/>
    <x v="1"/>
    <x v="122"/>
    <x v="8"/>
    <x v="8"/>
    <x v="0"/>
  </r>
  <r>
    <x v="0"/>
    <x v="0"/>
    <x v="122"/>
    <s v="4.2.4.01"/>
    <x v="0"/>
    <s v="4.2.4.01.0003"/>
    <x v="0"/>
    <d v="2023-09-30T00:00:00"/>
    <s v="NOTA FISCAL - QUALYCOPY COMÉRCIO E SERVIÇOS LTDA"/>
    <n v="-492.75"/>
    <s v="D"/>
    <x v="1"/>
    <x v="1"/>
    <x v="122"/>
    <x v="2"/>
    <x v="2"/>
    <x v="0"/>
  </r>
  <r>
    <x v="0"/>
    <x v="0"/>
    <x v="123"/>
    <s v="4.2.4.01"/>
    <x v="0"/>
    <s v="4.2.4.01.0003"/>
    <x v="0"/>
    <d v="2023-09-30T00:00:00"/>
    <s v="NOTA FISCAL - QUALYCOPY COMÉRCIO E SERVIÇOS LTDA"/>
    <n v="-68.45"/>
    <s v="D"/>
    <x v="1"/>
    <x v="1"/>
    <x v="123"/>
    <x v="1"/>
    <x v="1"/>
    <x v="0"/>
  </r>
  <r>
    <x v="0"/>
    <x v="0"/>
    <x v="123"/>
    <s v="4.2.4.01"/>
    <x v="0"/>
    <s v="4.2.4.01.0003"/>
    <x v="0"/>
    <d v="2023-09-30T00:00:00"/>
    <s v="NOTA FISCAL - QUALYCOPY COMÉRCIO E SERVIÇOS LTDA"/>
    <n v="-495.02"/>
    <s v="D"/>
    <x v="1"/>
    <x v="1"/>
    <x v="123"/>
    <x v="2"/>
    <x v="2"/>
    <x v="0"/>
  </r>
  <r>
    <x v="0"/>
    <x v="0"/>
    <x v="124"/>
    <s v="4.2.4.01"/>
    <x v="0"/>
    <s v="4.2.4.01.0003"/>
    <x v="0"/>
    <d v="2023-09-30T00:00:00"/>
    <s v="NOTA FISCAL - QUALYCOPY COMÉRCIO E SERVIÇOS LTDA"/>
    <n v="-62.61"/>
    <s v="D"/>
    <x v="1"/>
    <x v="1"/>
    <x v="124"/>
    <x v="1"/>
    <x v="1"/>
    <x v="0"/>
  </r>
  <r>
    <x v="0"/>
    <x v="0"/>
    <x v="124"/>
    <s v="4.2.4.01"/>
    <x v="0"/>
    <s v="4.2.4.01.0003"/>
    <x v="0"/>
    <d v="2023-09-30T00:00:00"/>
    <s v="NOTA FISCAL - QUALYCOPY COMÉRCIO E SERVIÇOS LTDA"/>
    <n v="-433.15"/>
    <s v="D"/>
    <x v="1"/>
    <x v="1"/>
    <x v="124"/>
    <x v="2"/>
    <x v="2"/>
    <x v="0"/>
  </r>
  <r>
    <x v="0"/>
    <x v="0"/>
    <x v="125"/>
    <s v="4.2.4.01"/>
    <x v="0"/>
    <s v="4.2.4.01.0003"/>
    <x v="0"/>
    <d v="2023-09-30T00:00:00"/>
    <s v="NOTA FISCAL - QUALYCOPY COMÉRCIO E SERVIÇOS LTDA"/>
    <n v="-23.37"/>
    <s v="D"/>
    <x v="1"/>
    <x v="1"/>
    <x v="125"/>
    <x v="1"/>
    <x v="1"/>
    <x v="0"/>
  </r>
  <r>
    <x v="0"/>
    <x v="0"/>
    <x v="125"/>
    <s v="4.2.4.01"/>
    <x v="0"/>
    <s v="4.2.4.01.0003"/>
    <x v="0"/>
    <d v="2023-09-30T00:00:00"/>
    <s v="NOTA FISCAL - QUALYCOPY COMÉRCIO E SERVIÇOS LTDA"/>
    <n v="-415.07"/>
    <s v="D"/>
    <x v="1"/>
    <x v="1"/>
    <x v="125"/>
    <x v="9"/>
    <x v="9"/>
    <x v="0"/>
  </r>
  <r>
    <x v="0"/>
    <x v="0"/>
    <x v="125"/>
    <s v="4.2.4.01"/>
    <x v="0"/>
    <s v="4.2.4.01.0003"/>
    <x v="0"/>
    <d v="2023-09-30T00:00:00"/>
    <s v="NOTA FISCAL - QUALYCOPY COMÉRCIO E SERVIÇOS LTDA"/>
    <n v="-411.82"/>
    <s v="D"/>
    <x v="1"/>
    <x v="1"/>
    <x v="125"/>
    <x v="2"/>
    <x v="2"/>
    <x v="0"/>
  </r>
  <r>
    <x v="0"/>
    <x v="0"/>
    <x v="126"/>
    <s v="4.2.4.01"/>
    <x v="0"/>
    <s v="4.2.4.01.0003"/>
    <x v="0"/>
    <d v="2023-09-30T00:00:00"/>
    <s v="NOTA FISCAL - QUALYCOPY COMÉRCIO E SERVIÇOS LTDA"/>
    <n v="-77.64"/>
    <s v="D"/>
    <x v="1"/>
    <x v="1"/>
    <x v="126"/>
    <x v="1"/>
    <x v="1"/>
    <x v="0"/>
  </r>
  <r>
    <x v="0"/>
    <x v="0"/>
    <x v="126"/>
    <s v="4.2.4.01"/>
    <x v="0"/>
    <s v="4.2.4.01.0003"/>
    <x v="0"/>
    <d v="2023-09-30T00:00:00"/>
    <s v="NOTA FISCAL - QUALYCOPY COMÉRCIO E SERVIÇOS LTDA"/>
    <n v="-433.9"/>
    <s v="D"/>
    <x v="1"/>
    <x v="1"/>
    <x v="126"/>
    <x v="2"/>
    <x v="2"/>
    <x v="0"/>
  </r>
  <r>
    <x v="0"/>
    <x v="0"/>
    <x v="127"/>
    <s v="4.2.4.01"/>
    <x v="0"/>
    <s v="4.2.4.01.0003"/>
    <x v="0"/>
    <d v="2023-09-30T00:00:00"/>
    <s v="NOTA FISCAL - QUALYCOPY COMÉRCIO E SERVIÇOS LTDA"/>
    <n v="-27.07"/>
    <s v="D"/>
    <x v="1"/>
    <x v="1"/>
    <x v="127"/>
    <x v="2"/>
    <x v="2"/>
    <x v="0"/>
  </r>
  <r>
    <x v="0"/>
    <x v="0"/>
    <x v="128"/>
    <s v="4.2.4.01"/>
    <x v="0"/>
    <s v="4.2.4.01.0003"/>
    <x v="0"/>
    <d v="2023-09-30T00:00:00"/>
    <s v="NOTA FISCAL - QUALYCOPY COMÉRCIO E SERVIÇOS LTDA"/>
    <n v="-103.54"/>
    <s v="D"/>
    <x v="1"/>
    <x v="1"/>
    <x v="128"/>
    <x v="2"/>
    <x v="2"/>
    <x v="0"/>
  </r>
  <r>
    <x v="0"/>
    <x v="0"/>
    <x v="129"/>
    <s v="4.2.4.01"/>
    <x v="0"/>
    <s v="4.2.4.01.0003"/>
    <x v="0"/>
    <d v="2023-09-30T00:00:00"/>
    <s v="NOTA FISCAL - QUALYCOPY COMÉRCIO E SERVIÇOS LTDA"/>
    <n v="-219.45"/>
    <s v="D"/>
    <x v="1"/>
    <x v="1"/>
    <x v="129"/>
    <x v="1"/>
    <x v="1"/>
    <x v="0"/>
  </r>
  <r>
    <x v="0"/>
    <x v="0"/>
    <x v="129"/>
    <s v="4.2.4.01"/>
    <x v="0"/>
    <s v="4.2.4.01.0003"/>
    <x v="0"/>
    <d v="2023-09-30T00:00:00"/>
    <s v="NOTA FISCAL - QUALYCOPY COMÉRCIO E SERVIÇOS LTDA"/>
    <n v="-283.83999999999997"/>
    <s v="D"/>
    <x v="1"/>
    <x v="1"/>
    <x v="129"/>
    <x v="2"/>
    <x v="2"/>
    <x v="0"/>
  </r>
  <r>
    <x v="0"/>
    <x v="0"/>
    <x v="130"/>
    <s v="4.2.4.01"/>
    <x v="0"/>
    <s v="4.2.4.01.0003"/>
    <x v="0"/>
    <d v="2023-09-30T00:00:00"/>
    <s v="NOTA FISCAL - QUALYCOPY COMÉRCIO E SERVIÇOS LTDA"/>
    <n v="-39.24"/>
    <s v="D"/>
    <x v="1"/>
    <x v="1"/>
    <x v="130"/>
    <x v="1"/>
    <x v="1"/>
    <x v="0"/>
  </r>
  <r>
    <x v="0"/>
    <x v="0"/>
    <x v="130"/>
    <s v="4.2.4.01"/>
    <x v="0"/>
    <s v="4.2.4.01.0003"/>
    <x v="0"/>
    <d v="2023-09-30T00:00:00"/>
    <s v="NOTA FISCAL - QUALYCOPY COMÉRCIO E SERVIÇOS LTDA"/>
    <n v="-1177.23"/>
    <s v="D"/>
    <x v="1"/>
    <x v="1"/>
    <x v="130"/>
    <x v="8"/>
    <x v="8"/>
    <x v="0"/>
  </r>
  <r>
    <x v="0"/>
    <x v="0"/>
    <x v="130"/>
    <s v="4.2.4.01"/>
    <x v="0"/>
    <s v="4.2.4.01.0003"/>
    <x v="0"/>
    <d v="2023-09-30T00:00:00"/>
    <s v="NOTA FISCAL - QUALYCOPY COMÉRCIO E SERVIÇOS LTDA"/>
    <n v="-415.07"/>
    <s v="D"/>
    <x v="1"/>
    <x v="1"/>
    <x v="130"/>
    <x v="9"/>
    <x v="9"/>
    <x v="0"/>
  </r>
  <r>
    <x v="0"/>
    <x v="0"/>
    <x v="130"/>
    <s v="4.2.4.01"/>
    <x v="0"/>
    <s v="4.2.4.01.0003"/>
    <x v="0"/>
    <d v="2023-09-30T00:00:00"/>
    <s v="NOTA FISCAL - QUALYCOPY COMÉRCIO E SERVIÇOS LTDA"/>
    <n v="-690.63"/>
    <s v="D"/>
    <x v="1"/>
    <x v="1"/>
    <x v="130"/>
    <x v="2"/>
    <x v="2"/>
    <x v="0"/>
  </r>
  <r>
    <x v="0"/>
    <x v="0"/>
    <x v="131"/>
    <s v="4.2.4.01"/>
    <x v="0"/>
    <s v="4.2.4.01.0003"/>
    <x v="0"/>
    <d v="2023-09-30T00:00:00"/>
    <s v="NOTA FISCAL - QUALYCOPY COMÉRCIO E SERVIÇOS LTDA"/>
    <n v="-53.43"/>
    <s v="D"/>
    <x v="1"/>
    <x v="1"/>
    <x v="131"/>
    <x v="1"/>
    <x v="1"/>
    <x v="0"/>
  </r>
  <r>
    <x v="0"/>
    <x v="0"/>
    <x v="131"/>
    <s v="4.2.4.01"/>
    <x v="0"/>
    <s v="4.2.4.01.0003"/>
    <x v="0"/>
    <d v="2023-09-30T00:00:00"/>
    <s v="NOTA FISCAL - QUALYCOPY COMÉRCIO E SERVIÇOS LTDA"/>
    <n v="-830.14"/>
    <s v="D"/>
    <x v="1"/>
    <x v="1"/>
    <x v="131"/>
    <x v="9"/>
    <x v="9"/>
    <x v="0"/>
  </r>
  <r>
    <x v="0"/>
    <x v="0"/>
    <x v="131"/>
    <s v="4.2.4.01"/>
    <x v="0"/>
    <s v="4.2.4.01.0003"/>
    <x v="0"/>
    <d v="2023-09-30T00:00:00"/>
    <s v="NOTA FISCAL - QUALYCOPY COMÉRCIO E SERVIÇOS LTDA"/>
    <n v="-622.66999999999996"/>
    <s v="D"/>
    <x v="1"/>
    <x v="1"/>
    <x v="131"/>
    <x v="2"/>
    <x v="2"/>
    <x v="0"/>
  </r>
  <r>
    <x v="0"/>
    <x v="0"/>
    <x v="132"/>
    <s v="4.2.4.01"/>
    <x v="0"/>
    <s v="4.2.4.01.0003"/>
    <x v="0"/>
    <d v="2023-09-30T00:00:00"/>
    <s v="NOTA FISCAL - QUALYCOPY COMÉRCIO E SERVIÇOS LTDA"/>
    <n v="-646.32000000000005"/>
    <s v="D"/>
    <x v="1"/>
    <x v="1"/>
    <x v="132"/>
    <x v="8"/>
    <x v="8"/>
    <x v="0"/>
  </r>
  <r>
    <x v="0"/>
    <x v="0"/>
    <x v="133"/>
    <s v="4.2.4.01"/>
    <x v="0"/>
    <s v="4.2.4.01.0003"/>
    <x v="0"/>
    <d v="2023-09-30T00:00:00"/>
    <s v="NOTA FISCAL - QUALYCOPY COMÉRCIO E SERVIÇOS LTDA"/>
    <n v="-202.93"/>
    <s v="D"/>
    <x v="1"/>
    <x v="1"/>
    <x v="133"/>
    <x v="1"/>
    <x v="1"/>
    <x v="0"/>
  </r>
  <r>
    <x v="0"/>
    <x v="0"/>
    <x v="133"/>
    <s v="4.2.4.01"/>
    <x v="0"/>
    <s v="4.2.4.01.0003"/>
    <x v="0"/>
    <d v="2023-09-30T00:00:00"/>
    <s v="NOTA FISCAL - QUALYCOPY COMÉRCIO E SERVIÇOS LTDA"/>
    <n v="-104.88"/>
    <s v="D"/>
    <x v="1"/>
    <x v="1"/>
    <x v="133"/>
    <x v="2"/>
    <x v="2"/>
    <x v="0"/>
  </r>
  <r>
    <x v="0"/>
    <x v="0"/>
    <x v="134"/>
    <s v="4.2.4.01"/>
    <x v="0"/>
    <s v="4.2.4.01.0003"/>
    <x v="0"/>
    <d v="2023-09-30T00:00:00"/>
    <s v="NOTA FISCAL - QUALYCOPY COMÉRCIO E SERVIÇOS LTDA"/>
    <n v="-7014.63"/>
    <s v="D"/>
    <x v="1"/>
    <x v="1"/>
    <x v="134"/>
    <x v="1"/>
    <x v="1"/>
    <x v="0"/>
  </r>
  <r>
    <x v="0"/>
    <x v="0"/>
    <x v="134"/>
    <s v="4.2.4.01"/>
    <x v="0"/>
    <s v="4.2.4.01.0003"/>
    <x v="0"/>
    <d v="2023-09-30T00:00:00"/>
    <s v="NOTA FISCAL - QUALYCOPY COMÉRCIO E SERVIÇOS LTDA"/>
    <n v="-1051.3699999999999"/>
    <s v="D"/>
    <x v="1"/>
    <x v="1"/>
    <x v="134"/>
    <x v="2"/>
    <x v="2"/>
    <x v="0"/>
  </r>
  <r>
    <x v="0"/>
    <x v="0"/>
    <x v="135"/>
    <s v="4.2.4.01"/>
    <x v="0"/>
    <s v="4.2.4.01.0003"/>
    <x v="0"/>
    <d v="2023-09-30T00:00:00"/>
    <s v="NOTA FISCAL - QUALYCOPY COMÉRCIO E SERVIÇOS LTDA"/>
    <n v="-62.88"/>
    <s v="D"/>
    <x v="1"/>
    <x v="1"/>
    <x v="135"/>
    <x v="2"/>
    <x v="2"/>
    <x v="0"/>
  </r>
  <r>
    <x v="0"/>
    <x v="0"/>
    <x v="136"/>
    <s v="4.2.4.01"/>
    <x v="0"/>
    <s v="4.2.4.01.0003"/>
    <x v="0"/>
    <d v="2023-09-30T00:00:00"/>
    <s v="NOTA FISCAL - QUALYCOPY COMÉRCIO E SERVIÇOS LTDA"/>
    <n v="-856.5"/>
    <s v="D"/>
    <x v="1"/>
    <x v="1"/>
    <x v="136"/>
    <x v="1"/>
    <x v="1"/>
    <x v="0"/>
  </r>
  <r>
    <x v="0"/>
    <x v="0"/>
    <x v="136"/>
    <s v="4.2.4.01"/>
    <x v="0"/>
    <s v="4.2.4.01.0003"/>
    <x v="0"/>
    <d v="2023-09-30T00:00:00"/>
    <s v="NOTA FISCAL - QUALYCOPY COMÉRCIO E SERVIÇOS LTDA"/>
    <n v="-741.96"/>
    <s v="D"/>
    <x v="1"/>
    <x v="1"/>
    <x v="136"/>
    <x v="8"/>
    <x v="8"/>
    <x v="0"/>
  </r>
  <r>
    <x v="0"/>
    <x v="0"/>
    <x v="136"/>
    <s v="4.2.4.01"/>
    <x v="0"/>
    <s v="4.2.4.01.0003"/>
    <x v="0"/>
    <d v="2023-09-30T00:00:00"/>
    <s v="NOTA FISCAL - QUALYCOPY COMÉRCIO E SERVIÇOS LTDA"/>
    <n v="-2290.9"/>
    <s v="D"/>
    <x v="1"/>
    <x v="1"/>
    <x v="136"/>
    <x v="2"/>
    <x v="2"/>
    <x v="0"/>
  </r>
  <r>
    <x v="0"/>
    <x v="0"/>
    <x v="137"/>
    <s v="4.2.4.01"/>
    <x v="0"/>
    <s v="4.2.4.01.0003"/>
    <x v="0"/>
    <d v="2023-09-30T00:00:00"/>
    <s v="NOTA FISCAL - QUALYCOPY COMÉRCIO E SERVIÇOS LTDA"/>
    <n v="-1074.68"/>
    <s v="D"/>
    <x v="1"/>
    <x v="1"/>
    <x v="137"/>
    <x v="1"/>
    <x v="1"/>
    <x v="0"/>
  </r>
  <r>
    <x v="0"/>
    <x v="0"/>
    <x v="137"/>
    <s v="4.2.4.01"/>
    <x v="0"/>
    <s v="4.2.4.01.0003"/>
    <x v="0"/>
    <d v="2023-09-30T00:00:00"/>
    <s v="NOTA FISCAL - QUALYCOPY COMÉRCIO E SERVIÇOS LTDA"/>
    <n v="-3108.88"/>
    <s v="D"/>
    <x v="1"/>
    <x v="1"/>
    <x v="137"/>
    <x v="2"/>
    <x v="2"/>
    <x v="0"/>
  </r>
  <r>
    <x v="0"/>
    <x v="0"/>
    <x v="138"/>
    <s v="4.2.4.01"/>
    <x v="0"/>
    <s v="4.2.4.01.0003"/>
    <x v="0"/>
    <d v="2023-09-30T00:00:00"/>
    <s v="NOTA FISCAL - QUALYCOPY COMÉRCIO E SERVIÇOS LTDA"/>
    <n v="-391.9"/>
    <s v="D"/>
    <x v="1"/>
    <x v="1"/>
    <x v="138"/>
    <x v="1"/>
    <x v="1"/>
    <x v="0"/>
  </r>
  <r>
    <x v="0"/>
    <x v="0"/>
    <x v="138"/>
    <s v="4.2.4.01"/>
    <x v="0"/>
    <s v="4.2.4.01.0003"/>
    <x v="0"/>
    <d v="2023-09-30T00:00:00"/>
    <s v="NOTA FISCAL - QUALYCOPY COMÉRCIO E SERVIÇOS LTDA"/>
    <n v="-3438.26"/>
    <s v="D"/>
    <x v="1"/>
    <x v="1"/>
    <x v="138"/>
    <x v="8"/>
    <x v="8"/>
    <x v="0"/>
  </r>
  <r>
    <x v="0"/>
    <x v="0"/>
    <x v="138"/>
    <s v="4.2.4.01"/>
    <x v="0"/>
    <s v="4.2.4.01.0003"/>
    <x v="0"/>
    <d v="2023-09-30T00:00:00"/>
    <s v="NOTA FISCAL - QUALYCOPY COMÉRCIO E SERVIÇOS LTDA"/>
    <n v="-2075.35"/>
    <s v="D"/>
    <x v="1"/>
    <x v="1"/>
    <x v="138"/>
    <x v="9"/>
    <x v="9"/>
    <x v="0"/>
  </r>
  <r>
    <x v="0"/>
    <x v="0"/>
    <x v="138"/>
    <s v="4.2.4.01"/>
    <x v="0"/>
    <s v="4.2.4.01.0003"/>
    <x v="0"/>
    <d v="2023-09-30T00:00:00"/>
    <s v="NOTA FISCAL - QUALYCOPY COMÉRCIO E SERVIÇOS LTDA"/>
    <n v="-596.71"/>
    <s v="D"/>
    <x v="1"/>
    <x v="1"/>
    <x v="138"/>
    <x v="2"/>
    <x v="2"/>
    <x v="0"/>
  </r>
  <r>
    <x v="0"/>
    <x v="0"/>
    <x v="139"/>
    <s v="4.2.4.01"/>
    <x v="0"/>
    <s v="4.2.4.01.0003"/>
    <x v="0"/>
    <d v="2023-09-30T00:00:00"/>
    <s v="NOTA FISCAL - QUALYCOPY COMÉRCIO E SERVIÇOS LTDA"/>
    <n v="-103.5"/>
    <s v="D"/>
    <x v="1"/>
    <x v="1"/>
    <x v="139"/>
    <x v="2"/>
    <x v="2"/>
    <x v="0"/>
  </r>
  <r>
    <x v="0"/>
    <x v="0"/>
    <x v="140"/>
    <s v="4.2.4.01"/>
    <x v="0"/>
    <s v="4.2.4.01.0003"/>
    <x v="0"/>
    <d v="2023-09-30T00:00:00"/>
    <s v="NOTA FISCAL - QUALYCOPY COMÉRCIO E SERVIÇOS LTDA"/>
    <n v="-48.71"/>
    <s v="D"/>
    <x v="1"/>
    <x v="1"/>
    <x v="140"/>
    <x v="2"/>
    <x v="2"/>
    <x v="0"/>
  </r>
  <r>
    <x v="0"/>
    <x v="0"/>
    <x v="141"/>
    <s v="4.2.4.01"/>
    <x v="0"/>
    <s v="4.2.4.01.0003"/>
    <x v="0"/>
    <d v="2023-09-30T00:00:00"/>
    <s v="NOTA FISCAL - QUALYCOPY COMÉRCIO E SERVIÇOS LTDA"/>
    <n v="-1131.6099999999999"/>
    <s v="D"/>
    <x v="1"/>
    <x v="1"/>
    <x v="141"/>
    <x v="2"/>
    <x v="2"/>
    <x v="0"/>
  </r>
  <r>
    <x v="0"/>
    <x v="0"/>
    <x v="142"/>
    <s v="4.2.4.01"/>
    <x v="0"/>
    <s v="4.2.4.01.0003"/>
    <x v="0"/>
    <d v="2023-09-30T00:00:00"/>
    <s v="NOTA FISCAL - QUALYCOPY COMÉRCIO E SERVIÇOS LTDA"/>
    <n v="-1.27"/>
    <s v="D"/>
    <x v="1"/>
    <x v="1"/>
    <x v="142"/>
    <x v="1"/>
    <x v="1"/>
    <x v="0"/>
  </r>
  <r>
    <x v="0"/>
    <x v="0"/>
    <x v="142"/>
    <s v="4.2.4.01"/>
    <x v="0"/>
    <s v="4.2.4.01.0003"/>
    <x v="0"/>
    <d v="2023-09-30T00:00:00"/>
    <s v="NOTA FISCAL - QUALYCOPY COMÉRCIO E SERVIÇOS LTDA"/>
    <n v="-586.23"/>
    <s v="D"/>
    <x v="1"/>
    <x v="1"/>
    <x v="142"/>
    <x v="2"/>
    <x v="2"/>
    <x v="0"/>
  </r>
  <r>
    <x v="0"/>
    <x v="0"/>
    <x v="143"/>
    <s v="4.2.4.01"/>
    <x v="0"/>
    <s v="4.2.4.01.0003"/>
    <x v="0"/>
    <d v="2023-09-30T00:00:00"/>
    <s v="NOTA FISCAL - QUALYCOPY COMÉRCIO E SERVIÇOS LTDA"/>
    <n v="-185.05"/>
    <s v="D"/>
    <x v="1"/>
    <x v="1"/>
    <x v="143"/>
    <x v="1"/>
    <x v="1"/>
    <x v="0"/>
  </r>
  <r>
    <x v="0"/>
    <x v="0"/>
    <x v="143"/>
    <s v="4.2.4.01"/>
    <x v="0"/>
    <s v="4.2.4.01.0003"/>
    <x v="0"/>
    <d v="2023-09-30T00:00:00"/>
    <s v="NOTA FISCAL - QUALYCOPY COMÉRCIO E SERVIÇOS LTDA"/>
    <n v="-392.41"/>
    <s v="D"/>
    <x v="1"/>
    <x v="1"/>
    <x v="143"/>
    <x v="8"/>
    <x v="8"/>
    <x v="0"/>
  </r>
  <r>
    <x v="0"/>
    <x v="0"/>
    <x v="143"/>
    <s v="4.2.4.01"/>
    <x v="0"/>
    <s v="4.2.4.01.0003"/>
    <x v="0"/>
    <d v="2023-09-30T00:00:00"/>
    <s v="NOTA FISCAL - QUALYCOPY COMÉRCIO E SERVIÇOS LTDA"/>
    <n v="-830.14"/>
    <s v="D"/>
    <x v="1"/>
    <x v="1"/>
    <x v="143"/>
    <x v="9"/>
    <x v="9"/>
    <x v="0"/>
  </r>
  <r>
    <x v="0"/>
    <x v="0"/>
    <x v="143"/>
    <s v="4.2.4.01"/>
    <x v="0"/>
    <s v="4.2.4.01.0003"/>
    <x v="0"/>
    <d v="2023-09-30T00:00:00"/>
    <s v="NOTA FISCAL - QUALYCOPY COMÉRCIO E SERVIÇOS LTDA"/>
    <n v="-197.91"/>
    <s v="D"/>
    <x v="1"/>
    <x v="1"/>
    <x v="143"/>
    <x v="2"/>
    <x v="2"/>
    <x v="0"/>
  </r>
  <r>
    <x v="0"/>
    <x v="0"/>
    <x v="144"/>
    <s v="4.2.4.01"/>
    <x v="0"/>
    <s v="4.2.4.01.0003"/>
    <x v="0"/>
    <d v="2023-09-30T00:00:00"/>
    <s v="NOTA FISCAL - QUALYCOPY COMÉRCIO E SERVIÇOS LTDA"/>
    <n v="-34.200000000000003"/>
    <s v="D"/>
    <x v="1"/>
    <x v="1"/>
    <x v="144"/>
    <x v="2"/>
    <x v="2"/>
    <x v="0"/>
  </r>
  <r>
    <x v="0"/>
    <x v="0"/>
    <x v="145"/>
    <s v="4.2.4.01"/>
    <x v="0"/>
    <s v="4.2.4.01.0003"/>
    <x v="0"/>
    <d v="2023-09-30T00:00:00"/>
    <s v="NOTA FISCAL - QUALYCOPY COMÉRCIO E SERVIÇOS LTDA"/>
    <n v="-197.49"/>
    <s v="D"/>
    <x v="1"/>
    <x v="1"/>
    <x v="145"/>
    <x v="2"/>
    <x v="2"/>
    <x v="0"/>
  </r>
  <r>
    <x v="0"/>
    <x v="0"/>
    <x v="146"/>
    <s v="4.2.4.01"/>
    <x v="0"/>
    <s v="4.2.4.01.0003"/>
    <x v="0"/>
    <d v="2023-09-30T00:00:00"/>
    <s v="NOTA FISCAL - QUALYCOPY COMÉRCIO E SERVIÇOS LTDA"/>
    <n v="-85.15"/>
    <s v="D"/>
    <x v="1"/>
    <x v="1"/>
    <x v="146"/>
    <x v="1"/>
    <x v="1"/>
    <x v="0"/>
  </r>
  <r>
    <x v="0"/>
    <x v="0"/>
    <x v="146"/>
    <s v="4.2.4.01"/>
    <x v="0"/>
    <s v="4.2.4.01.0003"/>
    <x v="0"/>
    <d v="2023-09-30T00:00:00"/>
    <s v="NOTA FISCAL - QUALYCOPY COMÉRCIO E SERVIÇOS LTDA"/>
    <n v="-3123.11"/>
    <s v="D"/>
    <x v="1"/>
    <x v="1"/>
    <x v="146"/>
    <x v="2"/>
    <x v="2"/>
    <x v="0"/>
  </r>
  <r>
    <x v="0"/>
    <x v="0"/>
    <x v="147"/>
    <s v="4.2.4.01"/>
    <x v="0"/>
    <s v="4.2.4.01.0003"/>
    <x v="0"/>
    <d v="2023-09-30T00:00:00"/>
    <s v="NOTA FISCAL - QUALYCOPY COMÉRCIO E SERVIÇOS LTDA"/>
    <n v="-77.400000000000006"/>
    <s v="D"/>
    <x v="1"/>
    <x v="1"/>
    <x v="147"/>
    <x v="1"/>
    <x v="1"/>
    <x v="0"/>
  </r>
  <r>
    <x v="0"/>
    <x v="0"/>
    <x v="147"/>
    <s v="4.2.4.01"/>
    <x v="0"/>
    <s v="4.2.4.01.0003"/>
    <x v="0"/>
    <d v="2023-09-30T00:00:00"/>
    <s v="NOTA FISCAL - QUALYCOPY COMÉRCIO E SERVIÇOS LTDA"/>
    <n v="-4718.3900000000003"/>
    <s v="D"/>
    <x v="1"/>
    <x v="1"/>
    <x v="147"/>
    <x v="2"/>
    <x v="2"/>
    <x v="0"/>
  </r>
  <r>
    <x v="0"/>
    <x v="0"/>
    <x v="148"/>
    <s v="4.2.4.01"/>
    <x v="0"/>
    <s v="4.2.4.01.0003"/>
    <x v="0"/>
    <d v="2023-09-30T00:00:00"/>
    <s v="NOTA FISCAL - QUALYCOPY COMÉRCIO E SERVIÇOS LTDA"/>
    <n v="-3930.42"/>
    <s v="D"/>
    <x v="1"/>
    <x v="1"/>
    <x v="148"/>
    <x v="2"/>
    <x v="2"/>
    <x v="0"/>
  </r>
  <r>
    <x v="0"/>
    <x v="0"/>
    <x v="149"/>
    <s v="4.2.4.01"/>
    <x v="0"/>
    <s v="4.2.4.01.0003"/>
    <x v="0"/>
    <d v="2023-09-30T00:00:00"/>
    <s v="NOTA FISCAL - QUALYCOPY COMÉRCIO E SERVIÇOS LTDA"/>
    <n v="-80.14"/>
    <s v="D"/>
    <x v="1"/>
    <x v="1"/>
    <x v="149"/>
    <x v="1"/>
    <x v="1"/>
    <x v="0"/>
  </r>
  <r>
    <x v="0"/>
    <x v="0"/>
    <x v="149"/>
    <s v="4.2.4.01"/>
    <x v="0"/>
    <s v="4.2.4.01.0003"/>
    <x v="0"/>
    <d v="2023-09-30T00:00:00"/>
    <s v="NOTA FISCAL - QUALYCOPY COMÉRCIO E SERVIÇOS LTDA"/>
    <n v="-611.03"/>
    <s v="D"/>
    <x v="1"/>
    <x v="1"/>
    <x v="149"/>
    <x v="2"/>
    <x v="2"/>
    <x v="0"/>
  </r>
  <r>
    <x v="0"/>
    <x v="0"/>
    <x v="150"/>
    <s v="4.2.4.01"/>
    <x v="0"/>
    <s v="4.2.4.01.0003"/>
    <x v="0"/>
    <d v="2023-09-30T00:00:00"/>
    <s v="NOTA FISCAL - QUALYCOPY COMÉRCIO E SERVIÇOS LTDA"/>
    <n v="-236.3"/>
    <s v="D"/>
    <x v="1"/>
    <x v="1"/>
    <x v="150"/>
    <x v="7"/>
    <x v="7"/>
    <x v="0"/>
  </r>
  <r>
    <x v="0"/>
    <x v="0"/>
    <x v="151"/>
    <s v="4.2.4.01"/>
    <x v="0"/>
    <s v="4.2.4.01.0003"/>
    <x v="0"/>
    <d v="2023-09-30T00:00:00"/>
    <s v="NOTA FISCAL - QUALYCOPY COMÉRCIO E SERVIÇOS LTDA"/>
    <n v="-6.68"/>
    <s v="D"/>
    <x v="1"/>
    <x v="1"/>
    <x v="150"/>
    <x v="1"/>
    <x v="1"/>
    <x v="0"/>
  </r>
  <r>
    <x v="0"/>
    <x v="0"/>
    <x v="151"/>
    <s v="4.2.4.01"/>
    <x v="0"/>
    <s v="4.2.4.01.0003"/>
    <x v="0"/>
    <d v="2023-09-30T00:00:00"/>
    <s v="NOTA FISCAL - QUALYCOPY COMÉRCIO E SERVIÇOS LTDA"/>
    <n v="-1214.49"/>
    <s v="D"/>
    <x v="1"/>
    <x v="1"/>
    <x v="150"/>
    <x v="2"/>
    <x v="2"/>
    <x v="0"/>
  </r>
  <r>
    <x v="0"/>
    <x v="0"/>
    <x v="152"/>
    <s v="4.2.4.01"/>
    <x v="0"/>
    <s v="4.2.4.01.0003"/>
    <x v="0"/>
    <d v="2023-09-30T00:00:00"/>
    <s v="NOTA FISCAL - QUALYCOPY COMÉRCIO E SERVIÇOS LTDA"/>
    <n v="-812.93"/>
    <s v="D"/>
    <x v="1"/>
    <x v="1"/>
    <x v="151"/>
    <x v="2"/>
    <x v="2"/>
    <x v="0"/>
  </r>
  <r>
    <x v="0"/>
    <x v="0"/>
    <x v="153"/>
    <s v="4.2.4.01"/>
    <x v="0"/>
    <s v="4.2.4.01.0003"/>
    <x v="0"/>
    <d v="2023-09-30T00:00:00"/>
    <s v="NOTA FISCAL - QUALYCOPY COMÉRCIO E SERVIÇOS LTDA"/>
    <n v="-25.04"/>
    <s v="D"/>
    <x v="1"/>
    <x v="1"/>
    <x v="152"/>
    <x v="1"/>
    <x v="1"/>
    <x v="0"/>
  </r>
  <r>
    <x v="0"/>
    <x v="0"/>
    <x v="153"/>
    <s v="4.2.4.01"/>
    <x v="0"/>
    <s v="4.2.4.01.0003"/>
    <x v="0"/>
    <d v="2023-09-30T00:00:00"/>
    <s v="NOTA FISCAL - QUALYCOPY COMÉRCIO E SERVIÇOS LTDA"/>
    <n v="-3825.13"/>
    <s v="D"/>
    <x v="1"/>
    <x v="1"/>
    <x v="152"/>
    <x v="2"/>
    <x v="2"/>
    <x v="0"/>
  </r>
  <r>
    <x v="0"/>
    <x v="0"/>
    <x v="154"/>
    <s v="4.2.4.01"/>
    <x v="0"/>
    <s v="4.2.4.01.0003"/>
    <x v="0"/>
    <d v="2023-09-30T00:00:00"/>
    <s v="NOTA FISCAL - QUALYCOPY COMÉRCIO E SERVIÇOS LTDA"/>
    <n v="-261.69"/>
    <s v="D"/>
    <x v="1"/>
    <x v="1"/>
    <x v="153"/>
    <x v="2"/>
    <x v="2"/>
    <x v="0"/>
  </r>
  <r>
    <x v="0"/>
    <x v="0"/>
    <x v="155"/>
    <s v="4.2.4.01"/>
    <x v="0"/>
    <s v="4.2.4.01.0003"/>
    <x v="0"/>
    <d v="2023-09-30T00:00:00"/>
    <s v="NOTA FISCAL - QUALYCOPY COMÉRCIO E SERVIÇOS LTDA"/>
    <n v="-12.52"/>
    <s v="D"/>
    <x v="1"/>
    <x v="1"/>
    <x v="154"/>
    <x v="1"/>
    <x v="1"/>
    <x v="0"/>
  </r>
  <r>
    <x v="0"/>
    <x v="0"/>
    <x v="155"/>
    <s v="4.2.4.01"/>
    <x v="0"/>
    <s v="4.2.4.01.0003"/>
    <x v="0"/>
    <d v="2023-09-30T00:00:00"/>
    <s v="NOTA FISCAL - QUALYCOPY COMÉRCIO E SERVIÇOS LTDA"/>
    <n v="-200.62"/>
    <s v="D"/>
    <x v="1"/>
    <x v="1"/>
    <x v="154"/>
    <x v="2"/>
    <x v="2"/>
    <x v="0"/>
  </r>
  <r>
    <x v="0"/>
    <x v="0"/>
    <x v="156"/>
    <s v="4.2.4.01"/>
    <x v="0"/>
    <s v="4.2.4.01.0003"/>
    <x v="0"/>
    <d v="2023-09-30T00:00:00"/>
    <s v="NOTA FISCAL - QUALYCOPY COMÉRCIO E SERVIÇOS LTDA"/>
    <n v="-50.22"/>
    <s v="D"/>
    <x v="1"/>
    <x v="1"/>
    <x v="155"/>
    <x v="1"/>
    <x v="1"/>
    <x v="0"/>
  </r>
  <r>
    <x v="0"/>
    <x v="0"/>
    <x v="156"/>
    <s v="4.2.4.01"/>
    <x v="0"/>
    <s v="4.2.4.01.0003"/>
    <x v="0"/>
    <d v="2023-09-30T00:00:00"/>
    <s v="NOTA FISCAL - QUALYCOPY COMÉRCIO E SERVIÇOS LTDA"/>
    <n v="-544.79999999999995"/>
    <s v="D"/>
    <x v="1"/>
    <x v="1"/>
    <x v="155"/>
    <x v="2"/>
    <x v="2"/>
    <x v="0"/>
  </r>
  <r>
    <x v="0"/>
    <x v="0"/>
    <x v="157"/>
    <s v="4.2.4.01"/>
    <x v="0"/>
    <s v="4.2.4.01.0003"/>
    <x v="0"/>
    <d v="2023-09-30T00:00:00"/>
    <s v="NOTA FISCAL - QUALYCOPY COMÉRCIO E SERVIÇOS LTDA"/>
    <n v="-598.37"/>
    <s v="D"/>
    <x v="5"/>
    <x v="5"/>
    <x v="156"/>
    <x v="10"/>
    <x v="10"/>
    <x v="0"/>
  </r>
  <r>
    <x v="0"/>
    <x v="0"/>
    <x v="158"/>
    <s v="4.2.4.01"/>
    <x v="0"/>
    <s v="4.2.4.01.0003"/>
    <x v="0"/>
    <d v="2023-09-30T00:00:00"/>
    <s v="NOTA FISCAL - QUALYCOPY COMÉRCIO E SERVIÇOS LTDA"/>
    <n v="-557.75"/>
    <s v="D"/>
    <x v="5"/>
    <x v="5"/>
    <x v="157"/>
    <x v="10"/>
    <x v="10"/>
    <x v="0"/>
  </r>
  <r>
    <x v="0"/>
    <x v="0"/>
    <x v="159"/>
    <s v="4.2.4.01"/>
    <x v="0"/>
    <s v="4.2.4.01.0003"/>
    <x v="0"/>
    <d v="2023-09-13T00:00:00"/>
    <s v="NOTA FISCAL - QUALYCOPY COMÉRCIO E SERVIÇOS LTDA"/>
    <n v="-689.18"/>
    <s v="D"/>
    <x v="6"/>
    <x v="6"/>
    <x v="158"/>
    <x v="11"/>
    <x v="11"/>
    <x v="0"/>
  </r>
  <r>
    <x v="0"/>
    <x v="0"/>
    <x v="159"/>
    <s v="4.2.4.01"/>
    <x v="0"/>
    <s v="4.2.4.01.0003"/>
    <x v="0"/>
    <d v="2023-09-30T00:00:00"/>
    <s v="REF. A COMPRA/SERV. NF 38819 QUALYCOPY COMÉRCIO E SERVIÇOS LTDA"/>
    <n v="-491"/>
    <s v="D"/>
    <x v="6"/>
    <x v="6"/>
    <x v="158"/>
    <x v="12"/>
    <x v="12"/>
    <x v="0"/>
  </r>
  <r>
    <x v="0"/>
    <x v="0"/>
    <x v="160"/>
    <s v="4.2.3.01"/>
    <x v="1"/>
    <s v="4.2.3.01.0014"/>
    <x v="1"/>
    <d v="2023-09-19T00:00:00"/>
    <s v="REF. A  SERVIÇO NF 42404 - QUALYCOPY COMÉRCIO E SERVIÇOS LTDA"/>
    <n v="-686"/>
    <s v="D"/>
    <x v="6"/>
    <x v="6"/>
    <x v="159"/>
    <x v="13"/>
    <x v="13"/>
    <x v="0"/>
  </r>
  <r>
    <x v="0"/>
    <x v="0"/>
    <x v="161"/>
    <s v="4.2.4.01"/>
    <x v="0"/>
    <s v="4.2.4.01.0003"/>
    <x v="0"/>
    <d v="2023-09-29T00:00:00"/>
    <s v="REF. A  SERVIÇO NF Q42187 - QUALYCOPY COMÉRCIO E SERVIÇOS LTDA"/>
    <n v="-3374"/>
    <s v="D"/>
    <x v="6"/>
    <x v="6"/>
    <x v="160"/>
    <x v="14"/>
    <x v="13"/>
    <x v="0"/>
  </r>
  <r>
    <x v="0"/>
    <x v="0"/>
    <x v="161"/>
    <s v="4.2.4.01"/>
    <x v="0"/>
    <s v="4.2.4.01.0003"/>
    <x v="0"/>
    <d v="2023-09-29T00:00:00"/>
    <s v="REF. A  SERVIÇO NF Q42188 - QUALYCOPY COMÉRCIO E SERVIÇOS LTDA"/>
    <n v="-3374"/>
    <s v="D"/>
    <x v="6"/>
    <x v="6"/>
    <x v="160"/>
    <x v="15"/>
    <x v="13"/>
    <x v="0"/>
  </r>
  <r>
    <x v="0"/>
    <x v="0"/>
    <x v="162"/>
    <s v="4.2.4.01"/>
    <x v="0"/>
    <s v="4.2.4.01.0003"/>
    <x v="0"/>
    <d v="2023-09-30T00:00:00"/>
    <s v="NOTA FISCAL - QUALYCOPY COMÉRCIO E SERVIÇOS LTDA"/>
    <n v="-16.989999999999998"/>
    <s v="D"/>
    <x v="7"/>
    <x v="7"/>
    <x v="161"/>
    <x v="16"/>
    <x v="14"/>
    <x v="0"/>
  </r>
  <r>
    <x v="0"/>
    <x v="0"/>
    <x v="163"/>
    <s v="4.2.4.01"/>
    <x v="0"/>
    <s v="4.2.4.01.0003"/>
    <x v="0"/>
    <d v="2023-09-30T00:00:00"/>
    <s v="NOTA FISCAL - QUALYCOPY COMÉRCIO E SERVIÇOS LTDA"/>
    <n v="-241.27"/>
    <s v="D"/>
    <x v="7"/>
    <x v="7"/>
    <x v="162"/>
    <x v="16"/>
    <x v="14"/>
    <x v="0"/>
  </r>
  <r>
    <x v="0"/>
    <x v="0"/>
    <x v="164"/>
    <s v="4.2.4.01"/>
    <x v="0"/>
    <s v="4.2.4.01.0003"/>
    <x v="0"/>
    <d v="2023-09-30T00:00:00"/>
    <s v="NOTA FISCAL - QUALYCOPY COMÉRCIO E SERVIÇOS LTDA"/>
    <n v="-13.99"/>
    <s v="D"/>
    <x v="7"/>
    <x v="7"/>
    <x v="163"/>
    <x v="16"/>
    <x v="14"/>
    <x v="0"/>
  </r>
  <r>
    <x v="0"/>
    <x v="0"/>
    <x v="165"/>
    <s v="4.2.4.01"/>
    <x v="0"/>
    <s v="4.2.4.01.0003"/>
    <x v="0"/>
    <d v="2023-09-30T00:00:00"/>
    <s v="NOTA FISCAL - QUALYCOPY COMÉRCIO E SERVIÇOS LTDA"/>
    <n v="-164.96"/>
    <s v="D"/>
    <x v="7"/>
    <x v="7"/>
    <x v="164"/>
    <x v="16"/>
    <x v="14"/>
    <x v="0"/>
  </r>
  <r>
    <x v="0"/>
    <x v="0"/>
    <x v="166"/>
    <s v="4.2.4.01"/>
    <x v="0"/>
    <s v="4.2.4.01.0003"/>
    <x v="0"/>
    <d v="2023-09-30T00:00:00"/>
    <s v="NOTA FISCAL - QUALYCOPY COMÉRCIO E SERVIÇOS LTDA"/>
    <n v="-230.7"/>
    <s v="D"/>
    <x v="7"/>
    <x v="7"/>
    <x v="165"/>
    <x v="16"/>
    <x v="14"/>
    <x v="0"/>
  </r>
  <r>
    <x v="0"/>
    <x v="0"/>
    <x v="167"/>
    <s v="4.2.4.01"/>
    <x v="0"/>
    <s v="4.2.4.01.0003"/>
    <x v="0"/>
    <d v="2023-09-30T00:00:00"/>
    <s v="NOTA FISCAL - QUALYCOPY COMÉRCIO E SERVIÇOS LTDA"/>
    <n v="-258.02999999999997"/>
    <s v="D"/>
    <x v="7"/>
    <x v="7"/>
    <x v="166"/>
    <x v="16"/>
    <x v="14"/>
    <x v="0"/>
  </r>
  <r>
    <x v="0"/>
    <x v="0"/>
    <x v="168"/>
    <s v="4.2.4.01"/>
    <x v="0"/>
    <s v="4.2.4.01.0003"/>
    <x v="0"/>
    <d v="2023-09-30T00:00:00"/>
    <s v="NOTA FISCAL - QUALYCOPY COMÉRCIO E SERVIÇOS LTDA"/>
    <n v="-153.18"/>
    <s v="D"/>
    <x v="7"/>
    <x v="7"/>
    <x v="167"/>
    <x v="16"/>
    <x v="14"/>
    <x v="0"/>
  </r>
  <r>
    <x v="0"/>
    <x v="0"/>
    <x v="169"/>
    <s v="4.2.4.01"/>
    <x v="0"/>
    <s v="4.2.4.01.0003"/>
    <x v="0"/>
    <d v="2023-09-30T00:00:00"/>
    <s v="NOTA FISCAL - QUALYCOPY COMÉRCIO E SERVIÇOS LTDA"/>
    <n v="-173.91"/>
    <s v="D"/>
    <x v="7"/>
    <x v="7"/>
    <x v="168"/>
    <x v="16"/>
    <x v="14"/>
    <x v="0"/>
  </r>
  <r>
    <x v="0"/>
    <x v="0"/>
    <x v="170"/>
    <s v="4.2.4.01"/>
    <x v="0"/>
    <s v="4.2.4.01.0003"/>
    <x v="0"/>
    <d v="2023-09-30T00:00:00"/>
    <s v="NOTA FISCAL - QUALYCOPY COMÉRCIO E SERVIÇOS LTDA"/>
    <n v="-141.6"/>
    <s v="D"/>
    <x v="8"/>
    <x v="8"/>
    <x v="169"/>
    <x v="17"/>
    <x v="15"/>
    <x v="0"/>
  </r>
  <r>
    <x v="0"/>
    <x v="0"/>
    <x v="171"/>
    <s v="4.2.4.01"/>
    <x v="0"/>
    <s v="4.2.4.01.0003"/>
    <x v="0"/>
    <d v="2023-09-30T00:00:00"/>
    <s v="NOTA FISCAL - QUALYCOPY COMÉRCIO E SERVIÇOS LTDA"/>
    <n v="-159.27000000000001"/>
    <s v="D"/>
    <x v="9"/>
    <x v="9"/>
    <x v="170"/>
    <x v="18"/>
    <x v="16"/>
    <x v="0"/>
  </r>
  <r>
    <x v="0"/>
    <x v="0"/>
    <x v="172"/>
    <s v="4.2.4.01"/>
    <x v="0"/>
    <s v="4.2.4.01.0003"/>
    <x v="0"/>
    <d v="2023-09-30T00:00:00"/>
    <s v="NOTA FISCAL - QUALYCOPY COMÉRCIO E SERVIÇOS LTDA"/>
    <n v="-1007.6"/>
    <s v="D"/>
    <x v="9"/>
    <x v="9"/>
    <x v="171"/>
    <x v="18"/>
    <x v="16"/>
    <x v="0"/>
  </r>
  <r>
    <x v="0"/>
    <x v="0"/>
    <x v="173"/>
    <s v="4.2.4.01"/>
    <x v="0"/>
    <s v="4.2.4.01.0003"/>
    <x v="0"/>
    <d v="2023-09-30T00:00:00"/>
    <s v="NOTA FISCAL - QUALYCOPY COMÉRCIO E SERVIÇOS LTDA"/>
    <n v="-241"/>
    <s v="D"/>
    <x v="9"/>
    <x v="9"/>
    <x v="172"/>
    <x v="18"/>
    <x v="16"/>
    <x v="0"/>
  </r>
  <r>
    <x v="0"/>
    <x v="0"/>
    <x v="174"/>
    <s v="4.2.4.01"/>
    <x v="0"/>
    <s v="4.2.4.01.0003"/>
    <x v="0"/>
    <d v="2023-09-30T00:00:00"/>
    <s v="NOTA FISCAL - QUALYCOPY COMÉRCIO E SERVIÇOS LTDA"/>
    <n v="-445.72"/>
    <s v="D"/>
    <x v="9"/>
    <x v="9"/>
    <x v="173"/>
    <x v="18"/>
    <x v="16"/>
    <x v="0"/>
  </r>
  <r>
    <x v="0"/>
    <x v="0"/>
    <x v="175"/>
    <s v="4.2.4.01"/>
    <x v="0"/>
    <s v="4.2.4.01.0003"/>
    <x v="0"/>
    <d v="2023-09-30T00:00:00"/>
    <s v="NOTA FISCAL - QUALYCOPY COMÉRCIO E SERVIÇOS LTDA"/>
    <n v="-37.229999999999997"/>
    <s v="D"/>
    <x v="9"/>
    <x v="9"/>
    <x v="174"/>
    <x v="18"/>
    <x v="16"/>
    <x v="0"/>
  </r>
  <r>
    <x v="0"/>
    <x v="0"/>
    <x v="176"/>
    <s v="4.2.4.01"/>
    <x v="0"/>
    <s v="4.2.4.01.0003"/>
    <x v="0"/>
    <d v="2023-09-30T00:00:00"/>
    <s v="NOTA FISCAL - QUALYCOPY COMÉRCIO E SERVIÇOS LTDA"/>
    <n v="-467.26"/>
    <s v="D"/>
    <x v="9"/>
    <x v="9"/>
    <x v="175"/>
    <x v="18"/>
    <x v="16"/>
    <x v="0"/>
  </r>
  <r>
    <x v="0"/>
    <x v="0"/>
    <x v="177"/>
    <s v="4.2.4.01"/>
    <x v="0"/>
    <s v="4.2.4.01.0003"/>
    <x v="0"/>
    <d v="2023-09-30T00:00:00"/>
    <s v="NOTA FISCAL - QUALYCOPY COMÉRCIO E SERVIÇOS LTDA"/>
    <n v="-131.74"/>
    <s v="D"/>
    <x v="9"/>
    <x v="9"/>
    <x v="176"/>
    <x v="18"/>
    <x v="16"/>
    <x v="0"/>
  </r>
  <r>
    <x v="0"/>
    <x v="0"/>
    <x v="178"/>
    <s v="4.2.4.01"/>
    <x v="0"/>
    <s v="4.2.4.01.0003"/>
    <x v="0"/>
    <d v="2023-09-30T00:00:00"/>
    <s v="NOTA FISCAL - QUALYCOPY COMÉRCIO E SERVIÇOS LTDA"/>
    <n v="-410.73"/>
    <s v="D"/>
    <x v="9"/>
    <x v="9"/>
    <x v="177"/>
    <x v="18"/>
    <x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ED87-545A-4113-8FDB-A2683D6D3FAD}" name="Tabela dinâmica1" cacheId="1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compact="0" compactData="0" gridDropZones="1" multipleFieldFilters="0">
  <location ref="A11:B191" firstHeaderRow="2" firstDataRow="2" firstDataCol="1" rowPageCount="8" colPageCount="1"/>
  <pivotFields count="17">
    <pivotField axis="axisPage" compact="0" numFmtId="14" outline="0" showAll="0">
      <items count="2">
        <item x="0"/>
        <item t="default"/>
      </items>
    </pivotField>
    <pivotField axis="axisPage" compact="0" numFmtId="14" outline="0" showAll="0">
      <items count="2">
        <item x="0"/>
        <item t="default"/>
      </items>
    </pivotField>
    <pivotField axis="axisPage" compact="0" outline="0" multipleItemSelectionAllowed="1" showAll="0">
      <items count="180">
        <item x="26"/>
        <item x="158"/>
        <item x="159"/>
        <item x="137"/>
        <item x="54"/>
        <item x="15"/>
        <item x="172"/>
        <item x="157"/>
        <item x="164"/>
        <item x="167"/>
        <item x="166"/>
        <item x="165"/>
        <item x="169"/>
        <item x="168"/>
        <item x="68"/>
        <item x="78"/>
        <item x="154"/>
        <item x="173"/>
        <item x="117"/>
        <item x="118"/>
        <item x="24"/>
        <item x="98"/>
        <item x="116"/>
        <item x="40"/>
        <item x="35"/>
        <item x="150"/>
        <item x="9"/>
        <item x="8"/>
        <item x="57"/>
        <item x="140"/>
        <item x="156"/>
        <item x="19"/>
        <item x="56"/>
        <item x="103"/>
        <item x="39"/>
        <item x="84"/>
        <item x="139"/>
        <item x="17"/>
        <item x="89"/>
        <item x="171"/>
        <item x="12"/>
        <item x="60"/>
        <item x="20"/>
        <item x="37"/>
        <item x="93"/>
        <item x="44"/>
        <item x="67"/>
        <item x="95"/>
        <item x="163"/>
        <item x="86"/>
        <item x="76"/>
        <item x="77"/>
        <item x="174"/>
        <item x="79"/>
        <item x="90"/>
        <item x="73"/>
        <item x="72"/>
        <item x="74"/>
        <item x="83"/>
        <item x="51"/>
        <item x="91"/>
        <item x="71"/>
        <item x="75"/>
        <item x="80"/>
        <item x="82"/>
        <item x="81"/>
        <item x="85"/>
        <item x="175"/>
        <item x="135"/>
        <item x="33"/>
        <item x="162"/>
        <item x="2"/>
        <item x="0"/>
        <item x="6"/>
        <item x="170"/>
        <item x="62"/>
        <item x="16"/>
        <item x="22"/>
        <item x="32"/>
        <item x="101"/>
        <item x="34"/>
        <item x="11"/>
        <item x="10"/>
        <item x="70"/>
        <item x="69"/>
        <item x="115"/>
        <item x="66"/>
        <item x="161"/>
        <item x="138"/>
        <item x="143"/>
        <item x="41"/>
        <item x="133"/>
        <item x="64"/>
        <item x="152"/>
        <item x="28"/>
        <item x="63"/>
        <item x="4"/>
        <item x="48"/>
        <item x="97"/>
        <item x="29"/>
        <item x="25"/>
        <item x="104"/>
        <item x="55"/>
        <item x="128"/>
        <item x="38"/>
        <item x="96"/>
        <item x="134"/>
        <item x="149"/>
        <item x="53"/>
        <item x="136"/>
        <item x="155"/>
        <item x="151"/>
        <item x="120"/>
        <item x="23"/>
        <item x="160"/>
        <item x="141"/>
        <item x="92"/>
        <item x="27"/>
        <item x="176"/>
        <item x="144"/>
        <item x="88"/>
        <item x="87"/>
        <item x="147"/>
        <item x="47"/>
        <item x="46"/>
        <item x="102"/>
        <item x="100"/>
        <item x="50"/>
        <item x="45"/>
        <item x="153"/>
        <item x="36"/>
        <item x="1"/>
        <item x="107"/>
        <item x="43"/>
        <item x="94"/>
        <item x="142"/>
        <item x="177"/>
        <item x="145"/>
        <item x="65"/>
        <item x="21"/>
        <item x="31"/>
        <item x="5"/>
        <item x="59"/>
        <item x="14"/>
        <item x="7"/>
        <item x="58"/>
        <item x="61"/>
        <item x="13"/>
        <item x="30"/>
        <item x="146"/>
        <item x="49"/>
        <item x="130"/>
        <item x="125"/>
        <item x="131"/>
        <item x="126"/>
        <item x="127"/>
        <item x="129"/>
        <item x="119"/>
        <item x="124"/>
        <item x="122"/>
        <item x="121"/>
        <item x="123"/>
        <item x="109"/>
        <item x="108"/>
        <item x="52"/>
        <item x="148"/>
        <item x="178"/>
        <item x="99"/>
        <item x="18"/>
        <item x="3"/>
        <item x="112"/>
        <item x="113"/>
        <item x="111"/>
        <item x="110"/>
        <item x="106"/>
        <item x="105"/>
        <item x="114"/>
        <item x="132"/>
        <item x="42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numFmtId="14" outline="0" showAll="0"/>
    <pivotField compact="0" outline="0" showAll="0"/>
    <pivotField dataField="1" compact="0" outline="0" showAll="0"/>
    <pivotField compact="0" outline="0" showAll="0"/>
    <pivotField compact="0" outline="0" showAll="0">
      <items count="11">
        <item x="0"/>
        <item x="1"/>
        <item x="3"/>
        <item x="5"/>
        <item x="8"/>
        <item x="7"/>
        <item x="2"/>
        <item x="6"/>
        <item x="4"/>
        <item x="9"/>
        <item t="default"/>
      </items>
    </pivotField>
    <pivotField axis="axisPage" compact="0" outline="0" showAll="0">
      <items count="11">
        <item x="0"/>
        <item x="1"/>
        <item x="3"/>
        <item x="5"/>
        <item x="8"/>
        <item x="7"/>
        <item x="2"/>
        <item x="6"/>
        <item x="4"/>
        <item x="9"/>
        <item t="default"/>
      </items>
    </pivotField>
    <pivotField axis="axisRow" compact="0" numFmtId="3" outline="0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axis="axisPage" compact="0" outline="0" showAll="0">
      <items count="20">
        <item x="12"/>
        <item x="11"/>
        <item x="13"/>
        <item x="4"/>
        <item x="5"/>
        <item x="10"/>
        <item x="17"/>
        <item x="16"/>
        <item x="3"/>
        <item x="7"/>
        <item x="0"/>
        <item x="18"/>
        <item x="1"/>
        <item x="6"/>
        <item x="8"/>
        <item x="9"/>
        <item x="2"/>
        <item x="14"/>
        <item x="15"/>
        <item t="default"/>
      </items>
    </pivotField>
    <pivotField axis="axisPage" compact="0" outline="0" multipleItemSelectionAllowed="1" showAll="0">
      <items count="18">
        <item h="1" x="12"/>
        <item x="11"/>
        <item x="1"/>
        <item x="9"/>
        <item x="16"/>
        <item x="2"/>
        <item x="8"/>
        <item x="10"/>
        <item x="14"/>
        <item x="0"/>
        <item x="7"/>
        <item x="4"/>
        <item x="5"/>
        <item x="15"/>
        <item x="3"/>
        <item h="1" x="6"/>
        <item x="13"/>
        <item t="default"/>
      </items>
    </pivotField>
    <pivotField axis="axisPage" compact="0" outline="0" showAll="0">
      <items count="3">
        <item x="1"/>
        <item x="0"/>
        <item t="default"/>
      </items>
    </pivotField>
  </pivotFields>
  <rowFields count="1">
    <field x="13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Items count="1">
    <i/>
  </colItems>
  <pageFields count="8">
    <pageField fld="0" hier="-1"/>
    <pageField fld="16" hier="-1"/>
    <pageField fld="1" hier="-1"/>
    <pageField fld="14" hier="-1"/>
    <pageField fld="15" hier="-1"/>
    <pageField fld="2" hier="-1"/>
    <pageField fld="6" hier="-1"/>
    <pageField fld="12" hier="-1"/>
  </pageFields>
  <dataFields count="1">
    <dataField name="Soma de VL_SALDO_SD" fld="9" baseField="0" baseItem="0"/>
  </dataFields>
  <formats count="1"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A4DB6-411F-4AAD-A630-1BDEDB3E7432}" name="Tabela131234567891011623" displayName="Tabela131234567891011623" ref="A8:S179" totalsRowCount="1" headerRowDxfId="46">
  <autoFilter ref="A8:S178" xr:uid="{00000000-0009-0000-0100-000001000000}"/>
  <sortState xmlns:xlrd2="http://schemas.microsoft.com/office/spreadsheetml/2017/richdata2" ref="A9:R37">
    <sortCondition ref="C8:C37"/>
  </sortState>
  <tableColumns count="19">
    <tableColumn id="4" xr3:uid="{4AE0768C-FBA7-42FD-AE12-994B07D6936A}" name="EMPRESA" totalsRowLabel="Total"/>
    <tableColumn id="1" xr3:uid="{CEDC115D-218E-4B63-A4DA-1465A9B76630}" name="COD_SETOR" totalsRowFunction="count"/>
    <tableColumn id="17" xr3:uid="{3C4A4193-1C98-4166-A401-36426FC7C277}" name="CENTRO_CUSTO" dataDxfId="45"/>
    <tableColumn id="3" xr3:uid="{8A0AABA9-08CE-4D79-A926-53271DFEF134}" name="SETOR"/>
    <tableColumn id="2" xr3:uid="{3B5D0F1D-FB2C-4339-B6BD-0577AA4FD9FF}" name="BASE" totalsRowFunction="sum" totalsRowDxfId="44" dataCellStyle="Vírgula"/>
    <tableColumn id="18" xr3:uid="{46ADFCB4-2DB7-49E7-A0A3-E004D3C1D01D}" name="Distribuição Base" totalsRowFunction="sum" dataDxfId="43" totalsRowDxfId="42" dataCellStyle="Porcentagem">
      <calculatedColumnFormula>Tabela131234567891011623[[#This Row],[BASE]]/Tabela131234567891011623[[#Totals],[BASE]]</calculatedColumnFormula>
    </tableColumn>
    <tableColumn id="5" xr3:uid="{76FAE9BC-19A8-43BE-98A7-B064349416A6}" name="JANEIRO" totalsRowFunction="sum" dataDxfId="41" totalsRowDxfId="40" dataCellStyle="Porcentagem">
      <calculatedColumnFormula>G$7*Tabela131234567891011623[[#This Row],[Distribuição Base]]</calculatedColumnFormula>
    </tableColumn>
    <tableColumn id="6" xr3:uid="{B417B4AC-7827-42DA-8930-6AF2BF2A5D5E}" name="FEVEREIRO" totalsRowFunction="sum" dataDxfId="39" totalsRowDxfId="38" dataCellStyle="Porcentagem">
      <calculatedColumnFormula>H$7*Tabela131234567891011623[[#This Row],[Distribuição Base]]</calculatedColumnFormula>
    </tableColumn>
    <tableColumn id="7" xr3:uid="{ED5C5DB3-5384-49C8-907E-B952370BBC66}" name="MARÇO" totalsRowFunction="sum" dataDxfId="37" totalsRowDxfId="36" dataCellStyle="Porcentagem">
      <calculatedColumnFormula>I$7*Tabela131234567891011623[[#This Row],[Distribuição Base]]</calculatedColumnFormula>
    </tableColumn>
    <tableColumn id="8" xr3:uid="{10AFA507-70E0-43FC-9910-F556700C1B42}" name="ABRIL" totalsRowFunction="sum" dataDxfId="35" totalsRowDxfId="34" dataCellStyle="Porcentagem">
      <calculatedColumnFormula>J$7*Tabela131234567891011623[[#This Row],[Distribuição Base]]</calculatedColumnFormula>
    </tableColumn>
    <tableColumn id="9" xr3:uid="{36194632-B963-4119-A566-8E2CC933ECB1}" name="MAIO" totalsRowFunction="sum" dataDxfId="33" totalsRowDxfId="32" dataCellStyle="Porcentagem">
      <calculatedColumnFormula>K$7*Tabela131234567891011623[[#This Row],[Distribuição Base]]</calculatedColumnFormula>
    </tableColumn>
    <tableColumn id="10" xr3:uid="{3BDC01D6-3EC1-4B9F-B563-1E2A84C1EADC}" name="JUNHO" totalsRowFunction="sum" dataDxfId="31" totalsRowDxfId="30" dataCellStyle="Porcentagem">
      <calculatedColumnFormula>L$7*Tabela131234567891011623[[#This Row],[Distribuição Base]]</calculatedColumnFormula>
    </tableColumn>
    <tableColumn id="11" xr3:uid="{D6DDC60E-BC56-459E-A057-D49831570B74}" name="JULHO" totalsRowFunction="sum" dataDxfId="29" totalsRowDxfId="28" dataCellStyle="Porcentagem">
      <calculatedColumnFormula>M$7*Tabela131234567891011623[[#This Row],[Distribuição Base]]</calculatedColumnFormula>
    </tableColumn>
    <tableColumn id="12" xr3:uid="{6F5261AC-9781-48E9-AE18-A0148F501F6C}" name="AGOSTO" totalsRowFunction="sum" dataDxfId="27" totalsRowDxfId="26" dataCellStyle="Porcentagem">
      <calculatedColumnFormula>N$7*Tabela131234567891011623[[#This Row],[Distribuição Base]]</calculatedColumnFormula>
    </tableColumn>
    <tableColumn id="13" xr3:uid="{3206FBDB-6BED-413D-867F-4F405FA8B9AE}" name="SETEMBRO" totalsRowFunction="sum" dataDxfId="25" totalsRowDxfId="24" dataCellStyle="Porcentagem">
      <calculatedColumnFormula>O$7*Tabela131234567891011623[[#This Row],[Distribuição Base]]</calculatedColumnFormula>
    </tableColumn>
    <tableColumn id="14" xr3:uid="{1AD99C56-D7D7-483B-887C-E37823FC3AAD}" name="OUTUBRO" totalsRowFunction="sum" dataDxfId="23" totalsRowDxfId="22" dataCellStyle="Porcentagem">
      <calculatedColumnFormula>P$7*Tabela131234567891011623[[#This Row],[Distribuição Base]]</calculatedColumnFormula>
    </tableColumn>
    <tableColumn id="15" xr3:uid="{D76862B9-9E64-410E-B39A-0A3399A1AAF0}" name="NOVEMBRO" totalsRowFunction="sum" dataDxfId="21" totalsRowDxfId="20" dataCellStyle="Porcentagem">
      <calculatedColumnFormula>Q$7*Tabela131234567891011623[[#This Row],[Distribuição Base]]</calculatedColumnFormula>
    </tableColumn>
    <tableColumn id="16" xr3:uid="{C2FD3C9D-B1F4-4F68-A514-D9CDD9EB8E35}" name="DEZEMBRO" totalsRowFunction="sum" dataDxfId="19" totalsRowDxfId="18" dataCellStyle="Porcentagem">
      <calculatedColumnFormula>R$7*Tabela131234567891011623[[#This Row],[Distribuição Base]]</calculatedColumnFormula>
    </tableColumn>
    <tableColumn id="19" xr3:uid="{75572DF1-9E2F-435B-96C9-70B5DE2D25C5}" name="TOTAL" dataDxfId="17" dataCellStyle="Porcentagem">
      <calculatedColumnFormula>SUM(Tabela131234567891011623[[#This Row],[JANEIRO]:[DEZEMBRO]])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62A89-50B4-4330-B2B4-E3CAF1FAFAB5}" name="Tabela2" displayName="Tabela2" ref="J1:O186" totalsRowCount="1">
  <autoFilter ref="J1:O185" xr:uid="{52F62A89-50B4-4330-B2B4-E3CAF1FAFAB5}">
    <filterColumn colId="4">
      <filters>
        <filter val="-1.007,60"/>
        <filter val="-1.046,03"/>
        <filter val="-1.131,61"/>
        <filter val="-1.199,43"/>
        <filter val="-1.240,96"/>
        <filter val="-1.249,12"/>
        <filter val="-1.457,47"/>
        <filter val="-1.506,24"/>
        <filter val="-1.605,51"/>
        <filter val="-1.629,18"/>
        <filter val="-1.730,11"/>
        <filter val="-1.774,78"/>
        <filter val="-1.859,75"/>
        <filter val="-1.863,35"/>
        <filter val="-1.867,41"/>
        <filter val="-1.894,71"/>
        <filter val="-1.996,49"/>
        <filter val="-102,06"/>
        <filter val="-102,75"/>
        <filter val="-102,76"/>
        <filter val="-103,50"/>
        <filter val="-103,54"/>
        <filter val="-105,79"/>
        <filter val="-107,17"/>
        <filter val="-11,08"/>
        <filter val="-115,21"/>
        <filter val="-118,10"/>
        <filter val="-12,46"/>
        <filter val="-123,27"/>
        <filter val="-13,28"/>
        <filter val="-13,88"/>
        <filter val="-131,07"/>
        <filter val="-131,74"/>
        <filter val="-133,89"/>
        <filter val="-140,06"/>
        <filter val="-141,60"/>
        <filter val="-153,18"/>
        <filter val="-153,75"/>
        <filter val="-159,27"/>
        <filter val="-16,99"/>
        <filter val="-164,96"/>
        <filter val="-165,65"/>
        <filter val="-169,33"/>
        <filter val="-17,33"/>
        <filter val="-17,87"/>
        <filter val="-170,55"/>
        <filter val="-170,58"/>
        <filter val="-171,63"/>
        <filter val="-173,91"/>
        <filter val="-178,37"/>
        <filter val="-19,30"/>
        <filter val="-191,63"/>
        <filter val="-197,49"/>
        <filter val="-2.050,28"/>
        <filter val="-2.090,65"/>
        <filter val="-2.107,90"/>
        <filter val="-2.140,90"/>
        <filter val="-2.256,98"/>
        <filter val="-2.287,05"/>
        <filter val="-2.322,17"/>
        <filter val="-2.363,85"/>
        <filter val="-2.415,42"/>
        <filter val="-2.494,77"/>
        <filter val="-2.939,84"/>
        <filter val="-201,48"/>
        <filter val="-213,14"/>
        <filter val="-216,25"/>
        <filter val="-23,57"/>
        <filter val="-230,70"/>
        <filter val="-24,87"/>
        <filter val="-241,00"/>
        <filter val="-241,27"/>
        <filter val="-25,25"/>
        <filter val="-25,81"/>
        <filter val="-250,53"/>
        <filter val="-258,03"/>
        <filter val="-26,75"/>
        <filter val="-26,89"/>
        <filter val="-261,69"/>
        <filter val="-27,07"/>
        <filter val="-27,93"/>
        <filter val="-278,03"/>
        <filter val="-28,03"/>
        <filter val="-286,10"/>
        <filter val="-286,74"/>
        <filter val="-288,01"/>
        <filter val="-3.041,18"/>
        <filter val="-3.208,26"/>
        <filter val="-3.850,17"/>
        <filter val="-3.889,36"/>
        <filter val="-3.930,42"/>
        <filter val="-301,72"/>
        <filter val="-303,28"/>
        <filter val="-307,81"/>
        <filter val="-32,90"/>
        <filter val="-325,25"/>
        <filter val="-33,23"/>
        <filter val="-330,07"/>
        <filter val="-331,67"/>
        <filter val="-34,20"/>
        <filter val="-341,28"/>
        <filter val="-348,80"/>
        <filter val="-353,25"/>
        <filter val="-355,26"/>
        <filter val="-37,23"/>
        <filter val="-374,58"/>
        <filter val="-378,52"/>
        <filter val="-38,24"/>
        <filter val="-39,42"/>
        <filter val="-4,51"/>
        <filter val="-4.027,35"/>
        <filter val="-4.183,56"/>
        <filter val="-4.558,69"/>
        <filter val="-4.795,79"/>
        <filter val="-40,50"/>
        <filter val="-41,62"/>
        <filter val="-410,73"/>
        <filter val="-417,16"/>
        <filter val="-445,72"/>
        <filter val="-456,79"/>
        <filter val="-461,98"/>
        <filter val="-467,26"/>
        <filter val="-476,04"/>
        <filter val="-48,71"/>
        <filter val="-49,42"/>
        <filter val="-495,76"/>
        <filter val="-503,29"/>
        <filter val="-51,24"/>
        <filter val="-511,54"/>
        <filter val="-527,86"/>
        <filter val="-529,71"/>
        <filter val="-54,51"/>
        <filter val="-55,44"/>
        <filter val="-557,75"/>
        <filter val="-563,47"/>
        <filter val="-565,54"/>
        <filter val="-565,76"/>
        <filter val="-587,50"/>
        <filter val="-595,02"/>
        <filter val="-598,37"/>
        <filter val="-6.502,22"/>
        <filter val="-6.748,00"/>
        <filter val="-6.950,57"/>
        <filter val="-62,00"/>
        <filter val="-62,74"/>
        <filter val="-62,88"/>
        <filter val="-63,67"/>
        <filter val="-646,32"/>
        <filter val="-653,63"/>
        <filter val="-653,96"/>
        <filter val="-686,00"/>
        <filter val="-689,18"/>
        <filter val="-69,40"/>
        <filter val="-691,17"/>
        <filter val="-7,24"/>
        <filter val="-7,25"/>
        <filter val="-7.260,70"/>
        <filter val="-72,69"/>
        <filter val="-739,33"/>
        <filter val="-77,16"/>
        <filter val="-790,36"/>
        <filter val="-8.066,00"/>
        <filter val="-804,15"/>
        <filter val="-812,93"/>
        <filter val="-835,73"/>
        <filter val="-850,26"/>
        <filter val="-89,81"/>
        <filter val="-9,06"/>
        <filter val="-906,03"/>
        <filter val="-929,42"/>
        <filter val="-93,77"/>
        <filter val="-95,28"/>
        <filter val="-99,75"/>
      </filters>
    </filterColumn>
  </autoFilter>
  <sortState xmlns:xlrd2="http://schemas.microsoft.com/office/spreadsheetml/2017/richdata2" ref="K2:N185">
    <sortCondition ref="K1:K185"/>
  </sortState>
  <tableColumns count="6">
    <tableColumn id="6" xr3:uid="{93A0E0FA-CE81-4009-AC04-D2942DDEB4F8}" name="cd_setor" dataDxfId="15"/>
    <tableColumn id="1" xr3:uid="{2D504506-679E-4277-92FE-8D058A65B9F5}" name="CC" dataDxfId="14" totalsRowDxfId="13"/>
    <tableColumn id="2" xr3:uid="{3ABD9CA2-4AA5-4F88-8B91-FCE61179F629}" name="NOME" dataDxfId="12" totalsRowDxfId="11"/>
    <tableColumn id="3" xr3:uid="{18633D95-3C9E-4C00-A250-9C3331366BF9}" name="VALOR" totalsRowFunction="sum" dataDxfId="10" totalsRowDxfId="9" dataCellStyle="Vírgula"/>
    <tableColumn id="4" xr3:uid="{EF9F861E-E33F-45C5-AB18-4901A07A7868}" name="PROCV" totalsRowFunction="sum" dataDxfId="8" totalsRowDxfId="7" dataCellStyle="Vírgula">
      <calculatedColumnFormula>VLOOKUP(K2,$F$2:$G$185,2)</calculatedColumnFormula>
    </tableColumn>
    <tableColumn id="5" xr3:uid="{5010D65F-0F30-401D-84E6-DB559C7E02E6}" name="%" dataDxfId="6" totalsRowDxfId="5" dataCellStyle="Porcentage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CD4-E3C4-4C5F-8AE7-347F5E8FAAD9}">
  <sheetPr>
    <tabColor rgb="FF00B050"/>
  </sheetPr>
  <dimension ref="A1:T179"/>
  <sheetViews>
    <sheetView showGridLines="0" tabSelected="1" workbookViewId="0">
      <selection activeCell="B13" sqref="B13"/>
    </sheetView>
  </sheetViews>
  <sheetFormatPr defaultRowHeight="15" x14ac:dyDescent="0.25"/>
  <cols>
    <col min="1" max="1" width="25.85546875" customWidth="1"/>
    <col min="2" max="2" width="24.42578125" bestFit="1" customWidth="1"/>
    <col min="3" max="3" width="12.85546875" customWidth="1"/>
    <col min="4" max="4" width="28.5703125" customWidth="1"/>
    <col min="5" max="5" width="27.5703125" bestFit="1" customWidth="1"/>
    <col min="6" max="6" width="46.42578125" customWidth="1"/>
    <col min="7" max="7" width="14.140625" customWidth="1"/>
    <col min="8" max="8" width="15.28515625" bestFit="1" customWidth="1"/>
    <col min="9" max="9" width="12.5703125" bestFit="1" customWidth="1"/>
    <col min="10" max="11" width="11.7109375" bestFit="1" customWidth="1"/>
    <col min="12" max="12" width="12" bestFit="1" customWidth="1"/>
    <col min="13" max="13" width="11.5703125" bestFit="1" customWidth="1"/>
    <col min="14" max="14" width="13.28515625" bestFit="1" customWidth="1"/>
    <col min="15" max="15" width="15.28515625" bestFit="1" customWidth="1"/>
    <col min="16" max="16" width="14.7109375" bestFit="1" customWidth="1"/>
    <col min="17" max="17" width="16.42578125" bestFit="1" customWidth="1"/>
    <col min="18" max="18" width="13.140625" customWidth="1"/>
    <col min="19" max="19" width="13.28515625" bestFit="1" customWidth="1"/>
  </cols>
  <sheetData>
    <row r="1" spans="1:20" ht="19.5" customHeight="1" thickBot="1" x14ac:dyDescent="0.3">
      <c r="A1" s="1"/>
      <c r="B1" s="1"/>
      <c r="C1" s="2"/>
      <c r="D1" s="3"/>
      <c r="E1" s="3" t="s">
        <v>0</v>
      </c>
      <c r="F1" s="4"/>
    </row>
    <row r="2" spans="1:20" ht="18.75" customHeight="1" x14ac:dyDescent="0.25">
      <c r="A2" s="47" t="s">
        <v>384</v>
      </c>
      <c r="B2" s="48"/>
      <c r="C2" s="49"/>
      <c r="D2" s="5"/>
      <c r="E2" s="5" t="s">
        <v>1</v>
      </c>
      <c r="F2" s="6" t="s">
        <v>2</v>
      </c>
      <c r="H2" s="7"/>
    </row>
    <row r="3" spans="1:20" ht="16.5" thickBot="1" x14ac:dyDescent="0.3">
      <c r="A3" s="50"/>
      <c r="B3" s="51"/>
      <c r="C3" s="52"/>
      <c r="D3" s="8"/>
      <c r="E3" s="8"/>
      <c r="F3" s="9"/>
    </row>
    <row r="4" spans="1:20" x14ac:dyDescent="0.25">
      <c r="A4" s="10" t="s">
        <v>3</v>
      </c>
      <c r="B4" s="11" t="s">
        <v>215</v>
      </c>
      <c r="C4" s="11" t="s">
        <v>4</v>
      </c>
      <c r="D4" s="12" t="s">
        <v>5</v>
      </c>
      <c r="E4" s="12" t="s">
        <v>6</v>
      </c>
      <c r="F4" s="12" t="s">
        <v>7</v>
      </c>
    </row>
    <row r="5" spans="1:20" x14ac:dyDescent="0.25">
      <c r="A5" s="13" t="s">
        <v>8</v>
      </c>
      <c r="B5" s="14"/>
      <c r="C5" s="15" t="s">
        <v>9</v>
      </c>
      <c r="D5" s="16">
        <v>44927</v>
      </c>
      <c r="E5" s="17"/>
      <c r="F5" s="18" t="s">
        <v>324</v>
      </c>
    </row>
    <row r="6" spans="1:20" ht="15.75" x14ac:dyDescent="0.25">
      <c r="A6" s="44" t="s">
        <v>10</v>
      </c>
      <c r="B6" s="45"/>
      <c r="C6" s="45"/>
      <c r="D6" s="19"/>
      <c r="E6" s="20"/>
      <c r="F6" s="19"/>
    </row>
    <row r="7" spans="1:20" ht="15.75" x14ac:dyDescent="0.25">
      <c r="A7" s="46"/>
      <c r="B7" s="46"/>
      <c r="C7" s="46"/>
      <c r="D7" s="21"/>
      <c r="E7" s="22"/>
      <c r="F7" s="19"/>
      <c r="G7" s="25">
        <v>-120000</v>
      </c>
      <c r="H7" s="25">
        <v>-120000</v>
      </c>
      <c r="I7" s="25">
        <v>-120000</v>
      </c>
      <c r="J7" s="25">
        <v>-120000</v>
      </c>
      <c r="K7" s="25">
        <v>-120000</v>
      </c>
      <c r="L7" s="25">
        <v>-120000</v>
      </c>
      <c r="M7" s="25">
        <v>-120000</v>
      </c>
      <c r="N7" s="25">
        <v>-120000</v>
      </c>
      <c r="O7" s="25">
        <v>-120000</v>
      </c>
      <c r="P7" s="25">
        <v>-120000</v>
      </c>
      <c r="Q7" s="25">
        <v>-120000</v>
      </c>
      <c r="R7" s="25">
        <v>-120000</v>
      </c>
      <c r="S7" s="25">
        <v>-1440000</v>
      </c>
    </row>
    <row r="8" spans="1:20" x14ac:dyDescent="0.25">
      <c r="A8" s="23" t="s">
        <v>11</v>
      </c>
      <c r="B8" s="23" t="s">
        <v>12</v>
      </c>
      <c r="C8" s="23" t="s">
        <v>13</v>
      </c>
      <c r="D8" s="23" t="s">
        <v>14</v>
      </c>
      <c r="E8" s="23" t="s">
        <v>15</v>
      </c>
      <c r="F8" s="23" t="s">
        <v>16</v>
      </c>
      <c r="G8" s="23" t="s">
        <v>17</v>
      </c>
      <c r="H8" s="23" t="s">
        <v>18</v>
      </c>
      <c r="I8" s="23" t="s">
        <v>19</v>
      </c>
      <c r="J8" s="23" t="s">
        <v>20</v>
      </c>
      <c r="K8" s="23" t="s">
        <v>21</v>
      </c>
      <c r="L8" s="23" t="s">
        <v>22</v>
      </c>
      <c r="M8" s="23" t="s">
        <v>23</v>
      </c>
      <c r="N8" s="23" t="s">
        <v>24</v>
      </c>
      <c r="O8" s="23" t="s">
        <v>25</v>
      </c>
      <c r="P8" s="23" t="s">
        <v>26</v>
      </c>
      <c r="Q8" s="23" t="s">
        <v>27</v>
      </c>
      <c r="R8" s="23" t="s">
        <v>28</v>
      </c>
      <c r="S8" s="23" t="s">
        <v>29</v>
      </c>
    </row>
    <row r="9" spans="1:20" x14ac:dyDescent="0.25">
      <c r="A9" t="s">
        <v>30</v>
      </c>
      <c r="B9">
        <v>3</v>
      </c>
      <c r="C9" s="24">
        <v>11001</v>
      </c>
      <c r="D9" t="s">
        <v>31</v>
      </c>
      <c r="E9">
        <v>-99.02</v>
      </c>
      <c r="F9" s="7">
        <f>Tabela131234567891011623[[#This Row],[BASE]]/Tabela131234567891011623[[#Totals],[BASE]]</f>
        <v>7.4706742838070116E-4</v>
      </c>
      <c r="G9" s="26">
        <f>G$7*Tabela131234567891011623[[#This Row],[Distribuição Base]]</f>
        <v>-89.648091405684141</v>
      </c>
      <c r="H9" s="26">
        <f>H$7*Tabela131234567891011623[[#This Row],[Distribuição Base]]</f>
        <v>-89.648091405684141</v>
      </c>
      <c r="I9" s="26">
        <f>I$7*Tabela131234567891011623[[#This Row],[Distribuição Base]]</f>
        <v>-89.648091405684141</v>
      </c>
      <c r="J9" s="26">
        <f>J$7*Tabela131234567891011623[[#This Row],[Distribuição Base]]</f>
        <v>-89.648091405684141</v>
      </c>
      <c r="K9" s="26">
        <f>K$7*Tabela131234567891011623[[#This Row],[Distribuição Base]]</f>
        <v>-89.648091405684141</v>
      </c>
      <c r="L9" s="26">
        <f>L$7*Tabela131234567891011623[[#This Row],[Distribuição Base]]</f>
        <v>-89.648091405684141</v>
      </c>
      <c r="M9" s="26">
        <f>M$7*Tabela131234567891011623[[#This Row],[Distribuição Base]]</f>
        <v>-89.648091405684141</v>
      </c>
      <c r="N9" s="26">
        <f>N$7*Tabela131234567891011623[[#This Row],[Distribuição Base]]</f>
        <v>-89.648091405684141</v>
      </c>
      <c r="O9" s="26">
        <f>O$7*Tabela131234567891011623[[#This Row],[Distribuição Base]]</f>
        <v>-89.648091405684141</v>
      </c>
      <c r="P9" s="26">
        <f>P$7*Tabela131234567891011623[[#This Row],[Distribuição Base]]</f>
        <v>-89.648091405684141</v>
      </c>
      <c r="Q9" s="26">
        <f>Q$7*Tabela131234567891011623[[#This Row],[Distribuição Base]]</f>
        <v>-89.648091405684141</v>
      </c>
      <c r="R9" s="26">
        <f>R$7*Tabela131234567891011623[[#This Row],[Distribuição Base]]</f>
        <v>-89.648091405684141</v>
      </c>
      <c r="S9" s="26">
        <f>SUM(Tabela131234567891011623[[#This Row],[JANEIRO]:[DEZEMBRO]])</f>
        <v>-1075.7770968682096</v>
      </c>
    </row>
    <row r="10" spans="1:20" x14ac:dyDescent="0.25">
      <c r="A10" t="s">
        <v>30</v>
      </c>
      <c r="B10">
        <v>5</v>
      </c>
      <c r="C10" s="24">
        <v>11010</v>
      </c>
      <c r="D10" t="s">
        <v>32</v>
      </c>
      <c r="E10">
        <v>-148.30000000000001</v>
      </c>
      <c r="F10" s="7">
        <v>8.5579045565776308E-4</v>
      </c>
      <c r="G10" s="26">
        <f>G$7*Tabela131234567891011623[[#This Row],[Distribuição Base]]</f>
        <v>-102.69485467893158</v>
      </c>
      <c r="H10" s="26">
        <f>H$7*Tabela131234567891011623[[#This Row],[Distribuição Base]]</f>
        <v>-102.69485467893158</v>
      </c>
      <c r="I10" s="26">
        <f>I$7*Tabela131234567891011623[[#This Row],[Distribuição Base]]</f>
        <v>-102.69485467893158</v>
      </c>
      <c r="J10" s="26">
        <f>J$7*Tabela131234567891011623[[#This Row],[Distribuição Base]]</f>
        <v>-102.69485467893158</v>
      </c>
      <c r="K10" s="26">
        <f>K$7*Tabela131234567891011623[[#This Row],[Distribuição Base]]</f>
        <v>-102.69485467893158</v>
      </c>
      <c r="L10" s="26">
        <f>L$7*Tabela131234567891011623[[#This Row],[Distribuição Base]]</f>
        <v>-102.69485467893158</v>
      </c>
      <c r="M10" s="26">
        <f>M$7*Tabela131234567891011623[[#This Row],[Distribuição Base]]</f>
        <v>-102.69485467893158</v>
      </c>
      <c r="N10" s="26">
        <f>N$7*Tabela131234567891011623[[#This Row],[Distribuição Base]]</f>
        <v>-102.69485467893158</v>
      </c>
      <c r="O10" s="26">
        <f>O$7*Tabela131234567891011623[[#This Row],[Distribuição Base]]</f>
        <v>-102.69485467893158</v>
      </c>
      <c r="P10" s="26">
        <f>P$7*Tabela131234567891011623[[#This Row],[Distribuição Base]]</f>
        <v>-102.69485467893158</v>
      </c>
      <c r="Q10" s="26">
        <f>Q$7*Tabela131234567891011623[[#This Row],[Distribuição Base]]</f>
        <v>-102.69485467893158</v>
      </c>
      <c r="R10" s="26">
        <f>R$7*Tabela131234567891011623[[#This Row],[Distribuição Base]]</f>
        <v>-102.69485467893158</v>
      </c>
      <c r="S10" s="26">
        <f>SUM(Tabela131234567891011623[[#This Row],[JANEIRO]:[DEZEMBRO]])</f>
        <v>-1232.338256147179</v>
      </c>
      <c r="T10" s="27"/>
    </row>
    <row r="11" spans="1:20" x14ac:dyDescent="0.25">
      <c r="A11" t="s">
        <v>30</v>
      </c>
      <c r="B11">
        <v>11</v>
      </c>
      <c r="C11" s="24">
        <v>11019</v>
      </c>
      <c r="D11" t="s">
        <v>33</v>
      </c>
      <c r="E11">
        <v>-39.11</v>
      </c>
      <c r="F11" s="7">
        <v>4.0101794897279904E-4</v>
      </c>
      <c r="G11" s="26">
        <f>G$7*Tabela131234567891011623[[#This Row],[Distribuição Base]]</f>
        <v>-48.122153876735887</v>
      </c>
      <c r="H11" s="26">
        <f>H$7*Tabela131234567891011623[[#This Row],[Distribuição Base]]</f>
        <v>-48.122153876735887</v>
      </c>
      <c r="I11" s="26">
        <f>I$7*Tabela131234567891011623[[#This Row],[Distribuição Base]]</f>
        <v>-48.122153876735887</v>
      </c>
      <c r="J11" s="26">
        <f>J$7*Tabela131234567891011623[[#This Row],[Distribuição Base]]</f>
        <v>-48.122153876735887</v>
      </c>
      <c r="K11" s="26">
        <f>K$7*Tabela131234567891011623[[#This Row],[Distribuição Base]]</f>
        <v>-48.122153876735887</v>
      </c>
      <c r="L11" s="26">
        <f>L$7*Tabela131234567891011623[[#This Row],[Distribuição Base]]</f>
        <v>-48.122153876735887</v>
      </c>
      <c r="M11" s="26">
        <f>M$7*Tabela131234567891011623[[#This Row],[Distribuição Base]]</f>
        <v>-48.122153876735887</v>
      </c>
      <c r="N11" s="26">
        <f>N$7*Tabela131234567891011623[[#This Row],[Distribuição Base]]</f>
        <v>-48.122153876735887</v>
      </c>
      <c r="O11" s="26">
        <f>O$7*Tabela131234567891011623[[#This Row],[Distribuição Base]]</f>
        <v>-48.122153876735887</v>
      </c>
      <c r="P11" s="26">
        <f>P$7*Tabela131234567891011623[[#This Row],[Distribuição Base]]</f>
        <v>-48.122153876735887</v>
      </c>
      <c r="Q11" s="26">
        <f>Q$7*Tabela131234567891011623[[#This Row],[Distribuição Base]]</f>
        <v>-48.122153876735887</v>
      </c>
      <c r="R11" s="26">
        <f>R$7*Tabela131234567891011623[[#This Row],[Distribuição Base]]</f>
        <v>-48.122153876735887</v>
      </c>
      <c r="S11" s="26">
        <f>SUM(Tabela131234567891011623[[#This Row],[JANEIRO]:[DEZEMBRO]])</f>
        <v>-577.4658465208305</v>
      </c>
    </row>
    <row r="12" spans="1:20" x14ac:dyDescent="0.25">
      <c r="A12" t="s">
        <v>30</v>
      </c>
      <c r="B12">
        <v>857</v>
      </c>
      <c r="C12" s="24">
        <v>11021</v>
      </c>
      <c r="D12" t="s">
        <v>51</v>
      </c>
      <c r="E12">
        <v>-4.2699999999999996</v>
      </c>
      <c r="F12" s="7">
        <v>5.7909190591226643E-5</v>
      </c>
      <c r="G12" s="26">
        <f>G$7*Tabela131234567891011623[[#This Row],[Distribuição Base]]</f>
        <v>-6.9491028709471969</v>
      </c>
      <c r="H12" s="26">
        <f>H$7*Tabela131234567891011623[[#This Row],[Distribuição Base]]</f>
        <v>-6.9491028709471969</v>
      </c>
      <c r="I12" s="26">
        <f>I$7*Tabela131234567891011623[[#This Row],[Distribuição Base]]</f>
        <v>-6.9491028709471969</v>
      </c>
      <c r="J12" s="26">
        <f>J$7*Tabela131234567891011623[[#This Row],[Distribuição Base]]</f>
        <v>-6.9491028709471969</v>
      </c>
      <c r="K12" s="26">
        <f>K$7*Tabela131234567891011623[[#This Row],[Distribuição Base]]</f>
        <v>-6.9491028709471969</v>
      </c>
      <c r="L12" s="26">
        <f>L$7*Tabela131234567891011623[[#This Row],[Distribuição Base]]</f>
        <v>-6.9491028709471969</v>
      </c>
      <c r="M12" s="26">
        <f>M$7*Tabela131234567891011623[[#This Row],[Distribuição Base]]</f>
        <v>-6.9491028709471969</v>
      </c>
      <c r="N12" s="26">
        <f>N$7*Tabela131234567891011623[[#This Row],[Distribuição Base]]</f>
        <v>-6.9491028709471969</v>
      </c>
      <c r="O12" s="26">
        <f>O$7*Tabela131234567891011623[[#This Row],[Distribuição Base]]</f>
        <v>-6.9491028709471969</v>
      </c>
      <c r="P12" s="26">
        <f>P$7*Tabela131234567891011623[[#This Row],[Distribuição Base]]</f>
        <v>-6.9491028709471969</v>
      </c>
      <c r="Q12" s="26">
        <f>Q$7*Tabela131234567891011623[[#This Row],[Distribuição Base]]</f>
        <v>-6.9491028709471969</v>
      </c>
      <c r="R12" s="26">
        <f>R$7*Tabela131234567891011623[[#This Row],[Distribuição Base]]</f>
        <v>-6.9491028709471969</v>
      </c>
      <c r="S12" s="26">
        <f>SUM(Tabela131234567891011623[[#This Row],[JANEIRO]:[DEZEMBRO]])</f>
        <v>-83.389234451366391</v>
      </c>
    </row>
    <row r="13" spans="1:20" x14ac:dyDescent="0.25">
      <c r="A13" t="s">
        <v>30</v>
      </c>
      <c r="B13">
        <v>12</v>
      </c>
      <c r="C13" s="24">
        <v>12000</v>
      </c>
      <c r="D13" t="s">
        <v>383</v>
      </c>
      <c r="E13">
        <v>-118.35000000000001</v>
      </c>
      <c r="F13" s="7">
        <v>1.2336063779367265E-4</v>
      </c>
      <c r="G13" s="26">
        <f>G$7*Tabela131234567891011623[[#This Row],[Distribuição Base]]</f>
        <v>-14.803276535240718</v>
      </c>
      <c r="H13" s="26">
        <f>H$7*Tabela131234567891011623[[#This Row],[Distribuição Base]]</f>
        <v>-14.803276535240718</v>
      </c>
      <c r="I13" s="26">
        <f>I$7*Tabela131234567891011623[[#This Row],[Distribuição Base]]</f>
        <v>-14.803276535240718</v>
      </c>
      <c r="J13" s="26">
        <f>J$7*Tabela131234567891011623[[#This Row],[Distribuição Base]]</f>
        <v>-14.803276535240718</v>
      </c>
      <c r="K13" s="26">
        <f>K$7*Tabela131234567891011623[[#This Row],[Distribuição Base]]</f>
        <v>-14.803276535240718</v>
      </c>
      <c r="L13" s="26">
        <f>L$7*Tabela131234567891011623[[#This Row],[Distribuição Base]]</f>
        <v>-14.803276535240718</v>
      </c>
      <c r="M13" s="26">
        <f>M$7*Tabela131234567891011623[[#This Row],[Distribuição Base]]</f>
        <v>-14.803276535240718</v>
      </c>
      <c r="N13" s="26">
        <f>N$7*Tabela131234567891011623[[#This Row],[Distribuição Base]]</f>
        <v>-14.803276535240718</v>
      </c>
      <c r="O13" s="26">
        <f>O$7*Tabela131234567891011623[[#This Row],[Distribuição Base]]</f>
        <v>-14.803276535240718</v>
      </c>
      <c r="P13" s="26">
        <f>P$7*Tabela131234567891011623[[#This Row],[Distribuição Base]]</f>
        <v>-14.803276535240718</v>
      </c>
      <c r="Q13" s="26">
        <f>Q$7*Tabela131234567891011623[[#This Row],[Distribuição Base]]</f>
        <v>-14.803276535240718</v>
      </c>
      <c r="R13" s="26">
        <f>R$7*Tabela131234567891011623[[#This Row],[Distribuição Base]]</f>
        <v>-14.803276535240718</v>
      </c>
      <c r="S13" s="26">
        <f>SUM(Tabela131234567891011623[[#This Row],[JANEIRO]:[DEZEMBRO]])</f>
        <v>-177.63931842288858</v>
      </c>
    </row>
    <row r="14" spans="1:20" x14ac:dyDescent="0.25">
      <c r="A14" t="s">
        <v>30</v>
      </c>
      <c r="B14">
        <v>13</v>
      </c>
      <c r="C14" s="24">
        <v>12001</v>
      </c>
      <c r="D14" t="s">
        <v>34</v>
      </c>
      <c r="E14">
        <v>-14.21</v>
      </c>
      <c r="F14" s="7">
        <v>6.3757635336367073E-4</v>
      </c>
      <c r="G14" s="26">
        <f>G$7*Tabela131234567891011623[[#This Row],[Distribuição Base]]</f>
        <v>-76.509162403640488</v>
      </c>
      <c r="H14" s="26">
        <f>H$7*Tabela131234567891011623[[#This Row],[Distribuição Base]]</f>
        <v>-76.509162403640488</v>
      </c>
      <c r="I14" s="26">
        <f>I$7*Tabela131234567891011623[[#This Row],[Distribuição Base]]</f>
        <v>-76.509162403640488</v>
      </c>
      <c r="J14" s="26">
        <f>J$7*Tabela131234567891011623[[#This Row],[Distribuição Base]]</f>
        <v>-76.509162403640488</v>
      </c>
      <c r="K14" s="26">
        <f>K$7*Tabela131234567891011623[[#This Row],[Distribuição Base]]</f>
        <v>-76.509162403640488</v>
      </c>
      <c r="L14" s="26">
        <f>L$7*Tabela131234567891011623[[#This Row],[Distribuição Base]]</f>
        <v>-76.509162403640488</v>
      </c>
      <c r="M14" s="26">
        <f>M$7*Tabela131234567891011623[[#This Row],[Distribuição Base]]</f>
        <v>-76.509162403640488</v>
      </c>
      <c r="N14" s="26">
        <f>N$7*Tabela131234567891011623[[#This Row],[Distribuição Base]]</f>
        <v>-76.509162403640488</v>
      </c>
      <c r="O14" s="26">
        <f>O$7*Tabela131234567891011623[[#This Row],[Distribuição Base]]</f>
        <v>-76.509162403640488</v>
      </c>
      <c r="P14" s="26">
        <f>P$7*Tabela131234567891011623[[#This Row],[Distribuição Base]]</f>
        <v>-76.509162403640488</v>
      </c>
      <c r="Q14" s="26">
        <f>Q$7*Tabela131234567891011623[[#This Row],[Distribuição Base]]</f>
        <v>-76.509162403640488</v>
      </c>
      <c r="R14" s="26">
        <f>R$7*Tabela131234567891011623[[#This Row],[Distribuição Base]]</f>
        <v>-76.509162403640488</v>
      </c>
      <c r="S14" s="26">
        <f>SUM(Tabela131234567891011623[[#This Row],[JANEIRO]:[DEZEMBRO]])</f>
        <v>-918.10994884368608</v>
      </c>
    </row>
    <row r="15" spans="1:20" x14ac:dyDescent="0.25">
      <c r="A15" t="s">
        <v>30</v>
      </c>
      <c r="B15">
        <v>16</v>
      </c>
      <c r="C15" s="24">
        <v>12101</v>
      </c>
      <c r="D15" t="s">
        <v>35</v>
      </c>
      <c r="E15">
        <v>-49.24</v>
      </c>
      <c r="F15" s="7">
        <v>1.1076890429867081E-4</v>
      </c>
      <c r="G15" s="26">
        <f>G$7*Tabela131234567891011623[[#This Row],[Distribuição Base]]</f>
        <v>-13.292268515840497</v>
      </c>
      <c r="H15" s="26">
        <f>H$7*Tabela131234567891011623[[#This Row],[Distribuição Base]]</f>
        <v>-13.292268515840497</v>
      </c>
      <c r="I15" s="26">
        <f>I$7*Tabela131234567891011623[[#This Row],[Distribuição Base]]</f>
        <v>-13.292268515840497</v>
      </c>
      <c r="J15" s="26">
        <f>J$7*Tabela131234567891011623[[#This Row],[Distribuição Base]]</f>
        <v>-13.292268515840497</v>
      </c>
      <c r="K15" s="26">
        <f>K$7*Tabela131234567891011623[[#This Row],[Distribuição Base]]</f>
        <v>-13.292268515840497</v>
      </c>
      <c r="L15" s="26">
        <f>L$7*Tabela131234567891011623[[#This Row],[Distribuição Base]]</f>
        <v>-13.292268515840497</v>
      </c>
      <c r="M15" s="26">
        <f>M$7*Tabela131234567891011623[[#This Row],[Distribuição Base]]</f>
        <v>-13.292268515840497</v>
      </c>
      <c r="N15" s="26">
        <f>N$7*Tabela131234567891011623[[#This Row],[Distribuição Base]]</f>
        <v>-13.292268515840497</v>
      </c>
      <c r="O15" s="26">
        <f>O$7*Tabela131234567891011623[[#This Row],[Distribuição Base]]</f>
        <v>-13.292268515840497</v>
      </c>
      <c r="P15" s="26">
        <f>P$7*Tabela131234567891011623[[#This Row],[Distribuição Base]]</f>
        <v>-13.292268515840497</v>
      </c>
      <c r="Q15" s="26">
        <f>Q$7*Tabela131234567891011623[[#This Row],[Distribuição Base]]</f>
        <v>-13.292268515840497</v>
      </c>
      <c r="R15" s="26">
        <f>R$7*Tabela131234567891011623[[#This Row],[Distribuição Base]]</f>
        <v>-13.292268515840497</v>
      </c>
      <c r="S15" s="26">
        <f>SUM(Tabela131234567891011623[[#This Row],[JANEIRO]:[DEZEMBRO]])</f>
        <v>-159.50722219008603</v>
      </c>
    </row>
    <row r="16" spans="1:20" x14ac:dyDescent="0.25">
      <c r="A16" t="s">
        <v>30</v>
      </c>
      <c r="B16">
        <v>18</v>
      </c>
      <c r="C16" s="24">
        <v>12110</v>
      </c>
      <c r="D16" t="s">
        <v>36</v>
      </c>
      <c r="E16">
        <v>-6.67</v>
      </c>
      <c r="F16" s="7">
        <v>1.1400951794433881E-3</v>
      </c>
      <c r="G16" s="26">
        <f>G$7*Tabela131234567891011623[[#This Row],[Distribuição Base]]</f>
        <v>-136.81142153320658</v>
      </c>
      <c r="H16" s="26">
        <f>H$7*Tabela131234567891011623[[#This Row],[Distribuição Base]]</f>
        <v>-136.81142153320658</v>
      </c>
      <c r="I16" s="26">
        <f>I$7*Tabela131234567891011623[[#This Row],[Distribuição Base]]</f>
        <v>-136.81142153320658</v>
      </c>
      <c r="J16" s="26">
        <f>J$7*Tabela131234567891011623[[#This Row],[Distribuição Base]]</f>
        <v>-136.81142153320658</v>
      </c>
      <c r="K16" s="26">
        <f>K$7*Tabela131234567891011623[[#This Row],[Distribuição Base]]</f>
        <v>-136.81142153320658</v>
      </c>
      <c r="L16" s="26">
        <f>L$7*Tabela131234567891011623[[#This Row],[Distribuição Base]]</f>
        <v>-136.81142153320658</v>
      </c>
      <c r="M16" s="26">
        <f>M$7*Tabela131234567891011623[[#This Row],[Distribuição Base]]</f>
        <v>-136.81142153320658</v>
      </c>
      <c r="N16" s="26">
        <f>N$7*Tabela131234567891011623[[#This Row],[Distribuição Base]]</f>
        <v>-136.81142153320658</v>
      </c>
      <c r="O16" s="26">
        <f>O$7*Tabela131234567891011623[[#This Row],[Distribuição Base]]</f>
        <v>-136.81142153320658</v>
      </c>
      <c r="P16" s="26">
        <f>P$7*Tabela131234567891011623[[#This Row],[Distribuição Base]]</f>
        <v>-136.81142153320658</v>
      </c>
      <c r="Q16" s="26">
        <f>Q$7*Tabela131234567891011623[[#This Row],[Distribuição Base]]</f>
        <v>-136.81142153320658</v>
      </c>
      <c r="R16" s="26">
        <f>R$7*Tabela131234567891011623[[#This Row],[Distribuição Base]]</f>
        <v>-136.81142153320658</v>
      </c>
      <c r="S16" s="26">
        <f>SUM(Tabela131234567891011623[[#This Row],[JANEIRO]:[DEZEMBRO]])</f>
        <v>-1641.7370583984791</v>
      </c>
    </row>
    <row r="17" spans="1:19" x14ac:dyDescent="0.25">
      <c r="A17" t="s">
        <v>30</v>
      </c>
      <c r="B17">
        <v>21</v>
      </c>
      <c r="C17" s="24">
        <v>12120</v>
      </c>
      <c r="D17" t="s">
        <v>37</v>
      </c>
      <c r="E17">
        <v>-150.19</v>
      </c>
      <c r="F17" s="7">
        <v>2.4194025190497907E-3</v>
      </c>
      <c r="G17" s="26">
        <f>G$7*Tabela131234567891011623[[#This Row],[Distribuição Base]]</f>
        <v>-290.32830228597487</v>
      </c>
      <c r="H17" s="26">
        <f>H$7*Tabela131234567891011623[[#This Row],[Distribuição Base]]</f>
        <v>-290.32830228597487</v>
      </c>
      <c r="I17" s="26">
        <f>I$7*Tabela131234567891011623[[#This Row],[Distribuição Base]]</f>
        <v>-290.32830228597487</v>
      </c>
      <c r="J17" s="26">
        <f>J$7*Tabela131234567891011623[[#This Row],[Distribuição Base]]</f>
        <v>-290.32830228597487</v>
      </c>
      <c r="K17" s="26">
        <f>K$7*Tabela131234567891011623[[#This Row],[Distribuição Base]]</f>
        <v>-290.32830228597487</v>
      </c>
      <c r="L17" s="26">
        <f>L$7*Tabela131234567891011623[[#This Row],[Distribuição Base]]</f>
        <v>-290.32830228597487</v>
      </c>
      <c r="M17" s="26">
        <f>M$7*Tabela131234567891011623[[#This Row],[Distribuição Base]]</f>
        <v>-290.32830228597487</v>
      </c>
      <c r="N17" s="26">
        <f>N$7*Tabela131234567891011623[[#This Row],[Distribuição Base]]</f>
        <v>-290.32830228597487</v>
      </c>
      <c r="O17" s="26">
        <f>O$7*Tabela131234567891011623[[#This Row],[Distribuição Base]]</f>
        <v>-290.32830228597487</v>
      </c>
      <c r="P17" s="26">
        <f>P$7*Tabela131234567891011623[[#This Row],[Distribuição Base]]</f>
        <v>-290.32830228597487</v>
      </c>
      <c r="Q17" s="26">
        <f>Q$7*Tabela131234567891011623[[#This Row],[Distribuição Base]]</f>
        <v>-290.32830228597487</v>
      </c>
      <c r="R17" s="26">
        <f>R$7*Tabela131234567891011623[[#This Row],[Distribuição Base]]</f>
        <v>-290.32830228597487</v>
      </c>
      <c r="S17" s="26">
        <f>SUM(Tabela131234567891011623[[#This Row],[JANEIRO]:[DEZEMBRO]])</f>
        <v>-3483.9396274316991</v>
      </c>
    </row>
    <row r="18" spans="1:19" x14ac:dyDescent="0.25">
      <c r="A18" t="s">
        <v>30</v>
      </c>
      <c r="B18">
        <v>23</v>
      </c>
      <c r="C18" s="24">
        <v>12122</v>
      </c>
      <c r="D18" t="s">
        <v>38</v>
      </c>
      <c r="E18">
        <v>-583.38</v>
      </c>
      <c r="F18" s="7">
        <v>9.8273046947031963E-4</v>
      </c>
      <c r="G18" s="26">
        <f>G$7*Tabela131234567891011623[[#This Row],[Distribuição Base]]</f>
        <v>-117.92765633643836</v>
      </c>
      <c r="H18" s="26">
        <f>H$7*Tabela131234567891011623[[#This Row],[Distribuição Base]]</f>
        <v>-117.92765633643836</v>
      </c>
      <c r="I18" s="26">
        <f>I$7*Tabela131234567891011623[[#This Row],[Distribuição Base]]</f>
        <v>-117.92765633643836</v>
      </c>
      <c r="J18" s="26">
        <f>J$7*Tabela131234567891011623[[#This Row],[Distribuição Base]]</f>
        <v>-117.92765633643836</v>
      </c>
      <c r="K18" s="26">
        <f>K$7*Tabela131234567891011623[[#This Row],[Distribuição Base]]</f>
        <v>-117.92765633643836</v>
      </c>
      <c r="L18" s="26">
        <f>L$7*Tabela131234567891011623[[#This Row],[Distribuição Base]]</f>
        <v>-117.92765633643836</v>
      </c>
      <c r="M18" s="26">
        <f>M$7*Tabela131234567891011623[[#This Row],[Distribuição Base]]</f>
        <v>-117.92765633643836</v>
      </c>
      <c r="N18" s="26">
        <f>N$7*Tabela131234567891011623[[#This Row],[Distribuição Base]]</f>
        <v>-117.92765633643836</v>
      </c>
      <c r="O18" s="26">
        <f>O$7*Tabela131234567891011623[[#This Row],[Distribuição Base]]</f>
        <v>-117.92765633643836</v>
      </c>
      <c r="P18" s="26">
        <f>P$7*Tabela131234567891011623[[#This Row],[Distribuição Base]]</f>
        <v>-117.92765633643836</v>
      </c>
      <c r="Q18" s="26">
        <f>Q$7*Tabela131234567891011623[[#This Row],[Distribuição Base]]</f>
        <v>-117.92765633643836</v>
      </c>
      <c r="R18" s="26">
        <f>R$7*Tabela131234567891011623[[#This Row],[Distribuição Base]]</f>
        <v>-117.92765633643836</v>
      </c>
      <c r="S18" s="26">
        <f>SUM(Tabela131234567891011623[[#This Row],[JANEIRO]:[DEZEMBRO]])</f>
        <v>-1415.1318760372599</v>
      </c>
    </row>
    <row r="19" spans="1:19" x14ac:dyDescent="0.25">
      <c r="A19" t="s">
        <v>30</v>
      </c>
      <c r="B19">
        <v>25</v>
      </c>
      <c r="C19" s="24">
        <v>12124</v>
      </c>
      <c r="D19" t="s">
        <v>39</v>
      </c>
      <c r="E19">
        <v>-101.94</v>
      </c>
      <c r="F19" s="7">
        <v>2.4442024814663428E-4</v>
      </c>
      <c r="G19" s="26">
        <f>G$7*Tabela131234567891011623[[#This Row],[Distribuição Base]]</f>
        <v>-29.330429777596112</v>
      </c>
      <c r="H19" s="26">
        <f>H$7*Tabela131234567891011623[[#This Row],[Distribuição Base]]</f>
        <v>-29.330429777596112</v>
      </c>
      <c r="I19" s="26">
        <f>I$7*Tabela131234567891011623[[#This Row],[Distribuição Base]]</f>
        <v>-29.330429777596112</v>
      </c>
      <c r="J19" s="26">
        <f>J$7*Tabela131234567891011623[[#This Row],[Distribuição Base]]</f>
        <v>-29.330429777596112</v>
      </c>
      <c r="K19" s="26">
        <f>K$7*Tabela131234567891011623[[#This Row],[Distribuição Base]]</f>
        <v>-29.330429777596112</v>
      </c>
      <c r="L19" s="26">
        <f>L$7*Tabela131234567891011623[[#This Row],[Distribuição Base]]</f>
        <v>-29.330429777596112</v>
      </c>
      <c r="M19" s="26">
        <f>M$7*Tabela131234567891011623[[#This Row],[Distribuição Base]]</f>
        <v>-29.330429777596112</v>
      </c>
      <c r="N19" s="26">
        <f>N$7*Tabela131234567891011623[[#This Row],[Distribuição Base]]</f>
        <v>-29.330429777596112</v>
      </c>
      <c r="O19" s="26">
        <f>O$7*Tabela131234567891011623[[#This Row],[Distribuição Base]]</f>
        <v>-29.330429777596112</v>
      </c>
      <c r="P19" s="26">
        <f>P$7*Tabela131234567891011623[[#This Row],[Distribuição Base]]</f>
        <v>-29.330429777596112</v>
      </c>
      <c r="Q19" s="26">
        <f>Q$7*Tabela131234567891011623[[#This Row],[Distribuição Base]]</f>
        <v>-29.330429777596112</v>
      </c>
      <c r="R19" s="26">
        <f>R$7*Tabela131234567891011623[[#This Row],[Distribuição Base]]</f>
        <v>-29.330429777596112</v>
      </c>
      <c r="S19" s="26">
        <f>SUM(Tabela131234567891011623[[#This Row],[JANEIRO]:[DEZEMBRO]])</f>
        <v>-351.96515733115342</v>
      </c>
    </row>
    <row r="20" spans="1:19" x14ac:dyDescent="0.25">
      <c r="A20" t="s">
        <v>30</v>
      </c>
      <c r="B20">
        <v>27</v>
      </c>
      <c r="C20" s="24">
        <v>12130</v>
      </c>
      <c r="D20" t="s">
        <v>40</v>
      </c>
      <c r="E20">
        <v>-37.4</v>
      </c>
      <c r="F20" s="7">
        <v>2.882676043779604E-5</v>
      </c>
      <c r="G20" s="26">
        <f>G$7*Tabela131234567891011623[[#This Row],[Distribuição Base]]</f>
        <v>-3.4592112525355247</v>
      </c>
      <c r="H20" s="26">
        <f>H$7*Tabela131234567891011623[[#This Row],[Distribuição Base]]</f>
        <v>-3.4592112525355247</v>
      </c>
      <c r="I20" s="26">
        <f>I$7*Tabela131234567891011623[[#This Row],[Distribuição Base]]</f>
        <v>-3.4592112525355247</v>
      </c>
      <c r="J20" s="26">
        <f>J$7*Tabela131234567891011623[[#This Row],[Distribuição Base]]</f>
        <v>-3.4592112525355247</v>
      </c>
      <c r="K20" s="26">
        <f>K$7*Tabela131234567891011623[[#This Row],[Distribuição Base]]</f>
        <v>-3.4592112525355247</v>
      </c>
      <c r="L20" s="26">
        <f>L$7*Tabela131234567891011623[[#This Row],[Distribuição Base]]</f>
        <v>-3.4592112525355247</v>
      </c>
      <c r="M20" s="26">
        <f>M$7*Tabela131234567891011623[[#This Row],[Distribuição Base]]</f>
        <v>-3.4592112525355247</v>
      </c>
      <c r="N20" s="26">
        <f>N$7*Tabela131234567891011623[[#This Row],[Distribuição Base]]</f>
        <v>-3.4592112525355247</v>
      </c>
      <c r="O20" s="26">
        <f>O$7*Tabela131234567891011623[[#This Row],[Distribuição Base]]</f>
        <v>-3.4592112525355247</v>
      </c>
      <c r="P20" s="26">
        <f>P$7*Tabela131234567891011623[[#This Row],[Distribuição Base]]</f>
        <v>-3.4592112525355247</v>
      </c>
      <c r="Q20" s="26">
        <f>Q$7*Tabela131234567891011623[[#This Row],[Distribuição Base]]</f>
        <v>-3.4592112525355247</v>
      </c>
      <c r="R20" s="26">
        <f>R$7*Tabela131234567891011623[[#This Row],[Distribuição Base]]</f>
        <v>-3.4592112525355247</v>
      </c>
      <c r="S20" s="26">
        <f>SUM(Tabela131234567891011623[[#This Row],[JANEIRO]:[DEZEMBRO]])</f>
        <v>-41.510535030426297</v>
      </c>
    </row>
    <row r="21" spans="1:19" x14ac:dyDescent="0.25">
      <c r="A21" t="s">
        <v>30</v>
      </c>
      <c r="B21">
        <v>28</v>
      </c>
      <c r="C21" s="24">
        <v>12131</v>
      </c>
      <c r="D21" t="s">
        <v>241</v>
      </c>
      <c r="E21">
        <v>-4.8</v>
      </c>
      <c r="F21" s="7">
        <v>2.1028834110942122E-4</v>
      </c>
      <c r="G21" s="26">
        <f>G$7*Tabela131234567891011623[[#This Row],[Distribuição Base]]</f>
        <v>-25.234600933130547</v>
      </c>
      <c r="H21" s="26">
        <f>H$7*Tabela131234567891011623[[#This Row],[Distribuição Base]]</f>
        <v>-25.234600933130547</v>
      </c>
      <c r="I21" s="26">
        <f>I$7*Tabela131234567891011623[[#This Row],[Distribuição Base]]</f>
        <v>-25.234600933130547</v>
      </c>
      <c r="J21" s="26">
        <f>J$7*Tabela131234567891011623[[#This Row],[Distribuição Base]]</f>
        <v>-25.234600933130547</v>
      </c>
      <c r="K21" s="26">
        <f>K$7*Tabela131234567891011623[[#This Row],[Distribuição Base]]</f>
        <v>-25.234600933130547</v>
      </c>
      <c r="L21" s="26">
        <f>L$7*Tabela131234567891011623[[#This Row],[Distribuição Base]]</f>
        <v>-25.234600933130547</v>
      </c>
      <c r="M21" s="26">
        <f>M$7*Tabela131234567891011623[[#This Row],[Distribuição Base]]</f>
        <v>-25.234600933130547</v>
      </c>
      <c r="N21" s="26">
        <f>N$7*Tabela131234567891011623[[#This Row],[Distribuição Base]]</f>
        <v>-25.234600933130547</v>
      </c>
      <c r="O21" s="26">
        <f>O$7*Tabela131234567891011623[[#This Row],[Distribuição Base]]</f>
        <v>-25.234600933130547</v>
      </c>
      <c r="P21" s="26">
        <f>P$7*Tabela131234567891011623[[#This Row],[Distribuição Base]]</f>
        <v>-25.234600933130547</v>
      </c>
      <c r="Q21" s="26">
        <f>Q$7*Tabela131234567891011623[[#This Row],[Distribuição Base]]</f>
        <v>-25.234600933130547</v>
      </c>
      <c r="R21" s="26">
        <f>R$7*Tabela131234567891011623[[#This Row],[Distribuição Base]]</f>
        <v>-25.234600933130547</v>
      </c>
      <c r="S21" s="26">
        <f>SUM(Tabela131234567891011623[[#This Row],[JANEIRO]:[DEZEMBRO]])</f>
        <v>-302.8152111975665</v>
      </c>
    </row>
    <row r="22" spans="1:19" x14ac:dyDescent="0.25">
      <c r="A22" t="s">
        <v>30</v>
      </c>
      <c r="B22">
        <v>30</v>
      </c>
      <c r="C22" s="24">
        <v>12133</v>
      </c>
      <c r="D22" t="s">
        <v>42</v>
      </c>
      <c r="E22">
        <v>-23.08</v>
      </c>
      <c r="F22" s="7">
        <v>4.634013595876304E-5</v>
      </c>
      <c r="G22" s="26">
        <f>G$7*Tabela131234567891011623[[#This Row],[Distribuição Base]]</f>
        <v>-5.5608163150515644</v>
      </c>
      <c r="H22" s="26">
        <f>H$7*Tabela131234567891011623[[#This Row],[Distribuição Base]]</f>
        <v>-5.5608163150515644</v>
      </c>
      <c r="I22" s="26">
        <f>I$7*Tabela131234567891011623[[#This Row],[Distribuição Base]]</f>
        <v>-5.5608163150515644</v>
      </c>
      <c r="J22" s="26">
        <f>J$7*Tabela131234567891011623[[#This Row],[Distribuição Base]]</f>
        <v>-5.5608163150515644</v>
      </c>
      <c r="K22" s="26">
        <f>K$7*Tabela131234567891011623[[#This Row],[Distribuição Base]]</f>
        <v>-5.5608163150515644</v>
      </c>
      <c r="L22" s="26">
        <f>L$7*Tabela131234567891011623[[#This Row],[Distribuição Base]]</f>
        <v>-5.5608163150515644</v>
      </c>
      <c r="M22" s="26">
        <f>M$7*Tabela131234567891011623[[#This Row],[Distribuição Base]]</f>
        <v>-5.5608163150515644</v>
      </c>
      <c r="N22" s="26">
        <f>N$7*Tabela131234567891011623[[#This Row],[Distribuição Base]]</f>
        <v>-5.5608163150515644</v>
      </c>
      <c r="O22" s="26">
        <f>O$7*Tabela131234567891011623[[#This Row],[Distribuição Base]]</f>
        <v>-5.5608163150515644</v>
      </c>
      <c r="P22" s="26">
        <f>P$7*Tabela131234567891011623[[#This Row],[Distribuição Base]]</f>
        <v>-5.5608163150515644</v>
      </c>
      <c r="Q22" s="26">
        <f>Q$7*Tabela131234567891011623[[#This Row],[Distribuição Base]]</f>
        <v>-5.5608163150515644</v>
      </c>
      <c r="R22" s="26">
        <f>R$7*Tabela131234567891011623[[#This Row],[Distribuição Base]]</f>
        <v>-5.5608163150515644</v>
      </c>
      <c r="S22" s="26">
        <f>SUM(Tabela131234567891011623[[#This Row],[JANEIRO]:[DEZEMBRO]])</f>
        <v>-66.729795780618787</v>
      </c>
    </row>
    <row r="23" spans="1:19" x14ac:dyDescent="0.25">
      <c r="A23" t="s">
        <v>30</v>
      </c>
      <c r="B23">
        <v>1030</v>
      </c>
      <c r="C23" s="24">
        <v>12136</v>
      </c>
      <c r="D23" t="s">
        <v>52</v>
      </c>
      <c r="E23">
        <v>-2.35</v>
      </c>
      <c r="F23" s="7">
        <v>8.3776574070552705E-4</v>
      </c>
      <c r="G23" s="26">
        <f>G$7*Tabela131234567891011623[[#This Row],[Distribuição Base]]</f>
        <v>-100.53188888466325</v>
      </c>
      <c r="H23" s="26">
        <f>H$7*Tabela131234567891011623[[#This Row],[Distribuição Base]]</f>
        <v>-100.53188888466325</v>
      </c>
      <c r="I23" s="26">
        <f>I$7*Tabela131234567891011623[[#This Row],[Distribuição Base]]</f>
        <v>-100.53188888466325</v>
      </c>
      <c r="J23" s="26">
        <f>J$7*Tabela131234567891011623[[#This Row],[Distribuição Base]]</f>
        <v>-100.53188888466325</v>
      </c>
      <c r="K23" s="26">
        <f>K$7*Tabela131234567891011623[[#This Row],[Distribuição Base]]</f>
        <v>-100.53188888466325</v>
      </c>
      <c r="L23" s="26">
        <f>L$7*Tabela131234567891011623[[#This Row],[Distribuição Base]]</f>
        <v>-100.53188888466325</v>
      </c>
      <c r="M23" s="26">
        <f>M$7*Tabela131234567891011623[[#This Row],[Distribuição Base]]</f>
        <v>-100.53188888466325</v>
      </c>
      <c r="N23" s="26">
        <f>N$7*Tabela131234567891011623[[#This Row],[Distribuição Base]]</f>
        <v>-100.53188888466325</v>
      </c>
      <c r="O23" s="26">
        <f>O$7*Tabela131234567891011623[[#This Row],[Distribuição Base]]</f>
        <v>-100.53188888466325</v>
      </c>
      <c r="P23" s="26">
        <f>P$7*Tabela131234567891011623[[#This Row],[Distribuição Base]]</f>
        <v>-100.53188888466325</v>
      </c>
      <c r="Q23" s="26">
        <f>Q$7*Tabela131234567891011623[[#This Row],[Distribuição Base]]</f>
        <v>-100.53188888466325</v>
      </c>
      <c r="R23" s="26">
        <f>R$7*Tabela131234567891011623[[#This Row],[Distribuição Base]]</f>
        <v>-100.53188888466325</v>
      </c>
      <c r="S23" s="26">
        <f>SUM(Tabela131234567891011623[[#This Row],[JANEIRO]:[DEZEMBRO]])</f>
        <v>-1206.3826666159587</v>
      </c>
    </row>
    <row r="24" spans="1:19" x14ac:dyDescent="0.25">
      <c r="A24" t="s">
        <v>30</v>
      </c>
      <c r="B24">
        <v>32</v>
      </c>
      <c r="C24" s="24">
        <v>12140</v>
      </c>
      <c r="D24" t="s">
        <v>43</v>
      </c>
      <c r="E24">
        <v>-112.96</v>
      </c>
      <c r="F24" s="7">
        <v>5.3417712861816603E-3</v>
      </c>
      <c r="G24" s="26">
        <f>G$7*Tabela131234567891011623[[#This Row],[Distribuição Base]]</f>
        <v>-641.01255434179927</v>
      </c>
      <c r="H24" s="26">
        <f>H$7*Tabela131234567891011623[[#This Row],[Distribuição Base]]</f>
        <v>-641.01255434179927</v>
      </c>
      <c r="I24" s="26">
        <f>I$7*Tabela131234567891011623[[#This Row],[Distribuição Base]]</f>
        <v>-641.01255434179927</v>
      </c>
      <c r="J24" s="26">
        <f>J$7*Tabela131234567891011623[[#This Row],[Distribuição Base]]</f>
        <v>-641.01255434179927</v>
      </c>
      <c r="K24" s="26">
        <f>K$7*Tabela131234567891011623[[#This Row],[Distribuição Base]]</f>
        <v>-641.01255434179927</v>
      </c>
      <c r="L24" s="26">
        <f>L$7*Tabela131234567891011623[[#This Row],[Distribuição Base]]</f>
        <v>-641.01255434179927</v>
      </c>
      <c r="M24" s="26">
        <f>M$7*Tabela131234567891011623[[#This Row],[Distribuição Base]]</f>
        <v>-641.01255434179927</v>
      </c>
      <c r="N24" s="26">
        <f>N$7*Tabela131234567891011623[[#This Row],[Distribuição Base]]</f>
        <v>-641.01255434179927</v>
      </c>
      <c r="O24" s="26">
        <f>O$7*Tabela131234567891011623[[#This Row],[Distribuição Base]]</f>
        <v>-641.01255434179927</v>
      </c>
      <c r="P24" s="26">
        <f>P$7*Tabela131234567891011623[[#This Row],[Distribuição Base]]</f>
        <v>-641.01255434179927</v>
      </c>
      <c r="Q24" s="26">
        <f>Q$7*Tabela131234567891011623[[#This Row],[Distribuição Base]]</f>
        <v>-641.01255434179927</v>
      </c>
      <c r="R24" s="26">
        <f>R$7*Tabela131234567891011623[[#This Row],[Distribuição Base]]</f>
        <v>-641.01255434179927</v>
      </c>
      <c r="S24" s="26">
        <f>SUM(Tabela131234567891011623[[#This Row],[JANEIRO]:[DEZEMBRO]])</f>
        <v>-7692.1506521015899</v>
      </c>
    </row>
    <row r="25" spans="1:19" x14ac:dyDescent="0.25">
      <c r="A25" t="s">
        <v>30</v>
      </c>
      <c r="B25">
        <v>34</v>
      </c>
      <c r="C25" s="24">
        <v>12160</v>
      </c>
      <c r="D25" t="s">
        <v>44</v>
      </c>
      <c r="E25">
        <v>-675.76</v>
      </c>
      <c r="F25" s="7">
        <v>2.1097225759874366E-3</v>
      </c>
      <c r="G25" s="26">
        <f>G$7*Tabela131234567891011623[[#This Row],[Distribuição Base]]</f>
        <v>-253.16670911849241</v>
      </c>
      <c r="H25" s="26">
        <f>H$7*Tabela131234567891011623[[#This Row],[Distribuição Base]]</f>
        <v>-253.16670911849241</v>
      </c>
      <c r="I25" s="26">
        <f>I$7*Tabela131234567891011623[[#This Row],[Distribuição Base]]</f>
        <v>-253.16670911849241</v>
      </c>
      <c r="J25" s="26">
        <f>J$7*Tabela131234567891011623[[#This Row],[Distribuição Base]]</f>
        <v>-253.16670911849241</v>
      </c>
      <c r="K25" s="26">
        <f>K$7*Tabela131234567891011623[[#This Row],[Distribuição Base]]</f>
        <v>-253.16670911849241</v>
      </c>
      <c r="L25" s="26">
        <f>L$7*Tabela131234567891011623[[#This Row],[Distribuição Base]]</f>
        <v>-253.16670911849241</v>
      </c>
      <c r="M25" s="26">
        <f>M$7*Tabela131234567891011623[[#This Row],[Distribuição Base]]</f>
        <v>-253.16670911849241</v>
      </c>
      <c r="N25" s="26">
        <f>N$7*Tabela131234567891011623[[#This Row],[Distribuição Base]]</f>
        <v>-253.16670911849241</v>
      </c>
      <c r="O25" s="26">
        <f>O$7*Tabela131234567891011623[[#This Row],[Distribuição Base]]</f>
        <v>-253.16670911849241</v>
      </c>
      <c r="P25" s="26">
        <f>P$7*Tabela131234567891011623[[#This Row],[Distribuição Base]]</f>
        <v>-253.16670911849241</v>
      </c>
      <c r="Q25" s="26">
        <f>Q$7*Tabela131234567891011623[[#This Row],[Distribuição Base]]</f>
        <v>-253.16670911849241</v>
      </c>
      <c r="R25" s="26">
        <f>R$7*Tabela131234567891011623[[#This Row],[Distribuição Base]]</f>
        <v>-253.16670911849241</v>
      </c>
      <c r="S25" s="26">
        <f>SUM(Tabela131234567891011623[[#This Row],[JANEIRO]:[DEZEMBRO]])</f>
        <v>-3038.0005094219086</v>
      </c>
    </row>
    <row r="26" spans="1:19" x14ac:dyDescent="0.25">
      <c r="A26" t="s">
        <v>30</v>
      </c>
      <c r="B26">
        <v>35</v>
      </c>
      <c r="C26" s="24">
        <v>12161</v>
      </c>
      <c r="D26" t="s">
        <v>45</v>
      </c>
      <c r="E26">
        <v>-292.14999999999998</v>
      </c>
      <c r="F26" s="7">
        <v>7.9641116420163798E-5</v>
      </c>
      <c r="G26" s="26">
        <f>G$7*Tabela131234567891011623[[#This Row],[Distribuição Base]]</f>
        <v>-9.5569339704196565</v>
      </c>
      <c r="H26" s="26">
        <f>H$7*Tabela131234567891011623[[#This Row],[Distribuição Base]]</f>
        <v>-9.5569339704196565</v>
      </c>
      <c r="I26" s="26">
        <f>I$7*Tabela131234567891011623[[#This Row],[Distribuição Base]]</f>
        <v>-9.5569339704196565</v>
      </c>
      <c r="J26" s="26">
        <f>J$7*Tabela131234567891011623[[#This Row],[Distribuição Base]]</f>
        <v>-9.5569339704196565</v>
      </c>
      <c r="K26" s="26">
        <f>K$7*Tabela131234567891011623[[#This Row],[Distribuição Base]]</f>
        <v>-9.5569339704196565</v>
      </c>
      <c r="L26" s="26">
        <f>L$7*Tabela131234567891011623[[#This Row],[Distribuição Base]]</f>
        <v>-9.5569339704196565</v>
      </c>
      <c r="M26" s="26">
        <f>M$7*Tabela131234567891011623[[#This Row],[Distribuição Base]]</f>
        <v>-9.5569339704196565</v>
      </c>
      <c r="N26" s="26">
        <f>N$7*Tabela131234567891011623[[#This Row],[Distribuição Base]]</f>
        <v>-9.5569339704196565</v>
      </c>
      <c r="O26" s="26">
        <f>O$7*Tabela131234567891011623[[#This Row],[Distribuição Base]]</f>
        <v>-9.5569339704196565</v>
      </c>
      <c r="P26" s="26">
        <f>P$7*Tabela131234567891011623[[#This Row],[Distribuição Base]]</f>
        <v>-9.5569339704196565</v>
      </c>
      <c r="Q26" s="26">
        <f>Q$7*Tabela131234567891011623[[#This Row],[Distribuição Base]]</f>
        <v>-9.5569339704196565</v>
      </c>
      <c r="R26" s="26">
        <f>R$7*Tabela131234567891011623[[#This Row],[Distribuição Base]]</f>
        <v>-9.5569339704196565</v>
      </c>
      <c r="S26" s="26">
        <f>SUM(Tabela131234567891011623[[#This Row],[JANEIRO]:[DEZEMBRO]])</f>
        <v>-114.68320764503591</v>
      </c>
    </row>
    <row r="27" spans="1:19" x14ac:dyDescent="0.25">
      <c r="A27" t="s">
        <v>30</v>
      </c>
      <c r="B27">
        <v>40</v>
      </c>
      <c r="C27" s="24">
        <v>12167</v>
      </c>
      <c r="D27" t="s">
        <v>46</v>
      </c>
      <c r="E27">
        <v>-12.53</v>
      </c>
      <c r="F27" s="7">
        <v>4.9318688145905598E-4</v>
      </c>
      <c r="G27" s="26">
        <f>G$7*Tabela131234567891011623[[#This Row],[Distribuição Base]]</f>
        <v>-59.18242577508672</v>
      </c>
      <c r="H27" s="26">
        <f>H$7*Tabela131234567891011623[[#This Row],[Distribuição Base]]</f>
        <v>-59.18242577508672</v>
      </c>
      <c r="I27" s="26">
        <f>I$7*Tabela131234567891011623[[#This Row],[Distribuição Base]]</f>
        <v>-59.18242577508672</v>
      </c>
      <c r="J27" s="26">
        <f>J$7*Tabela131234567891011623[[#This Row],[Distribuição Base]]</f>
        <v>-59.18242577508672</v>
      </c>
      <c r="K27" s="26">
        <f>K$7*Tabela131234567891011623[[#This Row],[Distribuição Base]]</f>
        <v>-59.18242577508672</v>
      </c>
      <c r="L27" s="26">
        <f>L$7*Tabela131234567891011623[[#This Row],[Distribuição Base]]</f>
        <v>-59.18242577508672</v>
      </c>
      <c r="M27" s="26">
        <f>M$7*Tabela131234567891011623[[#This Row],[Distribuição Base]]</f>
        <v>-59.18242577508672</v>
      </c>
      <c r="N27" s="26">
        <f>N$7*Tabela131234567891011623[[#This Row],[Distribuição Base]]</f>
        <v>-59.18242577508672</v>
      </c>
      <c r="O27" s="26">
        <f>O$7*Tabela131234567891011623[[#This Row],[Distribuição Base]]</f>
        <v>-59.18242577508672</v>
      </c>
      <c r="P27" s="26">
        <f>P$7*Tabela131234567891011623[[#This Row],[Distribuição Base]]</f>
        <v>-59.18242577508672</v>
      </c>
      <c r="Q27" s="26">
        <f>Q$7*Tabela131234567891011623[[#This Row],[Distribuição Base]]</f>
        <v>-59.18242577508672</v>
      </c>
      <c r="R27" s="26">
        <f>R$7*Tabela131234567891011623[[#This Row],[Distribuição Base]]</f>
        <v>-59.18242577508672</v>
      </c>
      <c r="S27" s="26">
        <f>SUM(Tabela131234567891011623[[#This Row],[JANEIRO]:[DEZEMBRO]])</f>
        <v>-710.1891093010405</v>
      </c>
    </row>
    <row r="28" spans="1:19" x14ac:dyDescent="0.25">
      <c r="A28" t="s">
        <v>30</v>
      </c>
      <c r="B28">
        <v>849</v>
      </c>
      <c r="C28" s="24">
        <v>12178</v>
      </c>
      <c r="D28" t="s">
        <v>49</v>
      </c>
      <c r="E28">
        <v>-82.78</v>
      </c>
      <c r="F28" s="7">
        <v>3.484139049809894E-4</v>
      </c>
      <c r="G28" s="26">
        <f>G$7*Tabela131234567891011623[[#This Row],[Distribuição Base]]</f>
        <v>-41.809668597718726</v>
      </c>
      <c r="H28" s="26">
        <f>H$7*Tabela131234567891011623[[#This Row],[Distribuição Base]]</f>
        <v>-41.809668597718726</v>
      </c>
      <c r="I28" s="26">
        <f>I$7*Tabela131234567891011623[[#This Row],[Distribuição Base]]</f>
        <v>-41.809668597718726</v>
      </c>
      <c r="J28" s="26">
        <f>J$7*Tabela131234567891011623[[#This Row],[Distribuição Base]]</f>
        <v>-41.809668597718726</v>
      </c>
      <c r="K28" s="26">
        <f>K$7*Tabela131234567891011623[[#This Row],[Distribuição Base]]</f>
        <v>-41.809668597718726</v>
      </c>
      <c r="L28" s="26">
        <f>L$7*Tabela131234567891011623[[#This Row],[Distribuição Base]]</f>
        <v>-41.809668597718726</v>
      </c>
      <c r="M28" s="26">
        <f>M$7*Tabela131234567891011623[[#This Row],[Distribuição Base]]</f>
        <v>-41.809668597718726</v>
      </c>
      <c r="N28" s="26">
        <f>N$7*Tabela131234567891011623[[#This Row],[Distribuição Base]]</f>
        <v>-41.809668597718726</v>
      </c>
      <c r="O28" s="26">
        <f>O$7*Tabela131234567891011623[[#This Row],[Distribuição Base]]</f>
        <v>-41.809668597718726</v>
      </c>
      <c r="P28" s="26">
        <f>P$7*Tabela131234567891011623[[#This Row],[Distribuição Base]]</f>
        <v>-41.809668597718726</v>
      </c>
      <c r="Q28" s="26">
        <f>Q$7*Tabela131234567891011623[[#This Row],[Distribuição Base]]</f>
        <v>-41.809668597718726</v>
      </c>
      <c r="R28" s="26">
        <f>R$7*Tabela131234567891011623[[#This Row],[Distribuição Base]]</f>
        <v>-41.809668597718726</v>
      </c>
      <c r="S28" s="26">
        <f>SUM(Tabela131234567891011623[[#This Row],[JANEIRO]:[DEZEMBRO]])</f>
        <v>-501.7160231726246</v>
      </c>
    </row>
    <row r="29" spans="1:19" x14ac:dyDescent="0.25">
      <c r="A29" t="s">
        <v>30</v>
      </c>
      <c r="B29">
        <v>1115</v>
      </c>
      <c r="C29" s="24">
        <v>12183</v>
      </c>
      <c r="D29" t="s">
        <v>53</v>
      </c>
      <c r="E29">
        <v>-95.27</v>
      </c>
      <c r="F29" s="7">
        <v>6.5681549946517109E-4</v>
      </c>
      <c r="G29" s="26">
        <f>G$7*Tabela131234567891011623[[#This Row],[Distribuição Base]]</f>
        <v>-78.817859935820536</v>
      </c>
      <c r="H29" s="26">
        <f>H$7*Tabela131234567891011623[[#This Row],[Distribuição Base]]</f>
        <v>-78.817859935820536</v>
      </c>
      <c r="I29" s="26">
        <f>I$7*Tabela131234567891011623[[#This Row],[Distribuição Base]]</f>
        <v>-78.817859935820536</v>
      </c>
      <c r="J29" s="26">
        <f>J$7*Tabela131234567891011623[[#This Row],[Distribuição Base]]</f>
        <v>-78.817859935820536</v>
      </c>
      <c r="K29" s="26">
        <f>K$7*Tabela131234567891011623[[#This Row],[Distribuição Base]]</f>
        <v>-78.817859935820536</v>
      </c>
      <c r="L29" s="26">
        <f>L$7*Tabela131234567891011623[[#This Row],[Distribuição Base]]</f>
        <v>-78.817859935820536</v>
      </c>
      <c r="M29" s="26">
        <f>M$7*Tabela131234567891011623[[#This Row],[Distribuição Base]]</f>
        <v>-78.817859935820536</v>
      </c>
      <c r="N29" s="26">
        <f>N$7*Tabela131234567891011623[[#This Row],[Distribuição Base]]</f>
        <v>-78.817859935820536</v>
      </c>
      <c r="O29" s="26">
        <f>O$7*Tabela131234567891011623[[#This Row],[Distribuição Base]]</f>
        <v>-78.817859935820536</v>
      </c>
      <c r="P29" s="26">
        <f>P$7*Tabela131234567891011623[[#This Row],[Distribuição Base]]</f>
        <v>-78.817859935820536</v>
      </c>
      <c r="Q29" s="26">
        <f>Q$7*Tabela131234567891011623[[#This Row],[Distribuição Base]]</f>
        <v>-78.817859935820536</v>
      </c>
      <c r="R29" s="26">
        <f>R$7*Tabela131234567891011623[[#This Row],[Distribuição Base]]</f>
        <v>-78.817859935820536</v>
      </c>
      <c r="S29" s="26">
        <f>SUM(Tabela131234567891011623[[#This Row],[JANEIRO]:[DEZEMBRO]])</f>
        <v>-945.81431922984621</v>
      </c>
    </row>
    <row r="30" spans="1:19" x14ac:dyDescent="0.25">
      <c r="A30" t="s">
        <v>30</v>
      </c>
      <c r="B30">
        <v>1116</v>
      </c>
      <c r="C30" s="24">
        <v>12184</v>
      </c>
      <c r="D30" t="s">
        <v>54</v>
      </c>
      <c r="E30">
        <v>-9.11</v>
      </c>
      <c r="F30" s="7">
        <v>1.1422044545973732E-4</v>
      </c>
      <c r="G30" s="26">
        <f>G$7*Tabela131234567891011623[[#This Row],[Distribuição Base]]</f>
        <v>-13.706453455168479</v>
      </c>
      <c r="H30" s="26">
        <f>H$7*Tabela131234567891011623[[#This Row],[Distribuição Base]]</f>
        <v>-13.706453455168479</v>
      </c>
      <c r="I30" s="26">
        <f>I$7*Tabela131234567891011623[[#This Row],[Distribuição Base]]</f>
        <v>-13.706453455168479</v>
      </c>
      <c r="J30" s="26">
        <f>J$7*Tabela131234567891011623[[#This Row],[Distribuição Base]]</f>
        <v>-13.706453455168479</v>
      </c>
      <c r="K30" s="26">
        <f>K$7*Tabela131234567891011623[[#This Row],[Distribuição Base]]</f>
        <v>-13.706453455168479</v>
      </c>
      <c r="L30" s="26">
        <f>L$7*Tabela131234567891011623[[#This Row],[Distribuição Base]]</f>
        <v>-13.706453455168479</v>
      </c>
      <c r="M30" s="26">
        <f>M$7*Tabela131234567891011623[[#This Row],[Distribuição Base]]</f>
        <v>-13.706453455168479</v>
      </c>
      <c r="N30" s="26">
        <f>N$7*Tabela131234567891011623[[#This Row],[Distribuição Base]]</f>
        <v>-13.706453455168479</v>
      </c>
      <c r="O30" s="26">
        <f>O$7*Tabela131234567891011623[[#This Row],[Distribuição Base]]</f>
        <v>-13.706453455168479</v>
      </c>
      <c r="P30" s="26">
        <f>P$7*Tabela131234567891011623[[#This Row],[Distribuição Base]]</f>
        <v>-13.706453455168479</v>
      </c>
      <c r="Q30" s="26">
        <f>Q$7*Tabela131234567891011623[[#This Row],[Distribuição Base]]</f>
        <v>-13.706453455168479</v>
      </c>
      <c r="R30" s="26">
        <f>R$7*Tabela131234567891011623[[#This Row],[Distribuição Base]]</f>
        <v>-13.706453455168479</v>
      </c>
      <c r="S30" s="26">
        <f>SUM(Tabela131234567891011623[[#This Row],[JANEIRO]:[DEZEMBRO]])</f>
        <v>-164.4774414620218</v>
      </c>
    </row>
    <row r="31" spans="1:19" x14ac:dyDescent="0.25">
      <c r="A31" t="s">
        <v>30</v>
      </c>
      <c r="B31">
        <v>1117</v>
      </c>
      <c r="C31" s="24">
        <v>12185</v>
      </c>
      <c r="D31" t="s">
        <v>55</v>
      </c>
      <c r="E31">
        <v>-95.27</v>
      </c>
      <c r="F31" s="7">
        <v>6.5675158203626241E-4</v>
      </c>
      <c r="G31" s="26">
        <f>G$7*Tabela131234567891011623[[#This Row],[Distribuição Base]]</f>
        <v>-78.810189844351484</v>
      </c>
      <c r="H31" s="26">
        <f>H$7*Tabela131234567891011623[[#This Row],[Distribuição Base]]</f>
        <v>-78.810189844351484</v>
      </c>
      <c r="I31" s="26">
        <f>I$7*Tabela131234567891011623[[#This Row],[Distribuição Base]]</f>
        <v>-78.810189844351484</v>
      </c>
      <c r="J31" s="26">
        <f>J$7*Tabela131234567891011623[[#This Row],[Distribuição Base]]</f>
        <v>-78.810189844351484</v>
      </c>
      <c r="K31" s="26">
        <f>K$7*Tabela131234567891011623[[#This Row],[Distribuição Base]]</f>
        <v>-78.810189844351484</v>
      </c>
      <c r="L31" s="26">
        <f>L$7*Tabela131234567891011623[[#This Row],[Distribuição Base]]</f>
        <v>-78.810189844351484</v>
      </c>
      <c r="M31" s="26">
        <f>M$7*Tabela131234567891011623[[#This Row],[Distribuição Base]]</f>
        <v>-78.810189844351484</v>
      </c>
      <c r="N31" s="26">
        <f>N$7*Tabela131234567891011623[[#This Row],[Distribuição Base]]</f>
        <v>-78.810189844351484</v>
      </c>
      <c r="O31" s="26">
        <f>O$7*Tabela131234567891011623[[#This Row],[Distribuição Base]]</f>
        <v>-78.810189844351484</v>
      </c>
      <c r="P31" s="26">
        <f>P$7*Tabela131234567891011623[[#This Row],[Distribuição Base]]</f>
        <v>-78.810189844351484</v>
      </c>
      <c r="Q31" s="26">
        <f>Q$7*Tabela131234567891011623[[#This Row],[Distribuição Base]]</f>
        <v>-78.810189844351484</v>
      </c>
      <c r="R31" s="26">
        <f>R$7*Tabela131234567891011623[[#This Row],[Distribuição Base]]</f>
        <v>-78.810189844351484</v>
      </c>
      <c r="S31" s="26">
        <f>SUM(Tabela131234567891011623[[#This Row],[JANEIRO]:[DEZEMBRO]])</f>
        <v>-945.72227813221787</v>
      </c>
    </row>
    <row r="32" spans="1:19" x14ac:dyDescent="0.25">
      <c r="A32" t="s">
        <v>199</v>
      </c>
      <c r="B32">
        <v>546</v>
      </c>
      <c r="C32" s="24">
        <v>14005</v>
      </c>
      <c r="D32" t="s">
        <v>200</v>
      </c>
      <c r="E32">
        <v>-7.61</v>
      </c>
      <c r="F32" s="7">
        <v>4.6276218529854404E-5</v>
      </c>
      <c r="G32" s="26">
        <f>G$7*Tabela131234567891011623[[#This Row],[Distribuição Base]]</f>
        <v>-5.5531462235825284</v>
      </c>
      <c r="H32" s="26">
        <f>H$7*Tabela131234567891011623[[#This Row],[Distribuição Base]]</f>
        <v>-5.5531462235825284</v>
      </c>
      <c r="I32" s="26">
        <f>I$7*Tabela131234567891011623[[#This Row],[Distribuição Base]]</f>
        <v>-5.5531462235825284</v>
      </c>
      <c r="J32" s="26">
        <f>J$7*Tabela131234567891011623[[#This Row],[Distribuição Base]]</f>
        <v>-5.5531462235825284</v>
      </c>
      <c r="K32" s="26">
        <f>K$7*Tabela131234567891011623[[#This Row],[Distribuição Base]]</f>
        <v>-5.5531462235825284</v>
      </c>
      <c r="L32" s="26">
        <f>L$7*Tabela131234567891011623[[#This Row],[Distribuição Base]]</f>
        <v>-5.5531462235825284</v>
      </c>
      <c r="M32" s="26">
        <f>M$7*Tabela131234567891011623[[#This Row],[Distribuição Base]]</f>
        <v>-5.5531462235825284</v>
      </c>
      <c r="N32" s="26">
        <f>N$7*Tabela131234567891011623[[#This Row],[Distribuição Base]]</f>
        <v>-5.5531462235825284</v>
      </c>
      <c r="O32" s="26">
        <f>O$7*Tabela131234567891011623[[#This Row],[Distribuição Base]]</f>
        <v>-5.5531462235825284</v>
      </c>
      <c r="P32" s="26">
        <f>P$7*Tabela131234567891011623[[#This Row],[Distribuição Base]]</f>
        <v>-5.5531462235825284</v>
      </c>
      <c r="Q32" s="26">
        <f>Q$7*Tabela131234567891011623[[#This Row],[Distribuição Base]]</f>
        <v>-5.5531462235825284</v>
      </c>
      <c r="R32" s="26">
        <f>R$7*Tabela131234567891011623[[#This Row],[Distribuição Base]]</f>
        <v>-5.5531462235825284</v>
      </c>
      <c r="S32" s="26">
        <f>SUM(Tabela131234567891011623[[#This Row],[JANEIRO]:[DEZEMBRO]])</f>
        <v>-66.637754682990348</v>
      </c>
    </row>
    <row r="33" spans="1:19" x14ac:dyDescent="0.25">
      <c r="A33" t="s">
        <v>199</v>
      </c>
      <c r="B33">
        <v>547</v>
      </c>
      <c r="C33" s="24">
        <v>14007</v>
      </c>
      <c r="D33" t="s">
        <v>201</v>
      </c>
      <c r="E33">
        <v>-8.3699999999999992</v>
      </c>
      <c r="F33" s="7">
        <v>7.0820511230771654E-5</v>
      </c>
      <c r="G33" s="26">
        <f>G$7*Tabela131234567891011623[[#This Row],[Distribuição Base]]</f>
        <v>-8.498461347692599</v>
      </c>
      <c r="H33" s="26">
        <f>H$7*Tabela131234567891011623[[#This Row],[Distribuição Base]]</f>
        <v>-8.498461347692599</v>
      </c>
      <c r="I33" s="26">
        <f>I$7*Tabela131234567891011623[[#This Row],[Distribuição Base]]</f>
        <v>-8.498461347692599</v>
      </c>
      <c r="J33" s="26">
        <f>J$7*Tabela131234567891011623[[#This Row],[Distribuição Base]]</f>
        <v>-8.498461347692599</v>
      </c>
      <c r="K33" s="26">
        <f>K$7*Tabela131234567891011623[[#This Row],[Distribuição Base]]</f>
        <v>-8.498461347692599</v>
      </c>
      <c r="L33" s="26">
        <f>L$7*Tabela131234567891011623[[#This Row],[Distribuição Base]]</f>
        <v>-8.498461347692599</v>
      </c>
      <c r="M33" s="26">
        <f>M$7*Tabela131234567891011623[[#This Row],[Distribuição Base]]</f>
        <v>-8.498461347692599</v>
      </c>
      <c r="N33" s="26">
        <f>N$7*Tabela131234567891011623[[#This Row],[Distribuição Base]]</f>
        <v>-8.498461347692599</v>
      </c>
      <c r="O33" s="26">
        <f>O$7*Tabela131234567891011623[[#This Row],[Distribuição Base]]</f>
        <v>-8.498461347692599</v>
      </c>
      <c r="P33" s="26">
        <f>P$7*Tabela131234567891011623[[#This Row],[Distribuição Base]]</f>
        <v>-8.498461347692599</v>
      </c>
      <c r="Q33" s="26">
        <f>Q$7*Tabela131234567891011623[[#This Row],[Distribuição Base]]</f>
        <v>-8.498461347692599</v>
      </c>
      <c r="R33" s="26">
        <f>R$7*Tabela131234567891011623[[#This Row],[Distribuição Base]]</f>
        <v>-8.498461347692599</v>
      </c>
      <c r="S33" s="26">
        <f>SUM(Tabela131234567891011623[[#This Row],[JANEIRO]:[DEZEMBRO]])</f>
        <v>-101.98153617231118</v>
      </c>
    </row>
    <row r="34" spans="1:19" x14ac:dyDescent="0.25">
      <c r="A34" t="s">
        <v>181</v>
      </c>
      <c r="B34">
        <v>399</v>
      </c>
      <c r="C34" s="24">
        <v>15100</v>
      </c>
      <c r="D34" t="s">
        <v>182</v>
      </c>
      <c r="E34">
        <v>-187.87</v>
      </c>
      <c r="F34" s="7">
        <v>1.8286776410761526E-3</v>
      </c>
      <c r="G34" s="26">
        <f>G$7*Tabela131234567891011623[[#This Row],[Distribuição Base]]</f>
        <v>-219.44131692913831</v>
      </c>
      <c r="H34" s="26">
        <f>H$7*Tabela131234567891011623[[#This Row],[Distribuição Base]]</f>
        <v>-219.44131692913831</v>
      </c>
      <c r="I34" s="26">
        <f>I$7*Tabela131234567891011623[[#This Row],[Distribuição Base]]</f>
        <v>-219.44131692913831</v>
      </c>
      <c r="J34" s="26">
        <f>J$7*Tabela131234567891011623[[#This Row],[Distribuição Base]]</f>
        <v>-219.44131692913831</v>
      </c>
      <c r="K34" s="26">
        <f>K$7*Tabela131234567891011623[[#This Row],[Distribuição Base]]</f>
        <v>-219.44131692913831</v>
      </c>
      <c r="L34" s="26">
        <f>L$7*Tabela131234567891011623[[#This Row],[Distribuição Base]]</f>
        <v>-219.44131692913831</v>
      </c>
      <c r="M34" s="26">
        <f>M$7*Tabela131234567891011623[[#This Row],[Distribuição Base]]</f>
        <v>-219.44131692913831</v>
      </c>
      <c r="N34" s="26">
        <f>N$7*Tabela131234567891011623[[#This Row],[Distribuição Base]]</f>
        <v>-219.44131692913831</v>
      </c>
      <c r="O34" s="26">
        <f>O$7*Tabela131234567891011623[[#This Row],[Distribuição Base]]</f>
        <v>-219.44131692913831</v>
      </c>
      <c r="P34" s="26">
        <f>P$7*Tabela131234567891011623[[#This Row],[Distribuição Base]]</f>
        <v>-219.44131692913831</v>
      </c>
      <c r="Q34" s="26">
        <f>Q$7*Tabela131234567891011623[[#This Row],[Distribuição Base]]</f>
        <v>-219.44131692913831</v>
      </c>
      <c r="R34" s="26">
        <f>R$7*Tabela131234567891011623[[#This Row],[Distribuição Base]]</f>
        <v>-219.44131692913831</v>
      </c>
      <c r="S34" s="26">
        <f>SUM(Tabela131234567891011623[[#This Row],[JANEIRO]:[DEZEMBRO]])</f>
        <v>-2633.2958031496596</v>
      </c>
    </row>
    <row r="35" spans="1:19" x14ac:dyDescent="0.25">
      <c r="A35" t="s">
        <v>30</v>
      </c>
      <c r="B35">
        <v>51</v>
      </c>
      <c r="C35" s="24">
        <v>16110</v>
      </c>
      <c r="D35" t="s">
        <v>47</v>
      </c>
      <c r="E35">
        <v>-200.52</v>
      </c>
      <c r="F35" s="7">
        <v>1.0903035023235585E-3</v>
      </c>
      <c r="G35" s="26">
        <f>G$7*Tabela131234567891011623[[#This Row],[Distribuição Base]]</f>
        <v>-130.83642027882703</v>
      </c>
      <c r="H35" s="26">
        <f>H$7*Tabela131234567891011623[[#This Row],[Distribuição Base]]</f>
        <v>-130.83642027882703</v>
      </c>
      <c r="I35" s="26">
        <f>I$7*Tabela131234567891011623[[#This Row],[Distribuição Base]]</f>
        <v>-130.83642027882703</v>
      </c>
      <c r="J35" s="26">
        <f>J$7*Tabela131234567891011623[[#This Row],[Distribuição Base]]</f>
        <v>-130.83642027882703</v>
      </c>
      <c r="K35" s="26">
        <f>K$7*Tabela131234567891011623[[#This Row],[Distribuição Base]]</f>
        <v>-130.83642027882703</v>
      </c>
      <c r="L35" s="26">
        <f>L$7*Tabela131234567891011623[[#This Row],[Distribuição Base]]</f>
        <v>-130.83642027882703</v>
      </c>
      <c r="M35" s="26">
        <f>M$7*Tabela131234567891011623[[#This Row],[Distribuição Base]]</f>
        <v>-130.83642027882703</v>
      </c>
      <c r="N35" s="26">
        <f>N$7*Tabela131234567891011623[[#This Row],[Distribuição Base]]</f>
        <v>-130.83642027882703</v>
      </c>
      <c r="O35" s="26">
        <f>O$7*Tabela131234567891011623[[#This Row],[Distribuição Base]]</f>
        <v>-130.83642027882703</v>
      </c>
      <c r="P35" s="26">
        <f>P$7*Tabela131234567891011623[[#This Row],[Distribuição Base]]</f>
        <v>-130.83642027882703</v>
      </c>
      <c r="Q35" s="26">
        <f>Q$7*Tabela131234567891011623[[#This Row],[Distribuição Base]]</f>
        <v>-130.83642027882703</v>
      </c>
      <c r="R35" s="26">
        <f>R$7*Tabela131234567891011623[[#This Row],[Distribuição Base]]</f>
        <v>-130.83642027882703</v>
      </c>
      <c r="S35" s="26">
        <f>SUM(Tabela131234567891011623[[#This Row],[JANEIRO]:[DEZEMBRO]])</f>
        <v>-1570.0370433459245</v>
      </c>
    </row>
    <row r="36" spans="1:19" x14ac:dyDescent="0.25">
      <c r="A36" t="s">
        <v>30</v>
      </c>
      <c r="B36">
        <v>52</v>
      </c>
      <c r="C36" s="24">
        <v>16130</v>
      </c>
      <c r="D36" t="s">
        <v>48</v>
      </c>
      <c r="E36">
        <v>-35.99</v>
      </c>
      <c r="F36" s="7">
        <v>4.0696226986130244E-4</v>
      </c>
      <c r="G36" s="26">
        <f>G$7*Tabela131234567891011623[[#This Row],[Distribuição Base]]</f>
        <v>-48.83547238335629</v>
      </c>
      <c r="H36" s="26">
        <f>H$7*Tabela131234567891011623[[#This Row],[Distribuição Base]]</f>
        <v>-48.83547238335629</v>
      </c>
      <c r="I36" s="26">
        <f>I$7*Tabela131234567891011623[[#This Row],[Distribuição Base]]</f>
        <v>-48.83547238335629</v>
      </c>
      <c r="J36" s="26">
        <f>J$7*Tabela131234567891011623[[#This Row],[Distribuição Base]]</f>
        <v>-48.83547238335629</v>
      </c>
      <c r="K36" s="26">
        <f>K$7*Tabela131234567891011623[[#This Row],[Distribuição Base]]</f>
        <v>-48.83547238335629</v>
      </c>
      <c r="L36" s="26">
        <f>L$7*Tabela131234567891011623[[#This Row],[Distribuição Base]]</f>
        <v>-48.83547238335629</v>
      </c>
      <c r="M36" s="26">
        <f>M$7*Tabela131234567891011623[[#This Row],[Distribuição Base]]</f>
        <v>-48.83547238335629</v>
      </c>
      <c r="N36" s="26">
        <f>N$7*Tabela131234567891011623[[#This Row],[Distribuição Base]]</f>
        <v>-48.83547238335629</v>
      </c>
      <c r="O36" s="26">
        <f>O$7*Tabela131234567891011623[[#This Row],[Distribuição Base]]</f>
        <v>-48.83547238335629</v>
      </c>
      <c r="P36" s="26">
        <f>P$7*Tabela131234567891011623[[#This Row],[Distribuição Base]]</f>
        <v>-48.83547238335629</v>
      </c>
      <c r="Q36" s="26">
        <f>Q$7*Tabela131234567891011623[[#This Row],[Distribuição Base]]</f>
        <v>-48.83547238335629</v>
      </c>
      <c r="R36" s="26">
        <f>R$7*Tabela131234567891011623[[#This Row],[Distribuição Base]]</f>
        <v>-48.83547238335629</v>
      </c>
      <c r="S36" s="26">
        <f>SUM(Tabela131234567891011623[[#This Row],[JANEIRO]:[DEZEMBRO]])</f>
        <v>-586.02566860027559</v>
      </c>
    </row>
    <row r="37" spans="1:19" x14ac:dyDescent="0.25">
      <c r="A37" t="s">
        <v>30</v>
      </c>
      <c r="B37">
        <v>853</v>
      </c>
      <c r="C37" s="24">
        <v>16140</v>
      </c>
      <c r="D37" t="s">
        <v>50</v>
      </c>
      <c r="E37">
        <v>-10.62</v>
      </c>
      <c r="F37" s="7">
        <v>8.488234559067216E-5</v>
      </c>
      <c r="G37" s="26">
        <f>G$7*Tabela131234567891011623[[#This Row],[Distribuição Base]]</f>
        <v>-10.185881470880659</v>
      </c>
      <c r="H37" s="26">
        <f>H$7*Tabela131234567891011623[[#This Row],[Distribuição Base]]</f>
        <v>-10.185881470880659</v>
      </c>
      <c r="I37" s="26">
        <f>I$7*Tabela131234567891011623[[#This Row],[Distribuição Base]]</f>
        <v>-10.185881470880659</v>
      </c>
      <c r="J37" s="26">
        <f>J$7*Tabela131234567891011623[[#This Row],[Distribuição Base]]</f>
        <v>-10.185881470880659</v>
      </c>
      <c r="K37" s="26">
        <f>K$7*Tabela131234567891011623[[#This Row],[Distribuição Base]]</f>
        <v>-10.185881470880659</v>
      </c>
      <c r="L37" s="26">
        <f>L$7*Tabela131234567891011623[[#This Row],[Distribuição Base]]</f>
        <v>-10.185881470880659</v>
      </c>
      <c r="M37" s="26">
        <f>M$7*Tabela131234567891011623[[#This Row],[Distribuição Base]]</f>
        <v>-10.185881470880659</v>
      </c>
      <c r="N37" s="26">
        <f>N$7*Tabela131234567891011623[[#This Row],[Distribuição Base]]</f>
        <v>-10.185881470880659</v>
      </c>
      <c r="O37" s="26">
        <f>O$7*Tabela131234567891011623[[#This Row],[Distribuição Base]]</f>
        <v>-10.185881470880659</v>
      </c>
      <c r="P37" s="26">
        <f>P$7*Tabela131234567891011623[[#This Row],[Distribuição Base]]</f>
        <v>-10.185881470880659</v>
      </c>
      <c r="Q37" s="26">
        <f>Q$7*Tabela131234567891011623[[#This Row],[Distribuição Base]]</f>
        <v>-10.185881470880659</v>
      </c>
      <c r="R37" s="26">
        <f>R$7*Tabela131234567891011623[[#This Row],[Distribuição Base]]</f>
        <v>-10.185881470880659</v>
      </c>
      <c r="S37" s="26">
        <f>SUM(Tabela131234567891011623[[#This Row],[JANEIRO]:[DEZEMBRO]])</f>
        <v>-122.23057765056791</v>
      </c>
    </row>
    <row r="38" spans="1:19" x14ac:dyDescent="0.25">
      <c r="A38" t="s">
        <v>204</v>
      </c>
      <c r="B38">
        <v>649</v>
      </c>
      <c r="C38" s="24">
        <v>17001</v>
      </c>
      <c r="D38" t="s">
        <v>205</v>
      </c>
      <c r="E38">
        <v>-9.98</v>
      </c>
      <c r="F38" s="7">
        <v>8.8717391325190484E-5</v>
      </c>
      <c r="G38" s="26">
        <f>G$7*Tabela131234567891011623[[#This Row],[Distribuição Base]]</f>
        <v>-10.646086959022858</v>
      </c>
      <c r="H38" s="26">
        <f>H$7*Tabela131234567891011623[[#This Row],[Distribuição Base]]</f>
        <v>-10.646086959022858</v>
      </c>
      <c r="I38" s="26">
        <f>I$7*Tabela131234567891011623[[#This Row],[Distribuição Base]]</f>
        <v>-10.646086959022858</v>
      </c>
      <c r="J38" s="26">
        <f>J$7*Tabela131234567891011623[[#This Row],[Distribuição Base]]</f>
        <v>-10.646086959022858</v>
      </c>
      <c r="K38" s="26">
        <f>K$7*Tabela131234567891011623[[#This Row],[Distribuição Base]]</f>
        <v>-10.646086959022858</v>
      </c>
      <c r="L38" s="26">
        <f>L$7*Tabela131234567891011623[[#This Row],[Distribuição Base]]</f>
        <v>-10.646086959022858</v>
      </c>
      <c r="M38" s="26">
        <f>M$7*Tabela131234567891011623[[#This Row],[Distribuição Base]]</f>
        <v>-10.646086959022858</v>
      </c>
      <c r="N38" s="26">
        <f>N$7*Tabela131234567891011623[[#This Row],[Distribuição Base]]</f>
        <v>-10.646086959022858</v>
      </c>
      <c r="O38" s="26">
        <f>O$7*Tabela131234567891011623[[#This Row],[Distribuição Base]]</f>
        <v>-10.646086959022858</v>
      </c>
      <c r="P38" s="26">
        <f>P$7*Tabela131234567891011623[[#This Row],[Distribuição Base]]</f>
        <v>-10.646086959022858</v>
      </c>
      <c r="Q38" s="26">
        <f>Q$7*Tabela131234567891011623[[#This Row],[Distribuição Base]]</f>
        <v>-10.646086959022858</v>
      </c>
      <c r="R38" s="26">
        <f>R$7*Tabela131234567891011623[[#This Row],[Distribuição Base]]</f>
        <v>-10.646086959022858</v>
      </c>
      <c r="S38" s="26">
        <f>SUM(Tabela131234567891011623[[#This Row],[JANEIRO]:[DEZEMBRO]])</f>
        <v>-127.75304350827427</v>
      </c>
    </row>
    <row r="39" spans="1:19" x14ac:dyDescent="0.25">
      <c r="A39" t="s">
        <v>56</v>
      </c>
      <c r="B39">
        <v>54</v>
      </c>
      <c r="C39" s="24">
        <v>20001</v>
      </c>
      <c r="D39" t="s">
        <v>331</v>
      </c>
      <c r="E39">
        <v>-105.68</v>
      </c>
      <c r="F39" s="7">
        <v>3.484139049809894E-4</v>
      </c>
      <c r="G39" s="26">
        <f>G$7*Tabela131234567891011623[[#This Row],[Distribuição Base]]</f>
        <v>-41.809668597718726</v>
      </c>
      <c r="H39" s="26">
        <f>H$7*Tabela131234567891011623[[#This Row],[Distribuição Base]]</f>
        <v>-41.809668597718726</v>
      </c>
      <c r="I39" s="26">
        <f>I$7*Tabela131234567891011623[[#This Row],[Distribuição Base]]</f>
        <v>-41.809668597718726</v>
      </c>
      <c r="J39" s="26">
        <f>J$7*Tabela131234567891011623[[#This Row],[Distribuição Base]]</f>
        <v>-41.809668597718726</v>
      </c>
      <c r="K39" s="26">
        <f>K$7*Tabela131234567891011623[[#This Row],[Distribuição Base]]</f>
        <v>-41.809668597718726</v>
      </c>
      <c r="L39" s="26">
        <f>L$7*Tabela131234567891011623[[#This Row],[Distribuição Base]]</f>
        <v>-41.809668597718726</v>
      </c>
      <c r="M39" s="26">
        <f>M$7*Tabela131234567891011623[[#This Row],[Distribuição Base]]</f>
        <v>-41.809668597718726</v>
      </c>
      <c r="N39" s="26">
        <f>N$7*Tabela131234567891011623[[#This Row],[Distribuição Base]]</f>
        <v>-41.809668597718726</v>
      </c>
      <c r="O39" s="26">
        <f>O$7*Tabela131234567891011623[[#This Row],[Distribuição Base]]</f>
        <v>-41.809668597718726</v>
      </c>
      <c r="P39" s="26">
        <f>P$7*Tabela131234567891011623[[#This Row],[Distribuição Base]]</f>
        <v>-41.809668597718726</v>
      </c>
      <c r="Q39" s="26">
        <f>Q$7*Tabela131234567891011623[[#This Row],[Distribuição Base]]</f>
        <v>-41.809668597718726</v>
      </c>
      <c r="R39" s="26">
        <f>R$7*Tabela131234567891011623[[#This Row],[Distribuição Base]]</f>
        <v>-41.809668597718726</v>
      </c>
      <c r="S39" s="26">
        <f>SUM(Tabela131234567891011623[[#This Row],[JANEIRO]:[DEZEMBRO]])</f>
        <v>-501.7160231726246</v>
      </c>
    </row>
    <row r="40" spans="1:19" x14ac:dyDescent="0.25">
      <c r="A40" t="s">
        <v>56</v>
      </c>
      <c r="B40">
        <v>56</v>
      </c>
      <c r="C40" s="24">
        <v>20018</v>
      </c>
      <c r="D40" t="s">
        <v>332</v>
      </c>
      <c r="E40">
        <v>-23.34</v>
      </c>
      <c r="F40" s="7">
        <v>1.649708840131964E-4</v>
      </c>
      <c r="G40" s="26">
        <f>G$7*Tabela131234567891011623[[#This Row],[Distribuição Base]]</f>
        <v>-19.796506081583569</v>
      </c>
      <c r="H40" s="26">
        <f>H$7*Tabela131234567891011623[[#This Row],[Distribuição Base]]</f>
        <v>-19.796506081583569</v>
      </c>
      <c r="I40" s="26">
        <f>I$7*Tabela131234567891011623[[#This Row],[Distribuição Base]]</f>
        <v>-19.796506081583569</v>
      </c>
      <c r="J40" s="26">
        <f>J$7*Tabela131234567891011623[[#This Row],[Distribuição Base]]</f>
        <v>-19.796506081583569</v>
      </c>
      <c r="K40" s="26">
        <f>K$7*Tabela131234567891011623[[#This Row],[Distribuição Base]]</f>
        <v>-19.796506081583569</v>
      </c>
      <c r="L40" s="26">
        <f>L$7*Tabela131234567891011623[[#This Row],[Distribuição Base]]</f>
        <v>-19.796506081583569</v>
      </c>
      <c r="M40" s="26">
        <f>M$7*Tabela131234567891011623[[#This Row],[Distribuição Base]]</f>
        <v>-19.796506081583569</v>
      </c>
      <c r="N40" s="26">
        <f>N$7*Tabela131234567891011623[[#This Row],[Distribuição Base]]</f>
        <v>-19.796506081583569</v>
      </c>
      <c r="O40" s="26">
        <f>O$7*Tabela131234567891011623[[#This Row],[Distribuição Base]]</f>
        <v>-19.796506081583569</v>
      </c>
      <c r="P40" s="26">
        <f>P$7*Tabela131234567891011623[[#This Row],[Distribuição Base]]</f>
        <v>-19.796506081583569</v>
      </c>
      <c r="Q40" s="26">
        <f>Q$7*Tabela131234567891011623[[#This Row],[Distribuição Base]]</f>
        <v>-19.796506081583569</v>
      </c>
      <c r="R40" s="26">
        <f>R$7*Tabela131234567891011623[[#This Row],[Distribuição Base]]</f>
        <v>-19.796506081583569</v>
      </c>
      <c r="S40" s="26">
        <f>SUM(Tabela131234567891011623[[#This Row],[JANEIRO]:[DEZEMBRO]])</f>
        <v>-237.55807297900284</v>
      </c>
    </row>
    <row r="41" spans="1:19" x14ac:dyDescent="0.25">
      <c r="A41" t="s">
        <v>56</v>
      </c>
      <c r="B41">
        <v>58</v>
      </c>
      <c r="C41" s="24">
        <v>20020</v>
      </c>
      <c r="D41" t="s">
        <v>59</v>
      </c>
      <c r="E41">
        <v>-105.68</v>
      </c>
      <c r="F41" s="7">
        <v>3.543582258694928E-4</v>
      </c>
      <c r="G41" s="26">
        <f>G$7*Tabela131234567891011623[[#This Row],[Distribuição Base]]</f>
        <v>-42.522987104339137</v>
      </c>
      <c r="H41" s="26">
        <f>H$7*Tabela131234567891011623[[#This Row],[Distribuição Base]]</f>
        <v>-42.522987104339137</v>
      </c>
      <c r="I41" s="26">
        <f>I$7*Tabela131234567891011623[[#This Row],[Distribuição Base]]</f>
        <v>-42.522987104339137</v>
      </c>
      <c r="J41" s="26">
        <f>J$7*Tabela131234567891011623[[#This Row],[Distribuição Base]]</f>
        <v>-42.522987104339137</v>
      </c>
      <c r="K41" s="26">
        <f>K$7*Tabela131234567891011623[[#This Row],[Distribuição Base]]</f>
        <v>-42.522987104339137</v>
      </c>
      <c r="L41" s="26">
        <f>L$7*Tabela131234567891011623[[#This Row],[Distribuição Base]]</f>
        <v>-42.522987104339137</v>
      </c>
      <c r="M41" s="26">
        <f>M$7*Tabela131234567891011623[[#This Row],[Distribuição Base]]</f>
        <v>-42.522987104339137</v>
      </c>
      <c r="N41" s="26">
        <f>N$7*Tabela131234567891011623[[#This Row],[Distribuição Base]]</f>
        <v>-42.522987104339137</v>
      </c>
      <c r="O41" s="26">
        <f>O$7*Tabela131234567891011623[[#This Row],[Distribuição Base]]</f>
        <v>-42.522987104339137</v>
      </c>
      <c r="P41" s="26">
        <f>P$7*Tabela131234567891011623[[#This Row],[Distribuição Base]]</f>
        <v>-42.522987104339137</v>
      </c>
      <c r="Q41" s="26">
        <f>Q$7*Tabela131234567891011623[[#This Row],[Distribuição Base]]</f>
        <v>-42.522987104339137</v>
      </c>
      <c r="R41" s="26">
        <f>R$7*Tabela131234567891011623[[#This Row],[Distribuição Base]]</f>
        <v>-42.522987104339137</v>
      </c>
      <c r="S41" s="26">
        <f>SUM(Tabela131234567891011623[[#This Row],[JANEIRO]:[DEZEMBRO]])</f>
        <v>-510.27584525206953</v>
      </c>
    </row>
    <row r="42" spans="1:19" x14ac:dyDescent="0.25">
      <c r="A42" t="s">
        <v>56</v>
      </c>
      <c r="B42">
        <v>65</v>
      </c>
      <c r="C42" s="24">
        <v>20040</v>
      </c>
      <c r="D42" t="s">
        <v>246</v>
      </c>
      <c r="E42">
        <v>-29.12</v>
      </c>
      <c r="F42" s="7">
        <v>2.6602433911775413E-4</v>
      </c>
      <c r="G42" s="26">
        <f>G$7*Tabela131234567891011623[[#This Row],[Distribuição Base]]</f>
        <v>-31.922920694130497</v>
      </c>
      <c r="H42" s="26">
        <f>H$7*Tabela131234567891011623[[#This Row],[Distribuição Base]]</f>
        <v>-31.922920694130497</v>
      </c>
      <c r="I42" s="26">
        <f>I$7*Tabela131234567891011623[[#This Row],[Distribuição Base]]</f>
        <v>-31.922920694130497</v>
      </c>
      <c r="J42" s="26">
        <f>J$7*Tabela131234567891011623[[#This Row],[Distribuição Base]]</f>
        <v>-31.922920694130497</v>
      </c>
      <c r="K42" s="26">
        <f>K$7*Tabela131234567891011623[[#This Row],[Distribuição Base]]</f>
        <v>-31.922920694130497</v>
      </c>
      <c r="L42" s="26">
        <f>L$7*Tabela131234567891011623[[#This Row],[Distribuição Base]]</f>
        <v>-31.922920694130497</v>
      </c>
      <c r="M42" s="26">
        <f>M$7*Tabela131234567891011623[[#This Row],[Distribuição Base]]</f>
        <v>-31.922920694130497</v>
      </c>
      <c r="N42" s="26">
        <f>N$7*Tabela131234567891011623[[#This Row],[Distribuição Base]]</f>
        <v>-31.922920694130497</v>
      </c>
      <c r="O42" s="26">
        <f>O$7*Tabela131234567891011623[[#This Row],[Distribuição Base]]</f>
        <v>-31.922920694130497</v>
      </c>
      <c r="P42" s="26">
        <f>P$7*Tabela131234567891011623[[#This Row],[Distribuição Base]]</f>
        <v>-31.922920694130497</v>
      </c>
      <c r="Q42" s="26">
        <f>Q$7*Tabela131234567891011623[[#This Row],[Distribuição Base]]</f>
        <v>-31.922920694130497</v>
      </c>
      <c r="R42" s="26">
        <f>R$7*Tabela131234567891011623[[#This Row],[Distribuição Base]]</f>
        <v>-31.922920694130497</v>
      </c>
      <c r="S42" s="26">
        <f>SUM(Tabela131234567891011623[[#This Row],[JANEIRO]:[DEZEMBRO]])</f>
        <v>-383.07504832956585</v>
      </c>
    </row>
    <row r="43" spans="1:19" x14ac:dyDescent="0.25">
      <c r="A43" t="s">
        <v>56</v>
      </c>
      <c r="B43">
        <v>67</v>
      </c>
      <c r="C43" s="24">
        <v>20050</v>
      </c>
      <c r="D43" t="s">
        <v>61</v>
      </c>
      <c r="E43">
        <v>-719.97</v>
      </c>
      <c r="F43" s="7">
        <v>4.1778349057553493E-3</v>
      </c>
      <c r="G43" s="26">
        <f>G$7*Tabela131234567891011623[[#This Row],[Distribuição Base]]</f>
        <v>-501.34018869064192</v>
      </c>
      <c r="H43" s="26">
        <f>H$7*Tabela131234567891011623[[#This Row],[Distribuição Base]]</f>
        <v>-501.34018869064192</v>
      </c>
      <c r="I43" s="26">
        <f>I$7*Tabela131234567891011623[[#This Row],[Distribuição Base]]</f>
        <v>-501.34018869064192</v>
      </c>
      <c r="J43" s="26">
        <f>J$7*Tabela131234567891011623[[#This Row],[Distribuição Base]]</f>
        <v>-501.34018869064192</v>
      </c>
      <c r="K43" s="26">
        <f>K$7*Tabela131234567891011623[[#This Row],[Distribuição Base]]</f>
        <v>-501.34018869064192</v>
      </c>
      <c r="L43" s="26">
        <f>L$7*Tabela131234567891011623[[#This Row],[Distribuição Base]]</f>
        <v>-501.34018869064192</v>
      </c>
      <c r="M43" s="26">
        <f>M$7*Tabela131234567891011623[[#This Row],[Distribuição Base]]</f>
        <v>-501.34018869064192</v>
      </c>
      <c r="N43" s="26">
        <f>N$7*Tabela131234567891011623[[#This Row],[Distribuição Base]]</f>
        <v>-501.34018869064192</v>
      </c>
      <c r="O43" s="26">
        <f>O$7*Tabela131234567891011623[[#This Row],[Distribuição Base]]</f>
        <v>-501.34018869064192</v>
      </c>
      <c r="P43" s="26">
        <f>P$7*Tabela131234567891011623[[#This Row],[Distribuição Base]]</f>
        <v>-501.34018869064192</v>
      </c>
      <c r="Q43" s="26">
        <f>Q$7*Tabela131234567891011623[[#This Row],[Distribuição Base]]</f>
        <v>-501.34018869064192</v>
      </c>
      <c r="R43" s="26">
        <f>R$7*Tabela131234567891011623[[#This Row],[Distribuição Base]]</f>
        <v>-501.34018869064192</v>
      </c>
      <c r="S43" s="26">
        <f>SUM(Tabela131234567891011623[[#This Row],[JANEIRO]:[DEZEMBRO]])</f>
        <v>-6016.0822642877038</v>
      </c>
    </row>
    <row r="44" spans="1:19" x14ac:dyDescent="0.25">
      <c r="A44" t="s">
        <v>56</v>
      </c>
      <c r="B44">
        <v>765</v>
      </c>
      <c r="C44" s="24">
        <v>20115</v>
      </c>
      <c r="D44" t="s">
        <v>172</v>
      </c>
      <c r="E44">
        <v>-193.54</v>
      </c>
      <c r="F44" s="7">
        <v>1.287808357651252E-3</v>
      </c>
      <c r="G44" s="26">
        <f>G$7*Tabela131234567891011623[[#This Row],[Distribuição Base]]</f>
        <v>-154.53700291815025</v>
      </c>
      <c r="H44" s="26">
        <f>H$7*Tabela131234567891011623[[#This Row],[Distribuição Base]]</f>
        <v>-154.53700291815025</v>
      </c>
      <c r="I44" s="26">
        <f>I$7*Tabela131234567891011623[[#This Row],[Distribuição Base]]</f>
        <v>-154.53700291815025</v>
      </c>
      <c r="J44" s="26">
        <f>J$7*Tabela131234567891011623[[#This Row],[Distribuição Base]]</f>
        <v>-154.53700291815025</v>
      </c>
      <c r="K44" s="26">
        <f>K$7*Tabela131234567891011623[[#This Row],[Distribuição Base]]</f>
        <v>-154.53700291815025</v>
      </c>
      <c r="L44" s="26">
        <f>L$7*Tabela131234567891011623[[#This Row],[Distribuição Base]]</f>
        <v>-154.53700291815025</v>
      </c>
      <c r="M44" s="26">
        <f>M$7*Tabela131234567891011623[[#This Row],[Distribuição Base]]</f>
        <v>-154.53700291815025</v>
      </c>
      <c r="N44" s="26">
        <f>N$7*Tabela131234567891011623[[#This Row],[Distribuição Base]]</f>
        <v>-154.53700291815025</v>
      </c>
      <c r="O44" s="26">
        <f>O$7*Tabela131234567891011623[[#This Row],[Distribuição Base]]</f>
        <v>-154.53700291815025</v>
      </c>
      <c r="P44" s="26">
        <f>P$7*Tabela131234567891011623[[#This Row],[Distribuição Base]]</f>
        <v>-154.53700291815025</v>
      </c>
      <c r="Q44" s="26">
        <f>Q$7*Tabela131234567891011623[[#This Row],[Distribuição Base]]</f>
        <v>-154.53700291815025</v>
      </c>
      <c r="R44" s="26">
        <f>R$7*Tabela131234567891011623[[#This Row],[Distribuição Base]]</f>
        <v>-154.53700291815025</v>
      </c>
      <c r="S44" s="26">
        <f>SUM(Tabela131234567891011623[[#This Row],[JANEIRO]:[DEZEMBRO]])</f>
        <v>-1854.4440350178027</v>
      </c>
    </row>
    <row r="45" spans="1:19" x14ac:dyDescent="0.25">
      <c r="A45" t="s">
        <v>56</v>
      </c>
      <c r="B45">
        <v>68</v>
      </c>
      <c r="C45" s="24">
        <v>20300</v>
      </c>
      <c r="D45" t="s">
        <v>62</v>
      </c>
      <c r="E45">
        <v>-105.68</v>
      </c>
      <c r="F45" s="7">
        <v>3.484139049809894E-4</v>
      </c>
      <c r="G45" s="26">
        <f>G$7*Tabela131234567891011623[[#This Row],[Distribuição Base]]</f>
        <v>-41.809668597718726</v>
      </c>
      <c r="H45" s="26">
        <f>H$7*Tabela131234567891011623[[#This Row],[Distribuição Base]]</f>
        <v>-41.809668597718726</v>
      </c>
      <c r="I45" s="26">
        <f>I$7*Tabela131234567891011623[[#This Row],[Distribuição Base]]</f>
        <v>-41.809668597718726</v>
      </c>
      <c r="J45" s="26">
        <f>J$7*Tabela131234567891011623[[#This Row],[Distribuição Base]]</f>
        <v>-41.809668597718726</v>
      </c>
      <c r="K45" s="26">
        <f>K$7*Tabela131234567891011623[[#This Row],[Distribuição Base]]</f>
        <v>-41.809668597718726</v>
      </c>
      <c r="L45" s="26">
        <f>L$7*Tabela131234567891011623[[#This Row],[Distribuição Base]]</f>
        <v>-41.809668597718726</v>
      </c>
      <c r="M45" s="26">
        <f>M$7*Tabela131234567891011623[[#This Row],[Distribuição Base]]</f>
        <v>-41.809668597718726</v>
      </c>
      <c r="N45" s="26">
        <f>N$7*Tabela131234567891011623[[#This Row],[Distribuição Base]]</f>
        <v>-41.809668597718726</v>
      </c>
      <c r="O45" s="26">
        <f>O$7*Tabela131234567891011623[[#This Row],[Distribuição Base]]</f>
        <v>-41.809668597718726</v>
      </c>
      <c r="P45" s="26">
        <f>P$7*Tabela131234567891011623[[#This Row],[Distribuição Base]]</f>
        <v>-41.809668597718726</v>
      </c>
      <c r="Q45" s="26">
        <f>Q$7*Tabela131234567891011623[[#This Row],[Distribuição Base]]</f>
        <v>-41.809668597718726</v>
      </c>
      <c r="R45" s="26">
        <f>R$7*Tabela131234567891011623[[#This Row],[Distribuição Base]]</f>
        <v>-41.809668597718726</v>
      </c>
      <c r="S45" s="26">
        <f>SUM(Tabela131234567891011623[[#This Row],[JANEIRO]:[DEZEMBRO]])</f>
        <v>-501.7160231726246</v>
      </c>
    </row>
    <row r="46" spans="1:19" x14ac:dyDescent="0.25">
      <c r="A46" t="s">
        <v>56</v>
      </c>
      <c r="B46">
        <v>69</v>
      </c>
      <c r="C46" s="24">
        <v>20310</v>
      </c>
      <c r="D46" t="s">
        <v>247</v>
      </c>
      <c r="E46">
        <v>-211.34</v>
      </c>
      <c r="F46" s="7">
        <v>1.0823138237099788E-3</v>
      </c>
      <c r="G46" s="26">
        <f>G$7*Tabela131234567891011623[[#This Row],[Distribuição Base]]</f>
        <v>-129.87765884519746</v>
      </c>
      <c r="H46" s="26">
        <f>H$7*Tabela131234567891011623[[#This Row],[Distribuição Base]]</f>
        <v>-129.87765884519746</v>
      </c>
      <c r="I46" s="26">
        <f>I$7*Tabela131234567891011623[[#This Row],[Distribuição Base]]</f>
        <v>-129.87765884519746</v>
      </c>
      <c r="J46" s="26">
        <f>J$7*Tabela131234567891011623[[#This Row],[Distribuição Base]]</f>
        <v>-129.87765884519746</v>
      </c>
      <c r="K46" s="26">
        <f>K$7*Tabela131234567891011623[[#This Row],[Distribuição Base]]</f>
        <v>-129.87765884519746</v>
      </c>
      <c r="L46" s="26">
        <f>L$7*Tabela131234567891011623[[#This Row],[Distribuição Base]]</f>
        <v>-129.87765884519746</v>
      </c>
      <c r="M46" s="26">
        <f>M$7*Tabela131234567891011623[[#This Row],[Distribuição Base]]</f>
        <v>-129.87765884519746</v>
      </c>
      <c r="N46" s="26">
        <f>N$7*Tabela131234567891011623[[#This Row],[Distribuição Base]]</f>
        <v>-129.87765884519746</v>
      </c>
      <c r="O46" s="26">
        <f>O$7*Tabela131234567891011623[[#This Row],[Distribuição Base]]</f>
        <v>-129.87765884519746</v>
      </c>
      <c r="P46" s="26">
        <f>P$7*Tabela131234567891011623[[#This Row],[Distribuição Base]]</f>
        <v>-129.87765884519746</v>
      </c>
      <c r="Q46" s="26">
        <f>Q$7*Tabela131234567891011623[[#This Row],[Distribuição Base]]</f>
        <v>-129.87765884519746</v>
      </c>
      <c r="R46" s="26">
        <f>R$7*Tabela131234567891011623[[#This Row],[Distribuição Base]]</f>
        <v>-129.87765884519746</v>
      </c>
      <c r="S46" s="26">
        <f>SUM(Tabela131234567891011623[[#This Row],[JANEIRO]:[DEZEMBRO]])</f>
        <v>-1558.5319061423691</v>
      </c>
    </row>
    <row r="47" spans="1:19" x14ac:dyDescent="0.25">
      <c r="A47" t="s">
        <v>56</v>
      </c>
      <c r="B47">
        <v>70</v>
      </c>
      <c r="C47" s="24">
        <v>20320</v>
      </c>
      <c r="D47" t="s">
        <v>64</v>
      </c>
      <c r="E47">
        <v>-1302.8899999999999</v>
      </c>
      <c r="F47" s="7">
        <v>6.761824804244886E-4</v>
      </c>
      <c r="G47" s="26">
        <f>G$7*Tabela131234567891011623[[#This Row],[Distribuição Base]]</f>
        <v>-81.141897650938631</v>
      </c>
      <c r="H47" s="26">
        <f>H$7*Tabela131234567891011623[[#This Row],[Distribuição Base]]</f>
        <v>-81.141897650938631</v>
      </c>
      <c r="I47" s="26">
        <f>I$7*Tabela131234567891011623[[#This Row],[Distribuição Base]]</f>
        <v>-81.141897650938631</v>
      </c>
      <c r="J47" s="26">
        <f>J$7*Tabela131234567891011623[[#This Row],[Distribuição Base]]</f>
        <v>-81.141897650938631</v>
      </c>
      <c r="K47" s="26">
        <f>K$7*Tabela131234567891011623[[#This Row],[Distribuição Base]]</f>
        <v>-81.141897650938631</v>
      </c>
      <c r="L47" s="26">
        <f>L$7*Tabela131234567891011623[[#This Row],[Distribuição Base]]</f>
        <v>-81.141897650938631</v>
      </c>
      <c r="M47" s="26">
        <f>M$7*Tabela131234567891011623[[#This Row],[Distribuição Base]]</f>
        <v>-81.141897650938631</v>
      </c>
      <c r="N47" s="26">
        <f>N$7*Tabela131234567891011623[[#This Row],[Distribuição Base]]</f>
        <v>-81.141897650938631</v>
      </c>
      <c r="O47" s="26">
        <f>O$7*Tabela131234567891011623[[#This Row],[Distribuição Base]]</f>
        <v>-81.141897650938631</v>
      </c>
      <c r="P47" s="26">
        <f>P$7*Tabela131234567891011623[[#This Row],[Distribuição Base]]</f>
        <v>-81.141897650938631</v>
      </c>
      <c r="Q47" s="26">
        <f>Q$7*Tabela131234567891011623[[#This Row],[Distribuição Base]]</f>
        <v>-81.141897650938631</v>
      </c>
      <c r="R47" s="26">
        <f>R$7*Tabela131234567891011623[[#This Row],[Distribuição Base]]</f>
        <v>-81.141897650938631</v>
      </c>
      <c r="S47" s="26">
        <f>SUM(Tabela131234567891011623[[#This Row],[JANEIRO]:[DEZEMBRO]])</f>
        <v>-973.70277181126357</v>
      </c>
    </row>
    <row r="48" spans="1:19" x14ac:dyDescent="0.25">
      <c r="A48" t="s">
        <v>56</v>
      </c>
      <c r="B48">
        <v>71</v>
      </c>
      <c r="C48" s="24">
        <v>20330</v>
      </c>
      <c r="D48" t="s">
        <v>65</v>
      </c>
      <c r="E48">
        <v>-25.25</v>
      </c>
      <c r="F48" s="7">
        <v>1.5065337993766135E-4</v>
      </c>
      <c r="G48" s="26">
        <f>G$7*Tabela131234567891011623[[#This Row],[Distribuição Base]]</f>
        <v>-18.078405592519363</v>
      </c>
      <c r="H48" s="26">
        <f>H$7*Tabela131234567891011623[[#This Row],[Distribuição Base]]</f>
        <v>-18.078405592519363</v>
      </c>
      <c r="I48" s="26">
        <f>I$7*Tabela131234567891011623[[#This Row],[Distribuição Base]]</f>
        <v>-18.078405592519363</v>
      </c>
      <c r="J48" s="26">
        <f>J$7*Tabela131234567891011623[[#This Row],[Distribuição Base]]</f>
        <v>-18.078405592519363</v>
      </c>
      <c r="K48" s="26">
        <f>K$7*Tabela131234567891011623[[#This Row],[Distribuição Base]]</f>
        <v>-18.078405592519363</v>
      </c>
      <c r="L48" s="26">
        <f>L$7*Tabela131234567891011623[[#This Row],[Distribuição Base]]</f>
        <v>-18.078405592519363</v>
      </c>
      <c r="M48" s="26">
        <f>M$7*Tabela131234567891011623[[#This Row],[Distribuição Base]]</f>
        <v>-18.078405592519363</v>
      </c>
      <c r="N48" s="26">
        <f>N$7*Tabela131234567891011623[[#This Row],[Distribuição Base]]</f>
        <v>-18.078405592519363</v>
      </c>
      <c r="O48" s="26">
        <f>O$7*Tabela131234567891011623[[#This Row],[Distribuição Base]]</f>
        <v>-18.078405592519363</v>
      </c>
      <c r="P48" s="26">
        <f>P$7*Tabela131234567891011623[[#This Row],[Distribuição Base]]</f>
        <v>-18.078405592519363</v>
      </c>
      <c r="Q48" s="26">
        <f>Q$7*Tabela131234567891011623[[#This Row],[Distribuição Base]]</f>
        <v>-18.078405592519363</v>
      </c>
      <c r="R48" s="26">
        <f>R$7*Tabela131234567891011623[[#This Row],[Distribuição Base]]</f>
        <v>-18.078405592519363</v>
      </c>
      <c r="S48" s="26">
        <f>SUM(Tabela131234567891011623[[#This Row],[JANEIRO]:[DEZEMBRO]])</f>
        <v>-216.9408671102324</v>
      </c>
    </row>
    <row r="49" spans="1:19" x14ac:dyDescent="0.25">
      <c r="A49" t="s">
        <v>56</v>
      </c>
      <c r="B49">
        <v>73</v>
      </c>
      <c r="C49" s="24">
        <v>20702</v>
      </c>
      <c r="D49" t="s">
        <v>66</v>
      </c>
      <c r="E49">
        <v>-6928.42</v>
      </c>
      <c r="F49" s="7">
        <v>4.6408527607695281E-2</v>
      </c>
      <c r="G49" s="26">
        <f>G$7*Tabela131234567891011623[[#This Row],[Distribuição Base]]</f>
        <v>-5569.0233129234339</v>
      </c>
      <c r="H49" s="26">
        <f>H$7*Tabela131234567891011623[[#This Row],[Distribuição Base]]</f>
        <v>-5569.0233129234339</v>
      </c>
      <c r="I49" s="26">
        <f>I$7*Tabela131234567891011623[[#This Row],[Distribuição Base]]</f>
        <v>-5569.0233129234339</v>
      </c>
      <c r="J49" s="26">
        <f>J$7*Tabela131234567891011623[[#This Row],[Distribuição Base]]</f>
        <v>-5569.0233129234339</v>
      </c>
      <c r="K49" s="26">
        <f>K$7*Tabela131234567891011623[[#This Row],[Distribuição Base]]</f>
        <v>-5569.0233129234339</v>
      </c>
      <c r="L49" s="26">
        <f>L$7*Tabela131234567891011623[[#This Row],[Distribuição Base]]</f>
        <v>-5569.0233129234339</v>
      </c>
      <c r="M49" s="26">
        <f>M$7*Tabela131234567891011623[[#This Row],[Distribuição Base]]</f>
        <v>-5569.0233129234339</v>
      </c>
      <c r="N49" s="26">
        <f>N$7*Tabela131234567891011623[[#This Row],[Distribuição Base]]</f>
        <v>-5569.0233129234339</v>
      </c>
      <c r="O49" s="26">
        <f>O$7*Tabela131234567891011623[[#This Row],[Distribuição Base]]</f>
        <v>-5569.0233129234339</v>
      </c>
      <c r="P49" s="26">
        <f>P$7*Tabela131234567891011623[[#This Row],[Distribuição Base]]</f>
        <v>-5569.0233129234339</v>
      </c>
      <c r="Q49" s="26">
        <f>Q$7*Tabela131234567891011623[[#This Row],[Distribuição Base]]</f>
        <v>-5569.0233129234339</v>
      </c>
      <c r="R49" s="26">
        <f>R$7*Tabela131234567891011623[[#This Row],[Distribuição Base]]</f>
        <v>-5569.0233129234339</v>
      </c>
      <c r="S49" s="26">
        <f>SUM(Tabela131234567891011623[[#This Row],[JANEIRO]:[DEZEMBRO]])</f>
        <v>-66828.27975508121</v>
      </c>
    </row>
    <row r="50" spans="1:19" x14ac:dyDescent="0.25">
      <c r="A50" t="s">
        <v>56</v>
      </c>
      <c r="B50">
        <v>74</v>
      </c>
      <c r="C50" s="24">
        <v>20705</v>
      </c>
      <c r="D50" t="s">
        <v>67</v>
      </c>
      <c r="E50">
        <v>-2669.09</v>
      </c>
      <c r="F50" s="7">
        <v>1.5945928411840452E-2</v>
      </c>
      <c r="G50" s="26">
        <f>G$7*Tabela131234567891011623[[#This Row],[Distribuição Base]]</f>
        <v>-1913.5114094208543</v>
      </c>
      <c r="H50" s="26">
        <f>H$7*Tabela131234567891011623[[#This Row],[Distribuição Base]]</f>
        <v>-1913.5114094208543</v>
      </c>
      <c r="I50" s="26">
        <f>I$7*Tabela131234567891011623[[#This Row],[Distribuição Base]]</f>
        <v>-1913.5114094208543</v>
      </c>
      <c r="J50" s="26">
        <f>J$7*Tabela131234567891011623[[#This Row],[Distribuição Base]]</f>
        <v>-1913.5114094208543</v>
      </c>
      <c r="K50" s="26">
        <f>K$7*Tabela131234567891011623[[#This Row],[Distribuição Base]]</f>
        <v>-1913.5114094208543</v>
      </c>
      <c r="L50" s="26">
        <f>L$7*Tabela131234567891011623[[#This Row],[Distribuição Base]]</f>
        <v>-1913.5114094208543</v>
      </c>
      <c r="M50" s="26">
        <f>M$7*Tabela131234567891011623[[#This Row],[Distribuição Base]]</f>
        <v>-1913.5114094208543</v>
      </c>
      <c r="N50" s="26">
        <f>N$7*Tabela131234567891011623[[#This Row],[Distribuição Base]]</f>
        <v>-1913.5114094208543</v>
      </c>
      <c r="O50" s="26">
        <f>O$7*Tabela131234567891011623[[#This Row],[Distribuição Base]]</f>
        <v>-1913.5114094208543</v>
      </c>
      <c r="P50" s="26">
        <f>P$7*Tabela131234567891011623[[#This Row],[Distribuição Base]]</f>
        <v>-1913.5114094208543</v>
      </c>
      <c r="Q50" s="26">
        <f>Q$7*Tabela131234567891011623[[#This Row],[Distribuição Base]]</f>
        <v>-1913.5114094208543</v>
      </c>
      <c r="R50" s="26">
        <f>R$7*Tabela131234567891011623[[#This Row],[Distribuição Base]]</f>
        <v>-1913.5114094208543</v>
      </c>
      <c r="S50" s="26">
        <f>SUM(Tabela131234567891011623[[#This Row],[JANEIRO]:[DEZEMBRO]])</f>
        <v>-22962.136913050253</v>
      </c>
    </row>
    <row r="51" spans="1:19" x14ac:dyDescent="0.25">
      <c r="A51" t="s">
        <v>56</v>
      </c>
      <c r="B51">
        <v>75</v>
      </c>
      <c r="C51" s="24">
        <v>20706</v>
      </c>
      <c r="D51" t="s">
        <v>68</v>
      </c>
      <c r="E51">
        <v>-1159.6400000000001</v>
      </c>
      <c r="F51" s="7">
        <v>5.9406136776266952E-3</v>
      </c>
      <c r="G51" s="26">
        <f>G$7*Tabela131234567891011623[[#This Row],[Distribuição Base]]</f>
        <v>-712.87364131520337</v>
      </c>
      <c r="H51" s="26">
        <f>H$7*Tabela131234567891011623[[#This Row],[Distribuição Base]]</f>
        <v>-712.87364131520337</v>
      </c>
      <c r="I51" s="26">
        <f>I$7*Tabela131234567891011623[[#This Row],[Distribuição Base]]</f>
        <v>-712.87364131520337</v>
      </c>
      <c r="J51" s="26">
        <f>J$7*Tabela131234567891011623[[#This Row],[Distribuição Base]]</f>
        <v>-712.87364131520337</v>
      </c>
      <c r="K51" s="26">
        <f>K$7*Tabela131234567891011623[[#This Row],[Distribuição Base]]</f>
        <v>-712.87364131520337</v>
      </c>
      <c r="L51" s="26">
        <f>L$7*Tabela131234567891011623[[#This Row],[Distribuição Base]]</f>
        <v>-712.87364131520337</v>
      </c>
      <c r="M51" s="26">
        <f>M$7*Tabela131234567891011623[[#This Row],[Distribuição Base]]</f>
        <v>-712.87364131520337</v>
      </c>
      <c r="N51" s="26">
        <f>N$7*Tabela131234567891011623[[#This Row],[Distribuição Base]]</f>
        <v>-712.87364131520337</v>
      </c>
      <c r="O51" s="26">
        <f>O$7*Tabela131234567891011623[[#This Row],[Distribuição Base]]</f>
        <v>-712.87364131520337</v>
      </c>
      <c r="P51" s="26">
        <f>P$7*Tabela131234567891011623[[#This Row],[Distribuição Base]]</f>
        <v>-712.87364131520337</v>
      </c>
      <c r="Q51" s="26">
        <f>Q$7*Tabela131234567891011623[[#This Row],[Distribuição Base]]</f>
        <v>-712.87364131520337</v>
      </c>
      <c r="R51" s="26">
        <f>R$7*Tabela131234567891011623[[#This Row],[Distribuição Base]]</f>
        <v>-712.87364131520337</v>
      </c>
      <c r="S51" s="26">
        <f>SUM(Tabela131234567891011623[[#This Row],[JANEIRO]:[DEZEMBRO]])</f>
        <v>-8554.4836957824427</v>
      </c>
    </row>
    <row r="52" spans="1:19" x14ac:dyDescent="0.25">
      <c r="A52" t="s">
        <v>56</v>
      </c>
      <c r="B52">
        <v>76</v>
      </c>
      <c r="C52" s="24">
        <v>20708</v>
      </c>
      <c r="D52" t="s">
        <v>69</v>
      </c>
      <c r="E52">
        <v>-5647.68</v>
      </c>
      <c r="F52" s="7">
        <v>4.4426256384951672E-2</v>
      </c>
      <c r="G52" s="26">
        <f>G$7*Tabela131234567891011623[[#This Row],[Distribuição Base]]</f>
        <v>-5331.1507661942005</v>
      </c>
      <c r="H52" s="26">
        <f>H$7*Tabela131234567891011623[[#This Row],[Distribuição Base]]</f>
        <v>-5331.1507661942005</v>
      </c>
      <c r="I52" s="26">
        <f>I$7*Tabela131234567891011623[[#This Row],[Distribuição Base]]</f>
        <v>-5331.1507661942005</v>
      </c>
      <c r="J52" s="26">
        <f>J$7*Tabela131234567891011623[[#This Row],[Distribuição Base]]</f>
        <v>-5331.1507661942005</v>
      </c>
      <c r="K52" s="26">
        <f>K$7*Tabela131234567891011623[[#This Row],[Distribuição Base]]</f>
        <v>-5331.1507661942005</v>
      </c>
      <c r="L52" s="26">
        <f>L$7*Tabela131234567891011623[[#This Row],[Distribuição Base]]</f>
        <v>-5331.1507661942005</v>
      </c>
      <c r="M52" s="26">
        <f>M$7*Tabela131234567891011623[[#This Row],[Distribuição Base]]</f>
        <v>-5331.1507661942005</v>
      </c>
      <c r="N52" s="26">
        <f>N$7*Tabela131234567891011623[[#This Row],[Distribuição Base]]</f>
        <v>-5331.1507661942005</v>
      </c>
      <c r="O52" s="26">
        <f>O$7*Tabela131234567891011623[[#This Row],[Distribuição Base]]</f>
        <v>-5331.1507661942005</v>
      </c>
      <c r="P52" s="26">
        <f>P$7*Tabela131234567891011623[[#This Row],[Distribuição Base]]</f>
        <v>-5331.1507661942005</v>
      </c>
      <c r="Q52" s="26">
        <f>Q$7*Tabela131234567891011623[[#This Row],[Distribuição Base]]</f>
        <v>-5331.1507661942005</v>
      </c>
      <c r="R52" s="26">
        <f>R$7*Tabela131234567891011623[[#This Row],[Distribuição Base]]</f>
        <v>-5331.1507661942005</v>
      </c>
      <c r="S52" s="26">
        <f>SUM(Tabela131234567891011623[[#This Row],[JANEIRO]:[DEZEMBRO]])</f>
        <v>-63973.80919433041</v>
      </c>
    </row>
    <row r="53" spans="1:19" x14ac:dyDescent="0.25">
      <c r="A53" t="s">
        <v>56</v>
      </c>
      <c r="B53">
        <v>96</v>
      </c>
      <c r="C53" s="24">
        <v>20737</v>
      </c>
      <c r="D53" t="s">
        <v>70</v>
      </c>
      <c r="E53">
        <v>-880.15000000000009</v>
      </c>
      <c r="F53" s="7">
        <v>7.6664481755888475E-3</v>
      </c>
      <c r="G53" s="26">
        <f>G$7*Tabela131234567891011623[[#This Row],[Distribuição Base]]</f>
        <v>-919.97378107066174</v>
      </c>
      <c r="H53" s="26">
        <f>H$7*Tabela131234567891011623[[#This Row],[Distribuição Base]]</f>
        <v>-919.97378107066174</v>
      </c>
      <c r="I53" s="26">
        <f>I$7*Tabela131234567891011623[[#This Row],[Distribuição Base]]</f>
        <v>-919.97378107066174</v>
      </c>
      <c r="J53" s="26">
        <f>J$7*Tabela131234567891011623[[#This Row],[Distribuição Base]]</f>
        <v>-919.97378107066174</v>
      </c>
      <c r="K53" s="26">
        <f>K$7*Tabela131234567891011623[[#This Row],[Distribuição Base]]</f>
        <v>-919.97378107066174</v>
      </c>
      <c r="L53" s="26">
        <f>L$7*Tabela131234567891011623[[#This Row],[Distribuição Base]]</f>
        <v>-919.97378107066174</v>
      </c>
      <c r="M53" s="26">
        <f>M$7*Tabela131234567891011623[[#This Row],[Distribuição Base]]</f>
        <v>-919.97378107066174</v>
      </c>
      <c r="N53" s="26">
        <f>N$7*Tabela131234567891011623[[#This Row],[Distribuição Base]]</f>
        <v>-919.97378107066174</v>
      </c>
      <c r="O53" s="26">
        <f>O$7*Tabela131234567891011623[[#This Row],[Distribuição Base]]</f>
        <v>-919.97378107066174</v>
      </c>
      <c r="P53" s="26">
        <f>P$7*Tabela131234567891011623[[#This Row],[Distribuição Base]]</f>
        <v>-919.97378107066174</v>
      </c>
      <c r="Q53" s="26">
        <f>Q$7*Tabela131234567891011623[[#This Row],[Distribuição Base]]</f>
        <v>-919.97378107066174</v>
      </c>
      <c r="R53" s="26">
        <f>R$7*Tabela131234567891011623[[#This Row],[Distribuição Base]]</f>
        <v>-919.97378107066174</v>
      </c>
      <c r="S53" s="26">
        <f>SUM(Tabela131234567891011623[[#This Row],[JANEIRO]:[DEZEMBRO]])</f>
        <v>-11039.68537284794</v>
      </c>
    </row>
    <row r="54" spans="1:19" x14ac:dyDescent="0.25">
      <c r="A54" t="s">
        <v>56</v>
      </c>
      <c r="B54">
        <v>97</v>
      </c>
      <c r="C54" s="24">
        <v>20738</v>
      </c>
      <c r="D54" t="s">
        <v>71</v>
      </c>
      <c r="E54">
        <v>-1737.47</v>
      </c>
      <c r="F54" s="7">
        <v>1.9438440644837379E-2</v>
      </c>
      <c r="G54" s="26">
        <f>G$7*Tabela131234567891011623[[#This Row],[Distribuição Base]]</f>
        <v>-2332.6128773804853</v>
      </c>
      <c r="H54" s="26">
        <f>H$7*Tabela131234567891011623[[#This Row],[Distribuição Base]]</f>
        <v>-2332.6128773804853</v>
      </c>
      <c r="I54" s="26">
        <f>I$7*Tabela131234567891011623[[#This Row],[Distribuição Base]]</f>
        <v>-2332.6128773804853</v>
      </c>
      <c r="J54" s="26">
        <f>J$7*Tabela131234567891011623[[#This Row],[Distribuição Base]]</f>
        <v>-2332.6128773804853</v>
      </c>
      <c r="K54" s="26">
        <f>K$7*Tabela131234567891011623[[#This Row],[Distribuição Base]]</f>
        <v>-2332.6128773804853</v>
      </c>
      <c r="L54" s="26">
        <f>L$7*Tabela131234567891011623[[#This Row],[Distribuição Base]]</f>
        <v>-2332.6128773804853</v>
      </c>
      <c r="M54" s="26">
        <f>M$7*Tabela131234567891011623[[#This Row],[Distribuição Base]]</f>
        <v>-2332.6128773804853</v>
      </c>
      <c r="N54" s="26">
        <f>N$7*Tabela131234567891011623[[#This Row],[Distribuição Base]]</f>
        <v>-2332.6128773804853</v>
      </c>
      <c r="O54" s="26">
        <f>O$7*Tabela131234567891011623[[#This Row],[Distribuição Base]]</f>
        <v>-2332.6128773804853</v>
      </c>
      <c r="P54" s="26">
        <f>P$7*Tabela131234567891011623[[#This Row],[Distribuição Base]]</f>
        <v>-2332.6128773804853</v>
      </c>
      <c r="Q54" s="26">
        <f>Q$7*Tabela131234567891011623[[#This Row],[Distribuição Base]]</f>
        <v>-2332.6128773804853</v>
      </c>
      <c r="R54" s="26">
        <f>R$7*Tabela131234567891011623[[#This Row],[Distribuição Base]]</f>
        <v>-2332.6128773804853</v>
      </c>
      <c r="S54" s="26">
        <f>SUM(Tabela131234567891011623[[#This Row],[JANEIRO]:[DEZEMBRO]])</f>
        <v>-27991.354528565822</v>
      </c>
    </row>
    <row r="55" spans="1:19" x14ac:dyDescent="0.25">
      <c r="A55" t="s">
        <v>56</v>
      </c>
      <c r="B55">
        <v>100</v>
      </c>
      <c r="C55" s="24">
        <v>20780</v>
      </c>
      <c r="D55" t="s">
        <v>72</v>
      </c>
      <c r="E55">
        <v>-1482.24</v>
      </c>
      <c r="F55" s="7">
        <v>1.1058418292912485E-2</v>
      </c>
      <c r="G55" s="26">
        <f>G$7*Tabela131234567891011623[[#This Row],[Distribuição Base]]</f>
        <v>-1327.0101951494983</v>
      </c>
      <c r="H55" s="26">
        <f>H$7*Tabela131234567891011623[[#This Row],[Distribuição Base]]</f>
        <v>-1327.0101951494983</v>
      </c>
      <c r="I55" s="26">
        <f>I$7*Tabela131234567891011623[[#This Row],[Distribuição Base]]</f>
        <v>-1327.0101951494983</v>
      </c>
      <c r="J55" s="26">
        <f>J$7*Tabela131234567891011623[[#This Row],[Distribuição Base]]</f>
        <v>-1327.0101951494983</v>
      </c>
      <c r="K55" s="26">
        <f>K$7*Tabela131234567891011623[[#This Row],[Distribuição Base]]</f>
        <v>-1327.0101951494983</v>
      </c>
      <c r="L55" s="26">
        <f>L$7*Tabela131234567891011623[[#This Row],[Distribuição Base]]</f>
        <v>-1327.0101951494983</v>
      </c>
      <c r="M55" s="26">
        <f>M$7*Tabela131234567891011623[[#This Row],[Distribuição Base]]</f>
        <v>-1327.0101951494983</v>
      </c>
      <c r="N55" s="26">
        <f>N$7*Tabela131234567891011623[[#This Row],[Distribuição Base]]</f>
        <v>-1327.0101951494983</v>
      </c>
      <c r="O55" s="26">
        <f>O$7*Tabela131234567891011623[[#This Row],[Distribuição Base]]</f>
        <v>-1327.0101951494983</v>
      </c>
      <c r="P55" s="26">
        <f>P$7*Tabela131234567891011623[[#This Row],[Distribuição Base]]</f>
        <v>-1327.0101951494983</v>
      </c>
      <c r="Q55" s="26">
        <f>Q$7*Tabela131234567891011623[[#This Row],[Distribuição Base]]</f>
        <v>-1327.0101951494983</v>
      </c>
      <c r="R55" s="26">
        <f>R$7*Tabela131234567891011623[[#This Row],[Distribuição Base]]</f>
        <v>-1327.0101951494983</v>
      </c>
      <c r="S55" s="26">
        <f>SUM(Tabela131234567891011623[[#This Row],[JANEIRO]:[DEZEMBRO]])</f>
        <v>-15924.122341793978</v>
      </c>
    </row>
    <row r="56" spans="1:19" x14ac:dyDescent="0.25">
      <c r="A56" t="s">
        <v>56</v>
      </c>
      <c r="B56">
        <v>101</v>
      </c>
      <c r="C56" s="24">
        <v>20781</v>
      </c>
      <c r="D56" t="s">
        <v>73</v>
      </c>
      <c r="E56">
        <v>-112.29</v>
      </c>
      <c r="F56" s="7">
        <v>2.9196842351177062E-3</v>
      </c>
      <c r="G56" s="26">
        <f>G$7*Tabela131234567891011623[[#This Row],[Distribuição Base]]</f>
        <v>-350.36210821412476</v>
      </c>
      <c r="H56" s="26">
        <f>H$7*Tabela131234567891011623[[#This Row],[Distribuição Base]]</f>
        <v>-350.36210821412476</v>
      </c>
      <c r="I56" s="26">
        <f>I$7*Tabela131234567891011623[[#This Row],[Distribuição Base]]</f>
        <v>-350.36210821412476</v>
      </c>
      <c r="J56" s="26">
        <f>J$7*Tabela131234567891011623[[#This Row],[Distribuição Base]]</f>
        <v>-350.36210821412476</v>
      </c>
      <c r="K56" s="26">
        <f>K$7*Tabela131234567891011623[[#This Row],[Distribuição Base]]</f>
        <v>-350.36210821412476</v>
      </c>
      <c r="L56" s="26">
        <f>L$7*Tabela131234567891011623[[#This Row],[Distribuição Base]]</f>
        <v>-350.36210821412476</v>
      </c>
      <c r="M56" s="26">
        <f>M$7*Tabela131234567891011623[[#This Row],[Distribuição Base]]</f>
        <v>-350.36210821412476</v>
      </c>
      <c r="N56" s="26">
        <f>N$7*Tabela131234567891011623[[#This Row],[Distribuição Base]]</f>
        <v>-350.36210821412476</v>
      </c>
      <c r="O56" s="26">
        <f>O$7*Tabela131234567891011623[[#This Row],[Distribuição Base]]</f>
        <v>-350.36210821412476</v>
      </c>
      <c r="P56" s="26">
        <f>P$7*Tabela131234567891011623[[#This Row],[Distribuição Base]]</f>
        <v>-350.36210821412476</v>
      </c>
      <c r="Q56" s="26">
        <f>Q$7*Tabela131234567891011623[[#This Row],[Distribuição Base]]</f>
        <v>-350.36210821412476</v>
      </c>
      <c r="R56" s="26">
        <f>R$7*Tabela131234567891011623[[#This Row],[Distribuição Base]]</f>
        <v>-350.36210821412476</v>
      </c>
      <c r="S56" s="26">
        <f>SUM(Tabela131234567891011623[[#This Row],[JANEIRO]:[DEZEMBRO]])</f>
        <v>-4204.3452985694976</v>
      </c>
    </row>
    <row r="57" spans="1:19" x14ac:dyDescent="0.25">
      <c r="A57" t="s">
        <v>56</v>
      </c>
      <c r="B57">
        <v>102</v>
      </c>
      <c r="C57" s="24">
        <v>20782</v>
      </c>
      <c r="D57" t="s">
        <v>250</v>
      </c>
      <c r="E57">
        <v>-2004.97</v>
      </c>
      <c r="F57" s="7">
        <v>1.461823557855021E-2</v>
      </c>
      <c r="G57" s="26">
        <f>G$7*Tabela131234567891011623[[#This Row],[Distribuição Base]]</f>
        <v>-1754.1882694260253</v>
      </c>
      <c r="H57" s="26">
        <f>H$7*Tabela131234567891011623[[#This Row],[Distribuição Base]]</f>
        <v>-1754.1882694260253</v>
      </c>
      <c r="I57" s="26">
        <f>I$7*Tabela131234567891011623[[#This Row],[Distribuição Base]]</f>
        <v>-1754.1882694260253</v>
      </c>
      <c r="J57" s="26">
        <f>J$7*Tabela131234567891011623[[#This Row],[Distribuição Base]]</f>
        <v>-1754.1882694260253</v>
      </c>
      <c r="K57" s="26">
        <f>K$7*Tabela131234567891011623[[#This Row],[Distribuição Base]]</f>
        <v>-1754.1882694260253</v>
      </c>
      <c r="L57" s="26">
        <f>L$7*Tabela131234567891011623[[#This Row],[Distribuição Base]]</f>
        <v>-1754.1882694260253</v>
      </c>
      <c r="M57" s="26">
        <f>M$7*Tabela131234567891011623[[#This Row],[Distribuição Base]]</f>
        <v>-1754.1882694260253</v>
      </c>
      <c r="N57" s="26">
        <f>N$7*Tabela131234567891011623[[#This Row],[Distribuição Base]]</f>
        <v>-1754.1882694260253</v>
      </c>
      <c r="O57" s="26">
        <f>O$7*Tabela131234567891011623[[#This Row],[Distribuição Base]]</f>
        <v>-1754.1882694260253</v>
      </c>
      <c r="P57" s="26">
        <f>P$7*Tabela131234567891011623[[#This Row],[Distribuição Base]]</f>
        <v>-1754.1882694260253</v>
      </c>
      <c r="Q57" s="26">
        <f>Q$7*Tabela131234567891011623[[#This Row],[Distribuição Base]]</f>
        <v>-1754.1882694260253</v>
      </c>
      <c r="R57" s="26">
        <f>R$7*Tabela131234567891011623[[#This Row],[Distribuição Base]]</f>
        <v>-1754.1882694260253</v>
      </c>
      <c r="S57" s="26">
        <f>SUM(Tabela131234567891011623[[#This Row],[JANEIRO]:[DEZEMBRO]])</f>
        <v>-21050.259233112301</v>
      </c>
    </row>
    <row r="58" spans="1:19" x14ac:dyDescent="0.25">
      <c r="A58" t="s">
        <v>56</v>
      </c>
      <c r="B58">
        <v>104</v>
      </c>
      <c r="C58" s="24">
        <v>20784</v>
      </c>
      <c r="D58" t="s">
        <v>251</v>
      </c>
      <c r="E58">
        <v>-2679.78</v>
      </c>
      <c r="F58" s="7">
        <v>1.5109121432568552E-2</v>
      </c>
      <c r="G58" s="26">
        <f>G$7*Tabela131234567891011623[[#This Row],[Distribuição Base]]</f>
        <v>-1813.0945719082263</v>
      </c>
      <c r="H58" s="26">
        <f>H$7*Tabela131234567891011623[[#This Row],[Distribuição Base]]</f>
        <v>-1813.0945719082263</v>
      </c>
      <c r="I58" s="26">
        <f>I$7*Tabela131234567891011623[[#This Row],[Distribuição Base]]</f>
        <v>-1813.0945719082263</v>
      </c>
      <c r="J58" s="26">
        <f>J$7*Tabela131234567891011623[[#This Row],[Distribuição Base]]</f>
        <v>-1813.0945719082263</v>
      </c>
      <c r="K58" s="26">
        <f>K$7*Tabela131234567891011623[[#This Row],[Distribuição Base]]</f>
        <v>-1813.0945719082263</v>
      </c>
      <c r="L58" s="26">
        <f>L$7*Tabela131234567891011623[[#This Row],[Distribuição Base]]</f>
        <v>-1813.0945719082263</v>
      </c>
      <c r="M58" s="26">
        <f>M$7*Tabela131234567891011623[[#This Row],[Distribuição Base]]</f>
        <v>-1813.0945719082263</v>
      </c>
      <c r="N58" s="26">
        <f>N$7*Tabela131234567891011623[[#This Row],[Distribuição Base]]</f>
        <v>-1813.0945719082263</v>
      </c>
      <c r="O58" s="26">
        <f>O$7*Tabela131234567891011623[[#This Row],[Distribuição Base]]</f>
        <v>-1813.0945719082263</v>
      </c>
      <c r="P58" s="26">
        <f>P$7*Tabela131234567891011623[[#This Row],[Distribuição Base]]</f>
        <v>-1813.0945719082263</v>
      </c>
      <c r="Q58" s="26">
        <f>Q$7*Tabela131234567891011623[[#This Row],[Distribuição Base]]</f>
        <v>-1813.0945719082263</v>
      </c>
      <c r="R58" s="26">
        <f>R$7*Tabela131234567891011623[[#This Row],[Distribuição Base]]</f>
        <v>-1813.0945719082263</v>
      </c>
      <c r="S58" s="26">
        <f>SUM(Tabela131234567891011623[[#This Row],[JANEIRO]:[DEZEMBRO]])</f>
        <v>-21757.134862898714</v>
      </c>
    </row>
    <row r="59" spans="1:19" x14ac:dyDescent="0.25">
      <c r="A59" t="s">
        <v>56</v>
      </c>
      <c r="B59">
        <v>107</v>
      </c>
      <c r="C59" s="24">
        <v>20789</v>
      </c>
      <c r="D59" t="s">
        <v>74</v>
      </c>
      <c r="E59">
        <v>-163.67000000000002</v>
      </c>
      <c r="F59" s="7">
        <v>7.3639269845642626E-4</v>
      </c>
      <c r="G59" s="26">
        <f>G$7*Tabela131234567891011623[[#This Row],[Distribuição Base]]</f>
        <v>-88.367123814771148</v>
      </c>
      <c r="H59" s="26">
        <f>H$7*Tabela131234567891011623[[#This Row],[Distribuição Base]]</f>
        <v>-88.367123814771148</v>
      </c>
      <c r="I59" s="26">
        <f>I$7*Tabela131234567891011623[[#This Row],[Distribuição Base]]</f>
        <v>-88.367123814771148</v>
      </c>
      <c r="J59" s="26">
        <f>J$7*Tabela131234567891011623[[#This Row],[Distribuição Base]]</f>
        <v>-88.367123814771148</v>
      </c>
      <c r="K59" s="26">
        <f>K$7*Tabela131234567891011623[[#This Row],[Distribuição Base]]</f>
        <v>-88.367123814771148</v>
      </c>
      <c r="L59" s="26">
        <f>L$7*Tabela131234567891011623[[#This Row],[Distribuição Base]]</f>
        <v>-88.367123814771148</v>
      </c>
      <c r="M59" s="26">
        <f>M$7*Tabela131234567891011623[[#This Row],[Distribuição Base]]</f>
        <v>-88.367123814771148</v>
      </c>
      <c r="N59" s="26">
        <f>N$7*Tabela131234567891011623[[#This Row],[Distribuição Base]]</f>
        <v>-88.367123814771148</v>
      </c>
      <c r="O59" s="26">
        <f>O$7*Tabela131234567891011623[[#This Row],[Distribuição Base]]</f>
        <v>-88.367123814771148</v>
      </c>
      <c r="P59" s="26">
        <f>P$7*Tabela131234567891011623[[#This Row],[Distribuição Base]]</f>
        <v>-88.367123814771148</v>
      </c>
      <c r="Q59" s="26">
        <f>Q$7*Tabela131234567891011623[[#This Row],[Distribuição Base]]</f>
        <v>-88.367123814771148</v>
      </c>
      <c r="R59" s="26">
        <f>R$7*Tabela131234567891011623[[#This Row],[Distribuição Base]]</f>
        <v>-88.367123814771148</v>
      </c>
      <c r="S59" s="26">
        <f>SUM(Tabela131234567891011623[[#This Row],[JANEIRO]:[DEZEMBRO]])</f>
        <v>-1060.4054857772537</v>
      </c>
    </row>
    <row r="60" spans="1:19" x14ac:dyDescent="0.25">
      <c r="A60" t="s">
        <v>56</v>
      </c>
      <c r="B60">
        <v>109</v>
      </c>
      <c r="C60" s="24">
        <v>20803</v>
      </c>
      <c r="D60" t="s">
        <v>75</v>
      </c>
      <c r="E60">
        <v>-1121.49</v>
      </c>
      <c r="F60" s="7">
        <v>1.4426035869821932E-2</v>
      </c>
      <c r="G60" s="26">
        <f>G$7*Tabela131234567891011623[[#This Row],[Distribuição Base]]</f>
        <v>-1731.1243043786319</v>
      </c>
      <c r="H60" s="26">
        <f>H$7*Tabela131234567891011623[[#This Row],[Distribuição Base]]</f>
        <v>-1731.1243043786319</v>
      </c>
      <c r="I60" s="26">
        <f>I$7*Tabela131234567891011623[[#This Row],[Distribuição Base]]</f>
        <v>-1731.1243043786319</v>
      </c>
      <c r="J60" s="26">
        <f>J$7*Tabela131234567891011623[[#This Row],[Distribuição Base]]</f>
        <v>-1731.1243043786319</v>
      </c>
      <c r="K60" s="26">
        <f>K$7*Tabela131234567891011623[[#This Row],[Distribuição Base]]</f>
        <v>-1731.1243043786319</v>
      </c>
      <c r="L60" s="26">
        <f>L$7*Tabela131234567891011623[[#This Row],[Distribuição Base]]</f>
        <v>-1731.1243043786319</v>
      </c>
      <c r="M60" s="26">
        <f>M$7*Tabela131234567891011623[[#This Row],[Distribuição Base]]</f>
        <v>-1731.1243043786319</v>
      </c>
      <c r="N60" s="26">
        <f>N$7*Tabela131234567891011623[[#This Row],[Distribuição Base]]</f>
        <v>-1731.1243043786319</v>
      </c>
      <c r="O60" s="26">
        <f>O$7*Tabela131234567891011623[[#This Row],[Distribuição Base]]</f>
        <v>-1731.1243043786319</v>
      </c>
      <c r="P60" s="26">
        <f>P$7*Tabela131234567891011623[[#This Row],[Distribuição Base]]</f>
        <v>-1731.1243043786319</v>
      </c>
      <c r="Q60" s="26">
        <f>Q$7*Tabela131234567891011623[[#This Row],[Distribuição Base]]</f>
        <v>-1731.1243043786319</v>
      </c>
      <c r="R60" s="26">
        <f>R$7*Tabela131234567891011623[[#This Row],[Distribuição Base]]</f>
        <v>-1731.1243043786319</v>
      </c>
      <c r="S60" s="26">
        <f>SUM(Tabela131234567891011623[[#This Row],[JANEIRO]:[DEZEMBRO]])</f>
        <v>-20773.491652543584</v>
      </c>
    </row>
    <row r="61" spans="1:19" x14ac:dyDescent="0.25">
      <c r="A61" t="s">
        <v>56</v>
      </c>
      <c r="B61">
        <v>119</v>
      </c>
      <c r="C61" s="24">
        <v>20829</v>
      </c>
      <c r="D61" t="s">
        <v>254</v>
      </c>
      <c r="E61">
        <v>-305.08999999999997</v>
      </c>
      <c r="F61" s="7">
        <v>1.8408858699977024E-3</v>
      </c>
      <c r="G61" s="26">
        <f>G$7*Tabela131234567891011623[[#This Row],[Distribuição Base]]</f>
        <v>-220.90630439972429</v>
      </c>
      <c r="H61" s="26">
        <f>H$7*Tabela131234567891011623[[#This Row],[Distribuição Base]]</f>
        <v>-220.90630439972429</v>
      </c>
      <c r="I61" s="26">
        <f>I$7*Tabela131234567891011623[[#This Row],[Distribuição Base]]</f>
        <v>-220.90630439972429</v>
      </c>
      <c r="J61" s="26">
        <f>J$7*Tabela131234567891011623[[#This Row],[Distribuição Base]]</f>
        <v>-220.90630439972429</v>
      </c>
      <c r="K61" s="26">
        <f>K$7*Tabela131234567891011623[[#This Row],[Distribuição Base]]</f>
        <v>-220.90630439972429</v>
      </c>
      <c r="L61" s="26">
        <f>L$7*Tabela131234567891011623[[#This Row],[Distribuição Base]]</f>
        <v>-220.90630439972429</v>
      </c>
      <c r="M61" s="26">
        <f>M$7*Tabela131234567891011623[[#This Row],[Distribuição Base]]</f>
        <v>-220.90630439972429</v>
      </c>
      <c r="N61" s="26">
        <f>N$7*Tabela131234567891011623[[#This Row],[Distribuição Base]]</f>
        <v>-220.90630439972429</v>
      </c>
      <c r="O61" s="26">
        <f>O$7*Tabela131234567891011623[[#This Row],[Distribuição Base]]</f>
        <v>-220.90630439972429</v>
      </c>
      <c r="P61" s="26">
        <f>P$7*Tabela131234567891011623[[#This Row],[Distribuição Base]]</f>
        <v>-220.90630439972429</v>
      </c>
      <c r="Q61" s="26">
        <f>Q$7*Tabela131234567891011623[[#This Row],[Distribuição Base]]</f>
        <v>-220.90630439972429</v>
      </c>
      <c r="R61" s="26">
        <f>R$7*Tabela131234567891011623[[#This Row],[Distribuição Base]]</f>
        <v>-220.90630439972429</v>
      </c>
      <c r="S61" s="26">
        <f>SUM(Tabela131234567891011623[[#This Row],[JANEIRO]:[DEZEMBRO]])</f>
        <v>-2650.8756527966921</v>
      </c>
    </row>
    <row r="62" spans="1:19" x14ac:dyDescent="0.25">
      <c r="A62" t="s">
        <v>56</v>
      </c>
      <c r="B62">
        <v>121</v>
      </c>
      <c r="C62" s="24">
        <v>20831</v>
      </c>
      <c r="D62" t="s">
        <v>77</v>
      </c>
      <c r="E62">
        <v>-191.57</v>
      </c>
      <c r="F62" s="7">
        <v>7.8791014615678888E-4</v>
      </c>
      <c r="G62" s="26">
        <f>G$7*Tabela131234567891011623[[#This Row],[Distribuição Base]]</f>
        <v>-94.549217538814659</v>
      </c>
      <c r="H62" s="26">
        <f>H$7*Tabela131234567891011623[[#This Row],[Distribuição Base]]</f>
        <v>-94.549217538814659</v>
      </c>
      <c r="I62" s="26">
        <f>I$7*Tabela131234567891011623[[#This Row],[Distribuição Base]]</f>
        <v>-94.549217538814659</v>
      </c>
      <c r="J62" s="26">
        <f>J$7*Tabela131234567891011623[[#This Row],[Distribuição Base]]</f>
        <v>-94.549217538814659</v>
      </c>
      <c r="K62" s="26">
        <f>K$7*Tabela131234567891011623[[#This Row],[Distribuição Base]]</f>
        <v>-94.549217538814659</v>
      </c>
      <c r="L62" s="26">
        <f>L$7*Tabela131234567891011623[[#This Row],[Distribuição Base]]</f>
        <v>-94.549217538814659</v>
      </c>
      <c r="M62" s="26">
        <f>M$7*Tabela131234567891011623[[#This Row],[Distribuição Base]]</f>
        <v>-94.549217538814659</v>
      </c>
      <c r="N62" s="26">
        <f>N$7*Tabela131234567891011623[[#This Row],[Distribuição Base]]</f>
        <v>-94.549217538814659</v>
      </c>
      <c r="O62" s="26">
        <f>O$7*Tabela131234567891011623[[#This Row],[Distribuição Base]]</f>
        <v>-94.549217538814659</v>
      </c>
      <c r="P62" s="26">
        <f>P$7*Tabela131234567891011623[[#This Row],[Distribuição Base]]</f>
        <v>-94.549217538814659</v>
      </c>
      <c r="Q62" s="26">
        <f>Q$7*Tabela131234567891011623[[#This Row],[Distribuição Base]]</f>
        <v>-94.549217538814659</v>
      </c>
      <c r="R62" s="26">
        <f>R$7*Tabela131234567891011623[[#This Row],[Distribuição Base]]</f>
        <v>-94.549217538814659</v>
      </c>
      <c r="S62" s="26">
        <f>SUM(Tabela131234567891011623[[#This Row],[JANEIRO]:[DEZEMBRO]])</f>
        <v>-1134.5906104657759</v>
      </c>
    </row>
    <row r="63" spans="1:19" x14ac:dyDescent="0.25">
      <c r="A63" t="s">
        <v>56</v>
      </c>
      <c r="B63">
        <v>134</v>
      </c>
      <c r="C63" s="24">
        <v>20920</v>
      </c>
      <c r="D63" t="s">
        <v>78</v>
      </c>
      <c r="E63">
        <v>-49.9</v>
      </c>
      <c r="F63" s="7">
        <v>2.1239761626340629E-4</v>
      </c>
      <c r="G63" s="26">
        <f>G$7*Tabela131234567891011623[[#This Row],[Distribuição Base]]</f>
        <v>-25.487713951608754</v>
      </c>
      <c r="H63" s="26">
        <f>H$7*Tabela131234567891011623[[#This Row],[Distribuição Base]]</f>
        <v>-25.487713951608754</v>
      </c>
      <c r="I63" s="26">
        <f>I$7*Tabela131234567891011623[[#This Row],[Distribuição Base]]</f>
        <v>-25.487713951608754</v>
      </c>
      <c r="J63" s="26">
        <f>J$7*Tabela131234567891011623[[#This Row],[Distribuição Base]]</f>
        <v>-25.487713951608754</v>
      </c>
      <c r="K63" s="26">
        <f>K$7*Tabela131234567891011623[[#This Row],[Distribuição Base]]</f>
        <v>-25.487713951608754</v>
      </c>
      <c r="L63" s="26">
        <f>L$7*Tabela131234567891011623[[#This Row],[Distribuição Base]]</f>
        <v>-25.487713951608754</v>
      </c>
      <c r="M63" s="26">
        <f>M$7*Tabela131234567891011623[[#This Row],[Distribuição Base]]</f>
        <v>-25.487713951608754</v>
      </c>
      <c r="N63" s="26">
        <f>N$7*Tabela131234567891011623[[#This Row],[Distribuição Base]]</f>
        <v>-25.487713951608754</v>
      </c>
      <c r="O63" s="26">
        <f>O$7*Tabela131234567891011623[[#This Row],[Distribuição Base]]</f>
        <v>-25.487713951608754</v>
      </c>
      <c r="P63" s="26">
        <f>P$7*Tabela131234567891011623[[#This Row],[Distribuição Base]]</f>
        <v>-25.487713951608754</v>
      </c>
      <c r="Q63" s="26">
        <f>Q$7*Tabela131234567891011623[[#This Row],[Distribuição Base]]</f>
        <v>-25.487713951608754</v>
      </c>
      <c r="R63" s="26">
        <f>R$7*Tabela131234567891011623[[#This Row],[Distribuição Base]]</f>
        <v>-25.487713951608754</v>
      </c>
      <c r="S63" s="26">
        <f>SUM(Tabela131234567891011623[[#This Row],[JANEIRO]:[DEZEMBRO]])</f>
        <v>-305.85256741930505</v>
      </c>
    </row>
    <row r="64" spans="1:19" x14ac:dyDescent="0.25">
      <c r="A64" t="s">
        <v>56</v>
      </c>
      <c r="B64">
        <v>140</v>
      </c>
      <c r="C64" s="24">
        <v>21001</v>
      </c>
      <c r="D64" t="s">
        <v>79</v>
      </c>
      <c r="E64">
        <v>-24.11</v>
      </c>
      <c r="F64" s="7">
        <v>1.3104862614280371E-2</v>
      </c>
      <c r="G64" s="26">
        <f>G$7*Tabela131234567891011623[[#This Row],[Distribuição Base]]</f>
        <v>-1572.5835137136446</v>
      </c>
      <c r="H64" s="26">
        <f>H$7*Tabela131234567891011623[[#This Row],[Distribuição Base]]</f>
        <v>-1572.5835137136446</v>
      </c>
      <c r="I64" s="26">
        <f>I$7*Tabela131234567891011623[[#This Row],[Distribuição Base]]</f>
        <v>-1572.5835137136446</v>
      </c>
      <c r="J64" s="26">
        <f>J$7*Tabela131234567891011623[[#This Row],[Distribuição Base]]</f>
        <v>-1572.5835137136446</v>
      </c>
      <c r="K64" s="26">
        <f>K$7*Tabela131234567891011623[[#This Row],[Distribuição Base]]</f>
        <v>-1572.5835137136446</v>
      </c>
      <c r="L64" s="26">
        <f>L$7*Tabela131234567891011623[[#This Row],[Distribuição Base]]</f>
        <v>-1572.5835137136446</v>
      </c>
      <c r="M64" s="26">
        <f>M$7*Tabela131234567891011623[[#This Row],[Distribuição Base]]</f>
        <v>-1572.5835137136446</v>
      </c>
      <c r="N64" s="26">
        <f>N$7*Tabela131234567891011623[[#This Row],[Distribuição Base]]</f>
        <v>-1572.5835137136446</v>
      </c>
      <c r="O64" s="26">
        <f>O$7*Tabela131234567891011623[[#This Row],[Distribuição Base]]</f>
        <v>-1572.5835137136446</v>
      </c>
      <c r="P64" s="26">
        <f>P$7*Tabela131234567891011623[[#This Row],[Distribuição Base]]</f>
        <v>-1572.5835137136446</v>
      </c>
      <c r="Q64" s="26">
        <f>Q$7*Tabela131234567891011623[[#This Row],[Distribuição Base]]</f>
        <v>-1572.5835137136446</v>
      </c>
      <c r="R64" s="26">
        <f>R$7*Tabela131234567891011623[[#This Row],[Distribuição Base]]</f>
        <v>-1572.5835137136446</v>
      </c>
      <c r="S64" s="26">
        <f>SUM(Tabela131234567891011623[[#This Row],[JANEIRO]:[DEZEMBRO]])</f>
        <v>-18871.002164563739</v>
      </c>
    </row>
    <row r="65" spans="1:19" x14ac:dyDescent="0.25">
      <c r="A65" t="s">
        <v>56</v>
      </c>
      <c r="B65">
        <v>144</v>
      </c>
      <c r="C65" s="24">
        <v>21106</v>
      </c>
      <c r="D65" t="s">
        <v>255</v>
      </c>
      <c r="E65">
        <v>-3.05</v>
      </c>
      <c r="F65" s="7">
        <v>3.6161924579351415E-3</v>
      </c>
      <c r="G65" s="26">
        <f>G$7*Tabela131234567891011623[[#This Row],[Distribuição Base]]</f>
        <v>-433.943094952217</v>
      </c>
      <c r="H65" s="26">
        <f>H$7*Tabela131234567891011623[[#This Row],[Distribuição Base]]</f>
        <v>-433.943094952217</v>
      </c>
      <c r="I65" s="26">
        <f>I$7*Tabela131234567891011623[[#This Row],[Distribuição Base]]</f>
        <v>-433.943094952217</v>
      </c>
      <c r="J65" s="26">
        <f>J$7*Tabela131234567891011623[[#This Row],[Distribuição Base]]</f>
        <v>-433.943094952217</v>
      </c>
      <c r="K65" s="26">
        <f>K$7*Tabela131234567891011623[[#This Row],[Distribuição Base]]</f>
        <v>-433.943094952217</v>
      </c>
      <c r="L65" s="26">
        <f>L$7*Tabela131234567891011623[[#This Row],[Distribuição Base]]</f>
        <v>-433.943094952217</v>
      </c>
      <c r="M65" s="26">
        <f>M$7*Tabela131234567891011623[[#This Row],[Distribuição Base]]</f>
        <v>-433.943094952217</v>
      </c>
      <c r="N65" s="26">
        <f>N$7*Tabela131234567891011623[[#This Row],[Distribuição Base]]</f>
        <v>-433.943094952217</v>
      </c>
      <c r="O65" s="26">
        <f>O$7*Tabela131234567891011623[[#This Row],[Distribuição Base]]</f>
        <v>-433.943094952217</v>
      </c>
      <c r="P65" s="26">
        <f>P$7*Tabela131234567891011623[[#This Row],[Distribuição Base]]</f>
        <v>-433.943094952217</v>
      </c>
      <c r="Q65" s="26">
        <f>Q$7*Tabela131234567891011623[[#This Row],[Distribuição Base]]</f>
        <v>-433.943094952217</v>
      </c>
      <c r="R65" s="26">
        <f>R$7*Tabela131234567891011623[[#This Row],[Distribuição Base]]</f>
        <v>-433.943094952217</v>
      </c>
      <c r="S65" s="26">
        <f>SUM(Tabela131234567891011623[[#This Row],[JANEIRO]:[DEZEMBRO]])</f>
        <v>-5207.3171394266028</v>
      </c>
    </row>
    <row r="66" spans="1:19" x14ac:dyDescent="0.25">
      <c r="A66" t="s">
        <v>56</v>
      </c>
      <c r="B66">
        <v>145</v>
      </c>
      <c r="C66" s="24">
        <v>21110</v>
      </c>
      <c r="D66" t="s">
        <v>256</v>
      </c>
      <c r="E66">
        <v>-2034.98</v>
      </c>
      <c r="F66" s="7">
        <v>4.1799441809093349E-3</v>
      </c>
      <c r="G66" s="26">
        <f>G$7*Tabela131234567891011623[[#This Row],[Distribuição Base]]</f>
        <v>-501.59330170912017</v>
      </c>
      <c r="H66" s="26">
        <f>H$7*Tabela131234567891011623[[#This Row],[Distribuição Base]]</f>
        <v>-501.59330170912017</v>
      </c>
      <c r="I66" s="26">
        <f>I$7*Tabela131234567891011623[[#This Row],[Distribuição Base]]</f>
        <v>-501.59330170912017</v>
      </c>
      <c r="J66" s="26">
        <f>J$7*Tabela131234567891011623[[#This Row],[Distribuição Base]]</f>
        <v>-501.59330170912017</v>
      </c>
      <c r="K66" s="26">
        <f>K$7*Tabela131234567891011623[[#This Row],[Distribuição Base]]</f>
        <v>-501.59330170912017</v>
      </c>
      <c r="L66" s="26">
        <f>L$7*Tabela131234567891011623[[#This Row],[Distribuição Base]]</f>
        <v>-501.59330170912017</v>
      </c>
      <c r="M66" s="26">
        <f>M$7*Tabela131234567891011623[[#This Row],[Distribuição Base]]</f>
        <v>-501.59330170912017</v>
      </c>
      <c r="N66" s="26">
        <f>N$7*Tabela131234567891011623[[#This Row],[Distribuição Base]]</f>
        <v>-501.59330170912017</v>
      </c>
      <c r="O66" s="26">
        <f>O$7*Tabela131234567891011623[[#This Row],[Distribuição Base]]</f>
        <v>-501.59330170912017</v>
      </c>
      <c r="P66" s="26">
        <f>P$7*Tabela131234567891011623[[#This Row],[Distribuição Base]]</f>
        <v>-501.59330170912017</v>
      </c>
      <c r="Q66" s="26">
        <f>Q$7*Tabela131234567891011623[[#This Row],[Distribuição Base]]</f>
        <v>-501.59330170912017</v>
      </c>
      <c r="R66" s="26">
        <f>R$7*Tabela131234567891011623[[#This Row],[Distribuição Base]]</f>
        <v>-501.59330170912017</v>
      </c>
      <c r="S66" s="26">
        <f>SUM(Tabela131234567891011623[[#This Row],[JANEIRO]:[DEZEMBRO]])</f>
        <v>-6019.119620509442</v>
      </c>
    </row>
    <row r="67" spans="1:19" x14ac:dyDescent="0.25">
      <c r="A67" t="s">
        <v>56</v>
      </c>
      <c r="B67">
        <v>148</v>
      </c>
      <c r="C67" s="24">
        <v>21113</v>
      </c>
      <c r="D67" t="s">
        <v>257</v>
      </c>
      <c r="E67">
        <v>-80.39</v>
      </c>
      <c r="F67" s="7">
        <v>2.1813740137940204E-3</v>
      </c>
      <c r="G67" s="26">
        <f>G$7*Tabela131234567891011623[[#This Row],[Distribuição Base]]</f>
        <v>-261.76488165528247</v>
      </c>
      <c r="H67" s="26">
        <f>H$7*Tabela131234567891011623[[#This Row],[Distribuição Base]]</f>
        <v>-261.76488165528247</v>
      </c>
      <c r="I67" s="26">
        <f>I$7*Tabela131234567891011623[[#This Row],[Distribuição Base]]</f>
        <v>-261.76488165528247</v>
      </c>
      <c r="J67" s="26">
        <f>J$7*Tabela131234567891011623[[#This Row],[Distribuição Base]]</f>
        <v>-261.76488165528247</v>
      </c>
      <c r="K67" s="26">
        <f>K$7*Tabela131234567891011623[[#This Row],[Distribuição Base]]</f>
        <v>-261.76488165528247</v>
      </c>
      <c r="L67" s="26">
        <f>L$7*Tabela131234567891011623[[#This Row],[Distribuição Base]]</f>
        <v>-261.76488165528247</v>
      </c>
      <c r="M67" s="26">
        <f>M$7*Tabela131234567891011623[[#This Row],[Distribuição Base]]</f>
        <v>-261.76488165528247</v>
      </c>
      <c r="N67" s="26">
        <f>N$7*Tabela131234567891011623[[#This Row],[Distribuição Base]]</f>
        <v>-261.76488165528247</v>
      </c>
      <c r="O67" s="26">
        <f>O$7*Tabela131234567891011623[[#This Row],[Distribuição Base]]</f>
        <v>-261.76488165528247</v>
      </c>
      <c r="P67" s="26">
        <f>P$7*Tabela131234567891011623[[#This Row],[Distribuição Base]]</f>
        <v>-261.76488165528247</v>
      </c>
      <c r="Q67" s="26">
        <f>Q$7*Tabela131234567891011623[[#This Row],[Distribuição Base]]</f>
        <v>-261.76488165528247</v>
      </c>
      <c r="R67" s="26">
        <f>R$7*Tabela131234567891011623[[#This Row],[Distribuição Base]]</f>
        <v>-261.76488165528247</v>
      </c>
      <c r="S67" s="26">
        <f>SUM(Tabela131234567891011623[[#This Row],[JANEIRO]:[DEZEMBRO]])</f>
        <v>-3141.1785798633887</v>
      </c>
    </row>
    <row r="68" spans="1:19" x14ac:dyDescent="0.25">
      <c r="A68" t="s">
        <v>56</v>
      </c>
      <c r="B68">
        <v>150</v>
      </c>
      <c r="C68" s="24">
        <v>21115</v>
      </c>
      <c r="D68" t="s">
        <v>258</v>
      </c>
      <c r="E68">
        <v>-481.52</v>
      </c>
      <c r="F68" s="7">
        <v>3.2751290572786458E-4</v>
      </c>
      <c r="G68" s="26">
        <f>G$7*Tabela131234567891011623[[#This Row],[Distribuição Base]]</f>
        <v>-39.301548687343747</v>
      </c>
      <c r="H68" s="26">
        <f>H$7*Tabela131234567891011623[[#This Row],[Distribuição Base]]</f>
        <v>-39.301548687343747</v>
      </c>
      <c r="I68" s="26">
        <f>I$7*Tabela131234567891011623[[#This Row],[Distribuição Base]]</f>
        <v>-39.301548687343747</v>
      </c>
      <c r="J68" s="26">
        <f>J$7*Tabela131234567891011623[[#This Row],[Distribuição Base]]</f>
        <v>-39.301548687343747</v>
      </c>
      <c r="K68" s="26">
        <f>K$7*Tabela131234567891011623[[#This Row],[Distribuição Base]]</f>
        <v>-39.301548687343747</v>
      </c>
      <c r="L68" s="26">
        <f>L$7*Tabela131234567891011623[[#This Row],[Distribuição Base]]</f>
        <v>-39.301548687343747</v>
      </c>
      <c r="M68" s="26">
        <f>M$7*Tabela131234567891011623[[#This Row],[Distribuição Base]]</f>
        <v>-39.301548687343747</v>
      </c>
      <c r="N68" s="26">
        <f>N$7*Tabela131234567891011623[[#This Row],[Distribuição Base]]</f>
        <v>-39.301548687343747</v>
      </c>
      <c r="O68" s="26">
        <f>O$7*Tabela131234567891011623[[#This Row],[Distribuição Base]]</f>
        <v>-39.301548687343747</v>
      </c>
      <c r="P68" s="26">
        <f>P$7*Tabela131234567891011623[[#This Row],[Distribuição Base]]</f>
        <v>-39.301548687343747</v>
      </c>
      <c r="Q68" s="26">
        <f>Q$7*Tabela131234567891011623[[#This Row],[Distribuição Base]]</f>
        <v>-39.301548687343747</v>
      </c>
      <c r="R68" s="26">
        <f>R$7*Tabela131234567891011623[[#This Row],[Distribuição Base]]</f>
        <v>-39.301548687343747</v>
      </c>
      <c r="S68" s="26">
        <f>SUM(Tabela131234567891011623[[#This Row],[JANEIRO]:[DEZEMBRO]])</f>
        <v>-471.61858424812505</v>
      </c>
    </row>
    <row r="69" spans="1:19" x14ac:dyDescent="0.25">
      <c r="A69" t="s">
        <v>56</v>
      </c>
      <c r="B69">
        <v>152</v>
      </c>
      <c r="C69" s="24">
        <v>21122</v>
      </c>
      <c r="D69" t="s">
        <v>83</v>
      </c>
      <c r="E69">
        <v>-320.22000000000003</v>
      </c>
      <c r="F69" s="7">
        <v>2.5196250475785368E-4</v>
      </c>
      <c r="G69" s="26">
        <f>G$7*Tabela131234567891011623[[#This Row],[Distribuição Base]]</f>
        <v>-30.235500570942442</v>
      </c>
      <c r="H69" s="26">
        <f>H$7*Tabela131234567891011623[[#This Row],[Distribuição Base]]</f>
        <v>-30.235500570942442</v>
      </c>
      <c r="I69" s="26">
        <f>I$7*Tabela131234567891011623[[#This Row],[Distribuição Base]]</f>
        <v>-30.235500570942442</v>
      </c>
      <c r="J69" s="26">
        <f>J$7*Tabela131234567891011623[[#This Row],[Distribuição Base]]</f>
        <v>-30.235500570942442</v>
      </c>
      <c r="K69" s="26">
        <f>K$7*Tabela131234567891011623[[#This Row],[Distribuição Base]]</f>
        <v>-30.235500570942442</v>
      </c>
      <c r="L69" s="26">
        <f>L$7*Tabela131234567891011623[[#This Row],[Distribuição Base]]</f>
        <v>-30.235500570942442</v>
      </c>
      <c r="M69" s="26">
        <f>M$7*Tabela131234567891011623[[#This Row],[Distribuição Base]]</f>
        <v>-30.235500570942442</v>
      </c>
      <c r="N69" s="26">
        <f>N$7*Tabela131234567891011623[[#This Row],[Distribuição Base]]</f>
        <v>-30.235500570942442</v>
      </c>
      <c r="O69" s="26">
        <f>O$7*Tabela131234567891011623[[#This Row],[Distribuição Base]]</f>
        <v>-30.235500570942442</v>
      </c>
      <c r="P69" s="26">
        <f>P$7*Tabela131234567891011623[[#This Row],[Distribuição Base]]</f>
        <v>-30.235500570942442</v>
      </c>
      <c r="Q69" s="26">
        <f>Q$7*Tabela131234567891011623[[#This Row],[Distribuição Base]]</f>
        <v>-30.235500570942442</v>
      </c>
      <c r="R69" s="26">
        <f>R$7*Tabela131234567891011623[[#This Row],[Distribuição Base]]</f>
        <v>-30.235500570942442</v>
      </c>
      <c r="S69" s="26">
        <f>SUM(Tabela131234567891011623[[#This Row],[JANEIRO]:[DEZEMBRO]])</f>
        <v>-362.82600685130933</v>
      </c>
    </row>
    <row r="70" spans="1:19" x14ac:dyDescent="0.25">
      <c r="A70" t="s">
        <v>56</v>
      </c>
      <c r="B70">
        <v>153</v>
      </c>
      <c r="C70" s="24">
        <v>21124</v>
      </c>
      <c r="D70" t="s">
        <v>84</v>
      </c>
      <c r="E70">
        <v>-49.11</v>
      </c>
      <c r="F70" s="7">
        <v>2.9528573807212897E-3</v>
      </c>
      <c r="G70" s="26">
        <f>G$7*Tabela131234567891011623[[#This Row],[Distribuição Base]]</f>
        <v>-354.34288568655478</v>
      </c>
      <c r="H70" s="26">
        <f>H$7*Tabela131234567891011623[[#This Row],[Distribuição Base]]</f>
        <v>-354.34288568655478</v>
      </c>
      <c r="I70" s="26">
        <f>I$7*Tabela131234567891011623[[#This Row],[Distribuição Base]]</f>
        <v>-354.34288568655478</v>
      </c>
      <c r="J70" s="26">
        <f>J$7*Tabela131234567891011623[[#This Row],[Distribuição Base]]</f>
        <v>-354.34288568655478</v>
      </c>
      <c r="K70" s="26">
        <f>K$7*Tabela131234567891011623[[#This Row],[Distribuição Base]]</f>
        <v>-354.34288568655478</v>
      </c>
      <c r="L70" s="26">
        <f>L$7*Tabela131234567891011623[[#This Row],[Distribuição Base]]</f>
        <v>-354.34288568655478</v>
      </c>
      <c r="M70" s="26">
        <f>M$7*Tabela131234567891011623[[#This Row],[Distribuição Base]]</f>
        <v>-354.34288568655478</v>
      </c>
      <c r="N70" s="26">
        <f>N$7*Tabela131234567891011623[[#This Row],[Distribuição Base]]</f>
        <v>-354.34288568655478</v>
      </c>
      <c r="O70" s="26">
        <f>O$7*Tabela131234567891011623[[#This Row],[Distribuição Base]]</f>
        <v>-354.34288568655478</v>
      </c>
      <c r="P70" s="26">
        <f>P$7*Tabela131234567891011623[[#This Row],[Distribuição Base]]</f>
        <v>-354.34288568655478</v>
      </c>
      <c r="Q70" s="26">
        <f>Q$7*Tabela131234567891011623[[#This Row],[Distribuição Base]]</f>
        <v>-354.34288568655478</v>
      </c>
      <c r="R70" s="26">
        <f>R$7*Tabela131234567891011623[[#This Row],[Distribuição Base]]</f>
        <v>-354.34288568655478</v>
      </c>
      <c r="S70" s="26">
        <f>SUM(Tabela131234567891011623[[#This Row],[JANEIRO]:[DEZEMBRO]])</f>
        <v>-4252.1146282386571</v>
      </c>
    </row>
    <row r="71" spans="1:19" x14ac:dyDescent="0.25">
      <c r="A71" t="s">
        <v>56</v>
      </c>
      <c r="B71">
        <v>155</v>
      </c>
      <c r="C71" s="24">
        <v>21130</v>
      </c>
      <c r="D71" t="s">
        <v>85</v>
      </c>
      <c r="E71">
        <v>-25.69</v>
      </c>
      <c r="F71" s="7">
        <v>3.1587993366649235E-4</v>
      </c>
      <c r="G71" s="26">
        <f>G$7*Tabela131234567891011623[[#This Row],[Distribuição Base]]</f>
        <v>-37.905592039979084</v>
      </c>
      <c r="H71" s="26">
        <f>H$7*Tabela131234567891011623[[#This Row],[Distribuição Base]]</f>
        <v>-37.905592039979084</v>
      </c>
      <c r="I71" s="26">
        <f>I$7*Tabela131234567891011623[[#This Row],[Distribuição Base]]</f>
        <v>-37.905592039979084</v>
      </c>
      <c r="J71" s="26">
        <f>J$7*Tabela131234567891011623[[#This Row],[Distribuição Base]]</f>
        <v>-37.905592039979084</v>
      </c>
      <c r="K71" s="26">
        <f>K$7*Tabela131234567891011623[[#This Row],[Distribuição Base]]</f>
        <v>-37.905592039979084</v>
      </c>
      <c r="L71" s="26">
        <f>L$7*Tabela131234567891011623[[#This Row],[Distribuição Base]]</f>
        <v>-37.905592039979084</v>
      </c>
      <c r="M71" s="26">
        <f>M$7*Tabela131234567891011623[[#This Row],[Distribuição Base]]</f>
        <v>-37.905592039979084</v>
      </c>
      <c r="N71" s="26">
        <f>N$7*Tabela131234567891011623[[#This Row],[Distribuição Base]]</f>
        <v>-37.905592039979084</v>
      </c>
      <c r="O71" s="26">
        <f>O$7*Tabela131234567891011623[[#This Row],[Distribuição Base]]</f>
        <v>-37.905592039979084</v>
      </c>
      <c r="P71" s="26">
        <f>P$7*Tabela131234567891011623[[#This Row],[Distribuição Base]]</f>
        <v>-37.905592039979084</v>
      </c>
      <c r="Q71" s="26">
        <f>Q$7*Tabela131234567891011623[[#This Row],[Distribuição Base]]</f>
        <v>-37.905592039979084</v>
      </c>
      <c r="R71" s="26">
        <f>R$7*Tabela131234567891011623[[#This Row],[Distribuição Base]]</f>
        <v>-37.905592039979084</v>
      </c>
      <c r="S71" s="26">
        <f>SUM(Tabela131234567891011623[[#This Row],[JANEIRO]:[DEZEMBRO]])</f>
        <v>-454.86710447974889</v>
      </c>
    </row>
    <row r="72" spans="1:19" x14ac:dyDescent="0.25">
      <c r="A72" t="s">
        <v>56</v>
      </c>
      <c r="B72">
        <v>156</v>
      </c>
      <c r="C72" s="24">
        <v>21210</v>
      </c>
      <c r="D72" t="s">
        <v>86</v>
      </c>
      <c r="E72">
        <v>-1241.5899999999999</v>
      </c>
      <c r="F72" s="7">
        <v>5.9935373087630485E-4</v>
      </c>
      <c r="G72" s="26">
        <f>G$7*Tabela131234567891011623[[#This Row],[Distribuição Base]]</f>
        <v>-71.922447705156586</v>
      </c>
      <c r="H72" s="26">
        <f>H$7*Tabela131234567891011623[[#This Row],[Distribuição Base]]</f>
        <v>-71.922447705156586</v>
      </c>
      <c r="I72" s="26">
        <f>I$7*Tabela131234567891011623[[#This Row],[Distribuição Base]]</f>
        <v>-71.922447705156586</v>
      </c>
      <c r="J72" s="26">
        <f>J$7*Tabela131234567891011623[[#This Row],[Distribuição Base]]</f>
        <v>-71.922447705156586</v>
      </c>
      <c r="K72" s="26">
        <f>K$7*Tabela131234567891011623[[#This Row],[Distribuição Base]]</f>
        <v>-71.922447705156586</v>
      </c>
      <c r="L72" s="26">
        <f>L$7*Tabela131234567891011623[[#This Row],[Distribuição Base]]</f>
        <v>-71.922447705156586</v>
      </c>
      <c r="M72" s="26">
        <f>M$7*Tabela131234567891011623[[#This Row],[Distribuição Base]]</f>
        <v>-71.922447705156586</v>
      </c>
      <c r="N72" s="26">
        <f>N$7*Tabela131234567891011623[[#This Row],[Distribuição Base]]</f>
        <v>-71.922447705156586</v>
      </c>
      <c r="O72" s="26">
        <f>O$7*Tabela131234567891011623[[#This Row],[Distribuição Base]]</f>
        <v>-71.922447705156586</v>
      </c>
      <c r="P72" s="26">
        <f>P$7*Tabela131234567891011623[[#This Row],[Distribuição Base]]</f>
        <v>-71.922447705156586</v>
      </c>
      <c r="Q72" s="26">
        <f>Q$7*Tabela131234567891011623[[#This Row],[Distribuição Base]]</f>
        <v>-71.922447705156586</v>
      </c>
      <c r="R72" s="26">
        <f>R$7*Tabela131234567891011623[[#This Row],[Distribuição Base]]</f>
        <v>-71.922447705156586</v>
      </c>
      <c r="S72" s="26">
        <f>SUM(Tabela131234567891011623[[#This Row],[JANEIRO]:[DEZEMBRO]])</f>
        <v>-863.0693724618792</v>
      </c>
    </row>
    <row r="73" spans="1:19" x14ac:dyDescent="0.25">
      <c r="A73" t="s">
        <v>56</v>
      </c>
      <c r="B73">
        <v>158</v>
      </c>
      <c r="C73" s="24">
        <v>21220</v>
      </c>
      <c r="D73" t="s">
        <v>87</v>
      </c>
      <c r="E73">
        <v>-52.57</v>
      </c>
      <c r="F73" s="7">
        <v>1.2248496901762428E-3</v>
      </c>
      <c r="G73" s="26">
        <f>G$7*Tabela131234567891011623[[#This Row],[Distribuição Base]]</f>
        <v>-146.98196282114915</v>
      </c>
      <c r="H73" s="26">
        <f>H$7*Tabela131234567891011623[[#This Row],[Distribuição Base]]</f>
        <v>-146.98196282114915</v>
      </c>
      <c r="I73" s="26">
        <f>I$7*Tabela131234567891011623[[#This Row],[Distribuição Base]]</f>
        <v>-146.98196282114915</v>
      </c>
      <c r="J73" s="26">
        <f>J$7*Tabela131234567891011623[[#This Row],[Distribuição Base]]</f>
        <v>-146.98196282114915</v>
      </c>
      <c r="K73" s="26">
        <f>K$7*Tabela131234567891011623[[#This Row],[Distribuição Base]]</f>
        <v>-146.98196282114915</v>
      </c>
      <c r="L73" s="26">
        <f>L$7*Tabela131234567891011623[[#This Row],[Distribuição Base]]</f>
        <v>-146.98196282114915</v>
      </c>
      <c r="M73" s="26">
        <f>M$7*Tabela131234567891011623[[#This Row],[Distribuição Base]]</f>
        <v>-146.98196282114915</v>
      </c>
      <c r="N73" s="26">
        <f>N$7*Tabela131234567891011623[[#This Row],[Distribuição Base]]</f>
        <v>-146.98196282114915</v>
      </c>
      <c r="O73" s="26">
        <f>O$7*Tabela131234567891011623[[#This Row],[Distribuição Base]]</f>
        <v>-146.98196282114915</v>
      </c>
      <c r="P73" s="26">
        <f>P$7*Tabela131234567891011623[[#This Row],[Distribuição Base]]</f>
        <v>-146.98196282114915</v>
      </c>
      <c r="Q73" s="26">
        <f>Q$7*Tabela131234567891011623[[#This Row],[Distribuição Base]]</f>
        <v>-146.98196282114915</v>
      </c>
      <c r="R73" s="26">
        <f>R$7*Tabela131234567891011623[[#This Row],[Distribuição Base]]</f>
        <v>-146.98196282114915</v>
      </c>
      <c r="S73" s="26">
        <f>SUM(Tabela131234567891011623[[#This Row],[JANEIRO]:[DEZEMBRO]])</f>
        <v>-1763.78355385379</v>
      </c>
    </row>
    <row r="74" spans="1:19" x14ac:dyDescent="0.25">
      <c r="A74" t="s">
        <v>56</v>
      </c>
      <c r="B74">
        <v>160</v>
      </c>
      <c r="C74" s="24">
        <v>21240</v>
      </c>
      <c r="D74" t="s">
        <v>88</v>
      </c>
      <c r="E74">
        <v>-86.84</v>
      </c>
      <c r="F74" s="7">
        <v>7.5486483541102275E-4</v>
      </c>
      <c r="G74" s="26">
        <f>G$7*Tabela131234567891011623[[#This Row],[Distribuição Base]]</f>
        <v>-90.583780249322729</v>
      </c>
      <c r="H74" s="26">
        <f>H$7*Tabela131234567891011623[[#This Row],[Distribuição Base]]</f>
        <v>-90.583780249322729</v>
      </c>
      <c r="I74" s="26">
        <f>I$7*Tabela131234567891011623[[#This Row],[Distribuição Base]]</f>
        <v>-90.583780249322729</v>
      </c>
      <c r="J74" s="26">
        <f>J$7*Tabela131234567891011623[[#This Row],[Distribuição Base]]</f>
        <v>-90.583780249322729</v>
      </c>
      <c r="K74" s="26">
        <f>K$7*Tabela131234567891011623[[#This Row],[Distribuição Base]]</f>
        <v>-90.583780249322729</v>
      </c>
      <c r="L74" s="26">
        <f>L$7*Tabela131234567891011623[[#This Row],[Distribuição Base]]</f>
        <v>-90.583780249322729</v>
      </c>
      <c r="M74" s="26">
        <f>M$7*Tabela131234567891011623[[#This Row],[Distribuição Base]]</f>
        <v>-90.583780249322729</v>
      </c>
      <c r="N74" s="26">
        <f>N$7*Tabela131234567891011623[[#This Row],[Distribuição Base]]</f>
        <v>-90.583780249322729</v>
      </c>
      <c r="O74" s="26">
        <f>O$7*Tabela131234567891011623[[#This Row],[Distribuição Base]]</f>
        <v>-90.583780249322729</v>
      </c>
      <c r="P74" s="26">
        <f>P$7*Tabela131234567891011623[[#This Row],[Distribuição Base]]</f>
        <v>-90.583780249322729</v>
      </c>
      <c r="Q74" s="26">
        <f>Q$7*Tabela131234567891011623[[#This Row],[Distribuição Base]]</f>
        <v>-90.583780249322729</v>
      </c>
      <c r="R74" s="26">
        <f>R$7*Tabela131234567891011623[[#This Row],[Distribuição Base]]</f>
        <v>-90.583780249322729</v>
      </c>
      <c r="S74" s="26">
        <f>SUM(Tabela131234567891011623[[#This Row],[JANEIRO]:[DEZEMBRO]])</f>
        <v>-1087.0053629918725</v>
      </c>
    </row>
    <row r="75" spans="1:19" x14ac:dyDescent="0.25">
      <c r="A75" t="s">
        <v>56</v>
      </c>
      <c r="B75">
        <v>167</v>
      </c>
      <c r="C75" s="24">
        <v>21250</v>
      </c>
      <c r="D75" t="s">
        <v>89</v>
      </c>
      <c r="E75">
        <v>-193.53</v>
      </c>
      <c r="F75" s="7">
        <v>2.5741785731520597E-2</v>
      </c>
      <c r="G75" s="26">
        <f>G$7*Tabela131234567891011623[[#This Row],[Distribuição Base]]</f>
        <v>-3089.0142877824715</v>
      </c>
      <c r="H75" s="26">
        <f>H$7*Tabela131234567891011623[[#This Row],[Distribuição Base]]</f>
        <v>-3089.0142877824715</v>
      </c>
      <c r="I75" s="26">
        <f>I$7*Tabela131234567891011623[[#This Row],[Distribuição Base]]</f>
        <v>-3089.0142877824715</v>
      </c>
      <c r="J75" s="26">
        <f>J$7*Tabela131234567891011623[[#This Row],[Distribuição Base]]</f>
        <v>-3089.0142877824715</v>
      </c>
      <c r="K75" s="26">
        <f>K$7*Tabela131234567891011623[[#This Row],[Distribuição Base]]</f>
        <v>-3089.0142877824715</v>
      </c>
      <c r="L75" s="26">
        <f>L$7*Tabela131234567891011623[[#This Row],[Distribuição Base]]</f>
        <v>-3089.0142877824715</v>
      </c>
      <c r="M75" s="26">
        <f>M$7*Tabela131234567891011623[[#This Row],[Distribuição Base]]</f>
        <v>-3089.0142877824715</v>
      </c>
      <c r="N75" s="26">
        <f>N$7*Tabela131234567891011623[[#This Row],[Distribuição Base]]</f>
        <v>-3089.0142877824715</v>
      </c>
      <c r="O75" s="26">
        <f>O$7*Tabela131234567891011623[[#This Row],[Distribuição Base]]</f>
        <v>-3089.0142877824715</v>
      </c>
      <c r="P75" s="26">
        <f>P$7*Tabela131234567891011623[[#This Row],[Distribuição Base]]</f>
        <v>-3089.0142877824715</v>
      </c>
      <c r="Q75" s="26">
        <f>Q$7*Tabela131234567891011623[[#This Row],[Distribuição Base]]</f>
        <v>-3089.0142877824715</v>
      </c>
      <c r="R75" s="26">
        <f>R$7*Tabela131234567891011623[[#This Row],[Distribuição Base]]</f>
        <v>-3089.0142877824715</v>
      </c>
      <c r="S75" s="26">
        <f>SUM(Tabela131234567891011623[[#This Row],[JANEIRO]:[DEZEMBRO]])</f>
        <v>-37068.171453389659</v>
      </c>
    </row>
    <row r="76" spans="1:19" x14ac:dyDescent="0.25">
      <c r="A76" t="s">
        <v>56</v>
      </c>
      <c r="B76">
        <v>169</v>
      </c>
      <c r="C76" s="24">
        <v>21280</v>
      </c>
      <c r="D76" t="s">
        <v>90</v>
      </c>
      <c r="E76">
        <v>-135.93</v>
      </c>
      <c r="F76" s="7">
        <v>3.962880592335598E-4</v>
      </c>
      <c r="G76" s="26">
        <f>G$7*Tabela131234567891011623[[#This Row],[Distribuição Base]]</f>
        <v>-47.554567108027179</v>
      </c>
      <c r="H76" s="26">
        <f>H$7*Tabela131234567891011623[[#This Row],[Distribuição Base]]</f>
        <v>-47.554567108027179</v>
      </c>
      <c r="I76" s="26">
        <f>I$7*Tabela131234567891011623[[#This Row],[Distribuição Base]]</f>
        <v>-47.554567108027179</v>
      </c>
      <c r="J76" s="26">
        <f>J$7*Tabela131234567891011623[[#This Row],[Distribuição Base]]</f>
        <v>-47.554567108027179</v>
      </c>
      <c r="K76" s="26">
        <f>K$7*Tabela131234567891011623[[#This Row],[Distribuição Base]]</f>
        <v>-47.554567108027179</v>
      </c>
      <c r="L76" s="26">
        <f>L$7*Tabela131234567891011623[[#This Row],[Distribuição Base]]</f>
        <v>-47.554567108027179</v>
      </c>
      <c r="M76" s="26">
        <f>M$7*Tabela131234567891011623[[#This Row],[Distribuição Base]]</f>
        <v>-47.554567108027179</v>
      </c>
      <c r="N76" s="26">
        <f>N$7*Tabela131234567891011623[[#This Row],[Distribuição Base]]</f>
        <v>-47.554567108027179</v>
      </c>
      <c r="O76" s="26">
        <f>O$7*Tabela131234567891011623[[#This Row],[Distribuição Base]]</f>
        <v>-47.554567108027179</v>
      </c>
      <c r="P76" s="26">
        <f>P$7*Tabela131234567891011623[[#This Row],[Distribuição Base]]</f>
        <v>-47.554567108027179</v>
      </c>
      <c r="Q76" s="26">
        <f>Q$7*Tabela131234567891011623[[#This Row],[Distribuição Base]]</f>
        <v>-47.554567108027179</v>
      </c>
      <c r="R76" s="26">
        <f>R$7*Tabela131234567891011623[[#This Row],[Distribuição Base]]</f>
        <v>-47.554567108027179</v>
      </c>
      <c r="S76" s="26">
        <f>SUM(Tabela131234567891011623[[#This Row],[JANEIRO]:[DEZEMBRO]])</f>
        <v>-570.65480529632612</v>
      </c>
    </row>
    <row r="77" spans="1:19" x14ac:dyDescent="0.25">
      <c r="A77" t="s">
        <v>56</v>
      </c>
      <c r="B77">
        <v>172</v>
      </c>
      <c r="C77" s="24">
        <v>21402</v>
      </c>
      <c r="D77" t="s">
        <v>259</v>
      </c>
      <c r="E77">
        <v>-4080.44</v>
      </c>
      <c r="F77" s="7">
        <v>1.7916055323091419E-4</v>
      </c>
      <c r="G77" s="26">
        <f>G$7*Tabela131234567891011623[[#This Row],[Distribuição Base]]</f>
        <v>-21.499266387709703</v>
      </c>
      <c r="H77" s="26">
        <f>H$7*Tabela131234567891011623[[#This Row],[Distribuição Base]]</f>
        <v>-21.499266387709703</v>
      </c>
      <c r="I77" s="26">
        <f>I$7*Tabela131234567891011623[[#This Row],[Distribuição Base]]</f>
        <v>-21.499266387709703</v>
      </c>
      <c r="J77" s="26">
        <f>J$7*Tabela131234567891011623[[#This Row],[Distribuição Base]]</f>
        <v>-21.499266387709703</v>
      </c>
      <c r="K77" s="26">
        <f>K$7*Tabela131234567891011623[[#This Row],[Distribuição Base]]</f>
        <v>-21.499266387709703</v>
      </c>
      <c r="L77" s="26">
        <f>L$7*Tabela131234567891011623[[#This Row],[Distribuição Base]]</f>
        <v>-21.499266387709703</v>
      </c>
      <c r="M77" s="26">
        <f>M$7*Tabela131234567891011623[[#This Row],[Distribuição Base]]</f>
        <v>-21.499266387709703</v>
      </c>
      <c r="N77" s="26">
        <f>N$7*Tabela131234567891011623[[#This Row],[Distribuição Base]]</f>
        <v>-21.499266387709703</v>
      </c>
      <c r="O77" s="26">
        <f>O$7*Tabela131234567891011623[[#This Row],[Distribuição Base]]</f>
        <v>-21.499266387709703</v>
      </c>
      <c r="P77" s="26">
        <f>P$7*Tabela131234567891011623[[#This Row],[Distribuição Base]]</f>
        <v>-21.499266387709703</v>
      </c>
      <c r="Q77" s="26">
        <f>Q$7*Tabela131234567891011623[[#This Row],[Distribuição Base]]</f>
        <v>-21.499266387709703</v>
      </c>
      <c r="R77" s="26">
        <f>R$7*Tabela131234567891011623[[#This Row],[Distribuição Base]]</f>
        <v>-21.499266387709703</v>
      </c>
      <c r="S77" s="26">
        <f>SUM(Tabela131234567891011623[[#This Row],[JANEIRO]:[DEZEMBRO]])</f>
        <v>-257.99119665251641</v>
      </c>
    </row>
    <row r="78" spans="1:19" x14ac:dyDescent="0.25">
      <c r="A78" t="s">
        <v>56</v>
      </c>
      <c r="B78">
        <v>175</v>
      </c>
      <c r="C78" s="24">
        <v>21405</v>
      </c>
      <c r="D78" t="s">
        <v>92</v>
      </c>
      <c r="E78">
        <v>-62.92</v>
      </c>
      <c r="F78" s="7">
        <v>1.1910054115691187E-2</v>
      </c>
      <c r="G78" s="26">
        <f>G$7*Tabela131234567891011623[[#This Row],[Distribuição Base]]</f>
        <v>-1429.2064938829424</v>
      </c>
      <c r="H78" s="26">
        <f>H$7*Tabela131234567891011623[[#This Row],[Distribuição Base]]</f>
        <v>-1429.2064938829424</v>
      </c>
      <c r="I78" s="26">
        <f>I$7*Tabela131234567891011623[[#This Row],[Distribuição Base]]</f>
        <v>-1429.2064938829424</v>
      </c>
      <c r="J78" s="26">
        <f>J$7*Tabela131234567891011623[[#This Row],[Distribuição Base]]</f>
        <v>-1429.2064938829424</v>
      </c>
      <c r="K78" s="26">
        <f>K$7*Tabela131234567891011623[[#This Row],[Distribuição Base]]</f>
        <v>-1429.2064938829424</v>
      </c>
      <c r="L78" s="26">
        <f>L$7*Tabela131234567891011623[[#This Row],[Distribuição Base]]</f>
        <v>-1429.2064938829424</v>
      </c>
      <c r="M78" s="26">
        <f>M$7*Tabela131234567891011623[[#This Row],[Distribuição Base]]</f>
        <v>-1429.2064938829424</v>
      </c>
      <c r="N78" s="26">
        <f>N$7*Tabela131234567891011623[[#This Row],[Distribuição Base]]</f>
        <v>-1429.2064938829424</v>
      </c>
      <c r="O78" s="26">
        <f>O$7*Tabela131234567891011623[[#This Row],[Distribuição Base]]</f>
        <v>-1429.2064938829424</v>
      </c>
      <c r="P78" s="26">
        <f>P$7*Tabela131234567891011623[[#This Row],[Distribuição Base]]</f>
        <v>-1429.2064938829424</v>
      </c>
      <c r="Q78" s="26">
        <f>Q$7*Tabela131234567891011623[[#This Row],[Distribuição Base]]</f>
        <v>-1429.2064938829424</v>
      </c>
      <c r="R78" s="26">
        <f>R$7*Tabela131234567891011623[[#This Row],[Distribuição Base]]</f>
        <v>-1429.2064938829424</v>
      </c>
      <c r="S78" s="26">
        <f>SUM(Tabela131234567891011623[[#This Row],[JANEIRO]:[DEZEMBRO]])</f>
        <v>-17150.477926595308</v>
      </c>
    </row>
    <row r="79" spans="1:19" x14ac:dyDescent="0.25">
      <c r="A79" t="s">
        <v>56</v>
      </c>
      <c r="B79">
        <v>176</v>
      </c>
      <c r="C79" s="24">
        <v>21406</v>
      </c>
      <c r="D79" t="s">
        <v>93</v>
      </c>
      <c r="E79">
        <v>-79.190000000000012</v>
      </c>
      <c r="F79" s="7">
        <v>6.6859548161303309E-3</v>
      </c>
      <c r="G79" s="26">
        <f>G$7*Tabela131234567891011623[[#This Row],[Distribuição Base]]</f>
        <v>-802.3145779356397</v>
      </c>
      <c r="H79" s="26">
        <f>H$7*Tabela131234567891011623[[#This Row],[Distribuição Base]]</f>
        <v>-802.3145779356397</v>
      </c>
      <c r="I79" s="26">
        <f>I$7*Tabela131234567891011623[[#This Row],[Distribuição Base]]</f>
        <v>-802.3145779356397</v>
      </c>
      <c r="J79" s="26">
        <f>J$7*Tabela131234567891011623[[#This Row],[Distribuição Base]]</f>
        <v>-802.3145779356397</v>
      </c>
      <c r="K79" s="26">
        <f>K$7*Tabela131234567891011623[[#This Row],[Distribuição Base]]</f>
        <v>-802.3145779356397</v>
      </c>
      <c r="L79" s="26">
        <f>L$7*Tabela131234567891011623[[#This Row],[Distribuição Base]]</f>
        <v>-802.3145779356397</v>
      </c>
      <c r="M79" s="26">
        <f>M$7*Tabela131234567891011623[[#This Row],[Distribuição Base]]</f>
        <v>-802.3145779356397</v>
      </c>
      <c r="N79" s="26">
        <f>N$7*Tabela131234567891011623[[#This Row],[Distribuição Base]]</f>
        <v>-802.3145779356397</v>
      </c>
      <c r="O79" s="26">
        <f>O$7*Tabela131234567891011623[[#This Row],[Distribuição Base]]</f>
        <v>-802.3145779356397</v>
      </c>
      <c r="P79" s="26">
        <f>P$7*Tabela131234567891011623[[#This Row],[Distribuição Base]]</f>
        <v>-802.3145779356397</v>
      </c>
      <c r="Q79" s="26">
        <f>Q$7*Tabela131234567891011623[[#This Row],[Distribuição Base]]</f>
        <v>-802.3145779356397</v>
      </c>
      <c r="R79" s="26">
        <f>R$7*Tabela131234567891011623[[#This Row],[Distribuição Base]]</f>
        <v>-802.3145779356397</v>
      </c>
      <c r="S79" s="26">
        <f>SUM(Tabela131234567891011623[[#This Row],[JANEIRO]:[DEZEMBRO]])</f>
        <v>-9627.7749352276787</v>
      </c>
    </row>
    <row r="80" spans="1:19" x14ac:dyDescent="0.25">
      <c r="A80" t="s">
        <v>56</v>
      </c>
      <c r="B80">
        <v>178</v>
      </c>
      <c r="C80" s="24">
        <v>21421</v>
      </c>
      <c r="D80" t="s">
        <v>94</v>
      </c>
      <c r="E80">
        <v>-1883.6100000000001</v>
      </c>
      <c r="F80" s="7">
        <v>1.1887043841284077E-2</v>
      </c>
      <c r="G80" s="26">
        <f>G$7*Tabela131234567891011623[[#This Row],[Distribuição Base]]</f>
        <v>-1426.4452609540892</v>
      </c>
      <c r="H80" s="26">
        <f>H$7*Tabela131234567891011623[[#This Row],[Distribuição Base]]</f>
        <v>-1426.4452609540892</v>
      </c>
      <c r="I80" s="26">
        <f>I$7*Tabela131234567891011623[[#This Row],[Distribuição Base]]</f>
        <v>-1426.4452609540892</v>
      </c>
      <c r="J80" s="26">
        <f>J$7*Tabela131234567891011623[[#This Row],[Distribuição Base]]</f>
        <v>-1426.4452609540892</v>
      </c>
      <c r="K80" s="26">
        <f>K$7*Tabela131234567891011623[[#This Row],[Distribuição Base]]</f>
        <v>-1426.4452609540892</v>
      </c>
      <c r="L80" s="26">
        <f>L$7*Tabela131234567891011623[[#This Row],[Distribuição Base]]</f>
        <v>-1426.4452609540892</v>
      </c>
      <c r="M80" s="26">
        <f>M$7*Tabela131234567891011623[[#This Row],[Distribuição Base]]</f>
        <v>-1426.4452609540892</v>
      </c>
      <c r="N80" s="26">
        <f>N$7*Tabela131234567891011623[[#This Row],[Distribuição Base]]</f>
        <v>-1426.4452609540892</v>
      </c>
      <c r="O80" s="26">
        <f>O$7*Tabela131234567891011623[[#This Row],[Distribuição Base]]</f>
        <v>-1426.4452609540892</v>
      </c>
      <c r="P80" s="26">
        <f>P$7*Tabela131234567891011623[[#This Row],[Distribuição Base]]</f>
        <v>-1426.4452609540892</v>
      </c>
      <c r="Q80" s="26">
        <f>Q$7*Tabela131234567891011623[[#This Row],[Distribuição Base]]</f>
        <v>-1426.4452609540892</v>
      </c>
      <c r="R80" s="26">
        <f>R$7*Tabela131234567891011623[[#This Row],[Distribuição Base]]</f>
        <v>-1426.4452609540892</v>
      </c>
      <c r="S80" s="26">
        <f>SUM(Tabela131234567891011623[[#This Row],[JANEIRO]:[DEZEMBRO]])</f>
        <v>-17117.34313144907</v>
      </c>
    </row>
    <row r="81" spans="1:19" x14ac:dyDescent="0.25">
      <c r="A81" t="s">
        <v>56</v>
      </c>
      <c r="B81">
        <v>179</v>
      </c>
      <c r="C81" s="24">
        <v>21422</v>
      </c>
      <c r="D81" t="s">
        <v>95</v>
      </c>
      <c r="E81">
        <v>-903.97</v>
      </c>
      <c r="F81" s="7">
        <v>2.666379464352771E-3</v>
      </c>
      <c r="G81" s="26">
        <f>G$7*Tabela131234567891011623[[#This Row],[Distribuição Base]]</f>
        <v>-319.9655357223325</v>
      </c>
      <c r="H81" s="26">
        <f>H$7*Tabela131234567891011623[[#This Row],[Distribuição Base]]</f>
        <v>-319.9655357223325</v>
      </c>
      <c r="I81" s="26">
        <f>I$7*Tabela131234567891011623[[#This Row],[Distribuição Base]]</f>
        <v>-319.9655357223325</v>
      </c>
      <c r="J81" s="26">
        <f>J$7*Tabela131234567891011623[[#This Row],[Distribuição Base]]</f>
        <v>-319.9655357223325</v>
      </c>
      <c r="K81" s="26">
        <f>K$7*Tabela131234567891011623[[#This Row],[Distribuição Base]]</f>
        <v>-319.9655357223325</v>
      </c>
      <c r="L81" s="26">
        <f>L$7*Tabela131234567891011623[[#This Row],[Distribuição Base]]</f>
        <v>-319.9655357223325</v>
      </c>
      <c r="M81" s="26">
        <f>M$7*Tabela131234567891011623[[#This Row],[Distribuição Base]]</f>
        <v>-319.9655357223325</v>
      </c>
      <c r="N81" s="26">
        <f>N$7*Tabela131234567891011623[[#This Row],[Distribuição Base]]</f>
        <v>-319.9655357223325</v>
      </c>
      <c r="O81" s="26">
        <f>O$7*Tabela131234567891011623[[#This Row],[Distribuição Base]]</f>
        <v>-319.9655357223325</v>
      </c>
      <c r="P81" s="26">
        <f>P$7*Tabela131234567891011623[[#This Row],[Distribuição Base]]</f>
        <v>-319.9655357223325</v>
      </c>
      <c r="Q81" s="26">
        <f>Q$7*Tabela131234567891011623[[#This Row],[Distribuição Base]]</f>
        <v>-319.9655357223325</v>
      </c>
      <c r="R81" s="26">
        <f>R$7*Tabela131234567891011623[[#This Row],[Distribuição Base]]</f>
        <v>-319.9655357223325</v>
      </c>
      <c r="S81" s="26">
        <f>SUM(Tabela131234567891011623[[#This Row],[JANEIRO]:[DEZEMBRO]])</f>
        <v>-3839.5864286679894</v>
      </c>
    </row>
    <row r="82" spans="1:19" x14ac:dyDescent="0.25">
      <c r="A82" t="s">
        <v>56</v>
      </c>
      <c r="B82">
        <v>180</v>
      </c>
      <c r="C82" s="24">
        <v>21431</v>
      </c>
      <c r="D82" t="s">
        <v>96</v>
      </c>
      <c r="E82">
        <v>-1758.07</v>
      </c>
      <c r="F82" s="7">
        <v>2.2294399203333171E-3</v>
      </c>
      <c r="G82" s="26">
        <f>G$7*Tabela131234567891011623[[#This Row],[Distribuição Base]]</f>
        <v>-267.53279043999805</v>
      </c>
      <c r="H82" s="26">
        <f>H$7*Tabela131234567891011623[[#This Row],[Distribuição Base]]</f>
        <v>-267.53279043999805</v>
      </c>
      <c r="I82" s="26">
        <f>I$7*Tabela131234567891011623[[#This Row],[Distribuição Base]]</f>
        <v>-267.53279043999805</v>
      </c>
      <c r="J82" s="26">
        <f>J$7*Tabela131234567891011623[[#This Row],[Distribuição Base]]</f>
        <v>-267.53279043999805</v>
      </c>
      <c r="K82" s="26">
        <f>K$7*Tabela131234567891011623[[#This Row],[Distribuição Base]]</f>
        <v>-267.53279043999805</v>
      </c>
      <c r="L82" s="26">
        <f>L$7*Tabela131234567891011623[[#This Row],[Distribuição Base]]</f>
        <v>-267.53279043999805</v>
      </c>
      <c r="M82" s="26">
        <f>M$7*Tabela131234567891011623[[#This Row],[Distribuição Base]]</f>
        <v>-267.53279043999805</v>
      </c>
      <c r="N82" s="26">
        <f>N$7*Tabela131234567891011623[[#This Row],[Distribuição Base]]</f>
        <v>-267.53279043999805</v>
      </c>
      <c r="O82" s="26">
        <f>O$7*Tabela131234567891011623[[#This Row],[Distribuição Base]]</f>
        <v>-267.53279043999805</v>
      </c>
      <c r="P82" s="26">
        <f>P$7*Tabela131234567891011623[[#This Row],[Distribuição Base]]</f>
        <v>-267.53279043999805</v>
      </c>
      <c r="Q82" s="26">
        <f>Q$7*Tabela131234567891011623[[#This Row],[Distribuição Base]]</f>
        <v>-267.53279043999805</v>
      </c>
      <c r="R82" s="26">
        <f>R$7*Tabela131234567891011623[[#This Row],[Distribuição Base]]</f>
        <v>-267.53279043999805</v>
      </c>
      <c r="S82" s="26">
        <f>SUM(Tabela131234567891011623[[#This Row],[JANEIRO]:[DEZEMBRO]])</f>
        <v>-3210.3934852799775</v>
      </c>
    </row>
    <row r="83" spans="1:19" x14ac:dyDescent="0.25">
      <c r="A83" t="s">
        <v>56</v>
      </c>
      <c r="B83">
        <v>181</v>
      </c>
      <c r="C83" s="24">
        <v>21432</v>
      </c>
      <c r="D83" t="s">
        <v>97</v>
      </c>
      <c r="E83">
        <v>-408.78</v>
      </c>
      <c r="F83" s="7">
        <v>3.3857701267194992E-3</v>
      </c>
      <c r="G83" s="26">
        <f>G$7*Tabela131234567891011623[[#This Row],[Distribuição Base]]</f>
        <v>-406.29241520633991</v>
      </c>
      <c r="H83" s="26">
        <f>H$7*Tabela131234567891011623[[#This Row],[Distribuição Base]]</f>
        <v>-406.29241520633991</v>
      </c>
      <c r="I83" s="26">
        <f>I$7*Tabela131234567891011623[[#This Row],[Distribuição Base]]</f>
        <v>-406.29241520633991</v>
      </c>
      <c r="J83" s="26">
        <f>J$7*Tabela131234567891011623[[#This Row],[Distribuição Base]]</f>
        <v>-406.29241520633991</v>
      </c>
      <c r="K83" s="26">
        <f>K$7*Tabela131234567891011623[[#This Row],[Distribuição Base]]</f>
        <v>-406.29241520633991</v>
      </c>
      <c r="L83" s="26">
        <f>L$7*Tabela131234567891011623[[#This Row],[Distribuição Base]]</f>
        <v>-406.29241520633991</v>
      </c>
      <c r="M83" s="26">
        <f>M$7*Tabela131234567891011623[[#This Row],[Distribuição Base]]</f>
        <v>-406.29241520633991</v>
      </c>
      <c r="N83" s="26">
        <f>N$7*Tabela131234567891011623[[#This Row],[Distribuição Base]]</f>
        <v>-406.29241520633991</v>
      </c>
      <c r="O83" s="26">
        <f>O$7*Tabela131234567891011623[[#This Row],[Distribuição Base]]</f>
        <v>-406.29241520633991</v>
      </c>
      <c r="P83" s="26">
        <f>P$7*Tabela131234567891011623[[#This Row],[Distribuição Base]]</f>
        <v>-406.29241520633991</v>
      </c>
      <c r="Q83" s="26">
        <f>Q$7*Tabela131234567891011623[[#This Row],[Distribuição Base]]</f>
        <v>-406.29241520633991</v>
      </c>
      <c r="R83" s="26">
        <f>R$7*Tabela131234567891011623[[#This Row],[Distribuição Base]]</f>
        <v>-406.29241520633991</v>
      </c>
      <c r="S83" s="26">
        <f>SUM(Tabela131234567891011623[[#This Row],[JANEIRO]:[DEZEMBRO]])</f>
        <v>-4875.508982476078</v>
      </c>
    </row>
    <row r="84" spans="1:19" x14ac:dyDescent="0.25">
      <c r="A84" t="s">
        <v>56</v>
      </c>
      <c r="B84">
        <v>182</v>
      </c>
      <c r="C84" s="24">
        <v>21433</v>
      </c>
      <c r="D84" t="s">
        <v>333</v>
      </c>
      <c r="E84">
        <v>-328.64</v>
      </c>
      <c r="F84" s="7">
        <v>1.3822144001493114E-3</v>
      </c>
      <c r="G84" s="26">
        <f>G$7*Tabela131234567891011623[[#This Row],[Distribuição Base]]</f>
        <v>-165.86572801791735</v>
      </c>
      <c r="H84" s="26">
        <f>H$7*Tabela131234567891011623[[#This Row],[Distribuição Base]]</f>
        <v>-165.86572801791735</v>
      </c>
      <c r="I84" s="26">
        <f>I$7*Tabela131234567891011623[[#This Row],[Distribuição Base]]</f>
        <v>-165.86572801791735</v>
      </c>
      <c r="J84" s="26">
        <f>J$7*Tabela131234567891011623[[#This Row],[Distribuição Base]]</f>
        <v>-165.86572801791735</v>
      </c>
      <c r="K84" s="26">
        <f>K$7*Tabela131234567891011623[[#This Row],[Distribuição Base]]</f>
        <v>-165.86572801791735</v>
      </c>
      <c r="L84" s="26">
        <f>L$7*Tabela131234567891011623[[#This Row],[Distribuição Base]]</f>
        <v>-165.86572801791735</v>
      </c>
      <c r="M84" s="26">
        <f>M$7*Tabela131234567891011623[[#This Row],[Distribuição Base]]</f>
        <v>-165.86572801791735</v>
      </c>
      <c r="N84" s="26">
        <f>N$7*Tabela131234567891011623[[#This Row],[Distribuição Base]]</f>
        <v>-165.86572801791735</v>
      </c>
      <c r="O84" s="26">
        <f>O$7*Tabela131234567891011623[[#This Row],[Distribuição Base]]</f>
        <v>-165.86572801791735</v>
      </c>
      <c r="P84" s="26">
        <f>P$7*Tabela131234567891011623[[#This Row],[Distribuição Base]]</f>
        <v>-165.86572801791735</v>
      </c>
      <c r="Q84" s="26">
        <f>Q$7*Tabela131234567891011623[[#This Row],[Distribuição Base]]</f>
        <v>-165.86572801791735</v>
      </c>
      <c r="R84" s="26">
        <f>R$7*Tabela131234567891011623[[#This Row],[Distribuição Base]]</f>
        <v>-165.86572801791735</v>
      </c>
      <c r="S84" s="26">
        <f>SUM(Tabela131234567891011623[[#This Row],[JANEIRO]:[DEZEMBRO]])</f>
        <v>-1990.3887362150078</v>
      </c>
    </row>
    <row r="85" spans="1:19" x14ac:dyDescent="0.25">
      <c r="A85" t="s">
        <v>56</v>
      </c>
      <c r="B85">
        <v>183</v>
      </c>
      <c r="C85" s="24">
        <v>21441</v>
      </c>
      <c r="D85" t="s">
        <v>99</v>
      </c>
      <c r="E85">
        <v>-1259.92</v>
      </c>
      <c r="F85" s="7">
        <v>2.119949364612819E-3</v>
      </c>
      <c r="G85" s="26">
        <f>G$7*Tabela131234567891011623[[#This Row],[Distribuição Base]]</f>
        <v>-254.39392375353827</v>
      </c>
      <c r="H85" s="26">
        <f>H$7*Tabela131234567891011623[[#This Row],[Distribuição Base]]</f>
        <v>-254.39392375353827</v>
      </c>
      <c r="I85" s="26">
        <f>I$7*Tabela131234567891011623[[#This Row],[Distribuição Base]]</f>
        <v>-254.39392375353827</v>
      </c>
      <c r="J85" s="26">
        <f>J$7*Tabela131234567891011623[[#This Row],[Distribuição Base]]</f>
        <v>-254.39392375353827</v>
      </c>
      <c r="K85" s="26">
        <f>K$7*Tabela131234567891011623[[#This Row],[Distribuição Base]]</f>
        <v>-254.39392375353827</v>
      </c>
      <c r="L85" s="26">
        <f>L$7*Tabela131234567891011623[[#This Row],[Distribuição Base]]</f>
        <v>-254.39392375353827</v>
      </c>
      <c r="M85" s="26">
        <f>M$7*Tabela131234567891011623[[#This Row],[Distribuição Base]]</f>
        <v>-254.39392375353827</v>
      </c>
      <c r="N85" s="26">
        <f>N$7*Tabela131234567891011623[[#This Row],[Distribuição Base]]</f>
        <v>-254.39392375353827</v>
      </c>
      <c r="O85" s="26">
        <f>O$7*Tabela131234567891011623[[#This Row],[Distribuição Base]]</f>
        <v>-254.39392375353827</v>
      </c>
      <c r="P85" s="26">
        <f>P$7*Tabela131234567891011623[[#This Row],[Distribuição Base]]</f>
        <v>-254.39392375353827</v>
      </c>
      <c r="Q85" s="26">
        <f>Q$7*Tabela131234567891011623[[#This Row],[Distribuição Base]]</f>
        <v>-254.39392375353827</v>
      </c>
      <c r="R85" s="26">
        <f>R$7*Tabela131234567891011623[[#This Row],[Distribuição Base]]</f>
        <v>-254.39392375353827</v>
      </c>
      <c r="S85" s="26">
        <f>SUM(Tabela131234567891011623[[#This Row],[JANEIRO]:[DEZEMBRO]])</f>
        <v>-3052.7270850424593</v>
      </c>
    </row>
    <row r="86" spans="1:19" x14ac:dyDescent="0.25">
      <c r="A86" t="s">
        <v>56</v>
      </c>
      <c r="B86">
        <v>184</v>
      </c>
      <c r="C86" s="24">
        <v>21442</v>
      </c>
      <c r="D86" t="s">
        <v>100</v>
      </c>
      <c r="E86">
        <v>-207.57000000000002</v>
      </c>
      <c r="F86" s="7">
        <v>1.0587922098715997E-3</v>
      </c>
      <c r="G86" s="26">
        <f>G$7*Tabela131234567891011623[[#This Row],[Distribuição Base]]</f>
        <v>-127.05506518459197</v>
      </c>
      <c r="H86" s="26">
        <f>H$7*Tabela131234567891011623[[#This Row],[Distribuição Base]]</f>
        <v>-127.05506518459197</v>
      </c>
      <c r="I86" s="26">
        <f>I$7*Tabela131234567891011623[[#This Row],[Distribuição Base]]</f>
        <v>-127.05506518459197</v>
      </c>
      <c r="J86" s="26">
        <f>J$7*Tabela131234567891011623[[#This Row],[Distribuição Base]]</f>
        <v>-127.05506518459197</v>
      </c>
      <c r="K86" s="26">
        <f>K$7*Tabela131234567891011623[[#This Row],[Distribuição Base]]</f>
        <v>-127.05506518459197</v>
      </c>
      <c r="L86" s="26">
        <f>L$7*Tabela131234567891011623[[#This Row],[Distribuição Base]]</f>
        <v>-127.05506518459197</v>
      </c>
      <c r="M86" s="26">
        <f>M$7*Tabela131234567891011623[[#This Row],[Distribuição Base]]</f>
        <v>-127.05506518459197</v>
      </c>
      <c r="N86" s="26">
        <f>N$7*Tabela131234567891011623[[#This Row],[Distribuição Base]]</f>
        <v>-127.05506518459197</v>
      </c>
      <c r="O86" s="26">
        <f>O$7*Tabela131234567891011623[[#This Row],[Distribuição Base]]</f>
        <v>-127.05506518459197</v>
      </c>
      <c r="P86" s="26">
        <f>P$7*Tabela131234567891011623[[#This Row],[Distribuição Base]]</f>
        <v>-127.05506518459197</v>
      </c>
      <c r="Q86" s="26">
        <f>Q$7*Tabela131234567891011623[[#This Row],[Distribuição Base]]</f>
        <v>-127.05506518459197</v>
      </c>
      <c r="R86" s="26">
        <f>R$7*Tabela131234567891011623[[#This Row],[Distribuição Base]]</f>
        <v>-127.05506518459197</v>
      </c>
      <c r="S86" s="26">
        <f>SUM(Tabela131234567891011623[[#This Row],[JANEIRO]:[DEZEMBRO]])</f>
        <v>-1524.6607822151036</v>
      </c>
    </row>
    <row r="87" spans="1:19" x14ac:dyDescent="0.25">
      <c r="A87" t="s">
        <v>56</v>
      </c>
      <c r="B87">
        <v>185</v>
      </c>
      <c r="C87" s="24">
        <v>21451</v>
      </c>
      <c r="D87" t="s">
        <v>101</v>
      </c>
      <c r="E87">
        <v>-374.96999999999997</v>
      </c>
      <c r="F87" s="7">
        <v>3.3739454023714011E-3</v>
      </c>
      <c r="G87" s="26">
        <f>G$7*Tabela131234567891011623[[#This Row],[Distribuição Base]]</f>
        <v>-404.87344828456816</v>
      </c>
      <c r="H87" s="26">
        <f>H$7*Tabela131234567891011623[[#This Row],[Distribuição Base]]</f>
        <v>-404.87344828456816</v>
      </c>
      <c r="I87" s="26">
        <f>I$7*Tabela131234567891011623[[#This Row],[Distribuição Base]]</f>
        <v>-404.87344828456816</v>
      </c>
      <c r="J87" s="26">
        <f>J$7*Tabela131234567891011623[[#This Row],[Distribuição Base]]</f>
        <v>-404.87344828456816</v>
      </c>
      <c r="K87" s="26">
        <f>K$7*Tabela131234567891011623[[#This Row],[Distribuição Base]]</f>
        <v>-404.87344828456816</v>
      </c>
      <c r="L87" s="26">
        <f>L$7*Tabela131234567891011623[[#This Row],[Distribuição Base]]</f>
        <v>-404.87344828456816</v>
      </c>
      <c r="M87" s="26">
        <f>M$7*Tabela131234567891011623[[#This Row],[Distribuição Base]]</f>
        <v>-404.87344828456816</v>
      </c>
      <c r="N87" s="26">
        <f>N$7*Tabela131234567891011623[[#This Row],[Distribuição Base]]</f>
        <v>-404.87344828456816</v>
      </c>
      <c r="O87" s="26">
        <f>O$7*Tabela131234567891011623[[#This Row],[Distribuição Base]]</f>
        <v>-404.87344828456816</v>
      </c>
      <c r="P87" s="26">
        <f>P$7*Tabela131234567891011623[[#This Row],[Distribuição Base]]</f>
        <v>-404.87344828456816</v>
      </c>
      <c r="Q87" s="26">
        <f>Q$7*Tabela131234567891011623[[#This Row],[Distribuição Base]]</f>
        <v>-404.87344828456816</v>
      </c>
      <c r="R87" s="26">
        <f>R$7*Tabela131234567891011623[[#This Row],[Distribuição Base]]</f>
        <v>-404.87344828456816</v>
      </c>
      <c r="S87" s="26">
        <f>SUM(Tabela131234567891011623[[#This Row],[JANEIRO]:[DEZEMBRO]])</f>
        <v>-4858.4813794148176</v>
      </c>
    </row>
    <row r="88" spans="1:19" x14ac:dyDescent="0.25">
      <c r="A88" t="s">
        <v>56</v>
      </c>
      <c r="B88">
        <v>186</v>
      </c>
      <c r="C88" s="24">
        <v>21452</v>
      </c>
      <c r="D88" t="s">
        <v>260</v>
      </c>
      <c r="E88">
        <v>-161.19</v>
      </c>
      <c r="F88" s="7">
        <v>3.0427252857668351E-3</v>
      </c>
      <c r="G88" s="26">
        <f>G$7*Tabela131234567891011623[[#This Row],[Distribuição Base]]</f>
        <v>-365.1270342920202</v>
      </c>
      <c r="H88" s="26">
        <f>H$7*Tabela131234567891011623[[#This Row],[Distribuição Base]]</f>
        <v>-365.1270342920202</v>
      </c>
      <c r="I88" s="26">
        <f>I$7*Tabela131234567891011623[[#This Row],[Distribuição Base]]</f>
        <v>-365.1270342920202</v>
      </c>
      <c r="J88" s="26">
        <f>J$7*Tabela131234567891011623[[#This Row],[Distribuição Base]]</f>
        <v>-365.1270342920202</v>
      </c>
      <c r="K88" s="26">
        <f>K$7*Tabela131234567891011623[[#This Row],[Distribuição Base]]</f>
        <v>-365.1270342920202</v>
      </c>
      <c r="L88" s="26">
        <f>L$7*Tabela131234567891011623[[#This Row],[Distribuição Base]]</f>
        <v>-365.1270342920202</v>
      </c>
      <c r="M88" s="26">
        <f>M$7*Tabela131234567891011623[[#This Row],[Distribuição Base]]</f>
        <v>-365.1270342920202</v>
      </c>
      <c r="N88" s="26">
        <f>N$7*Tabela131234567891011623[[#This Row],[Distribuição Base]]</f>
        <v>-365.1270342920202</v>
      </c>
      <c r="O88" s="26">
        <f>O$7*Tabela131234567891011623[[#This Row],[Distribuição Base]]</f>
        <v>-365.1270342920202</v>
      </c>
      <c r="P88" s="26">
        <f>P$7*Tabela131234567891011623[[#This Row],[Distribuição Base]]</f>
        <v>-365.1270342920202</v>
      </c>
      <c r="Q88" s="26">
        <f>Q$7*Tabela131234567891011623[[#This Row],[Distribuição Base]]</f>
        <v>-365.1270342920202</v>
      </c>
      <c r="R88" s="26">
        <f>R$7*Tabela131234567891011623[[#This Row],[Distribuição Base]]</f>
        <v>-365.1270342920202</v>
      </c>
      <c r="S88" s="26">
        <f>SUM(Tabela131234567891011623[[#This Row],[JANEIRO]:[DEZEMBRO]])</f>
        <v>-4381.5244115042424</v>
      </c>
    </row>
    <row r="89" spans="1:19" x14ac:dyDescent="0.25">
      <c r="A89" t="s">
        <v>56</v>
      </c>
      <c r="B89">
        <v>187</v>
      </c>
      <c r="C89" s="24">
        <v>21453</v>
      </c>
      <c r="D89" t="s">
        <v>334</v>
      </c>
      <c r="E89">
        <v>-427.62</v>
      </c>
      <c r="F89" s="7">
        <v>2.3942190520597879E-3</v>
      </c>
      <c r="G89" s="26">
        <f>G$7*Tabela131234567891011623[[#This Row],[Distribuição Base]]</f>
        <v>-287.30628624717457</v>
      </c>
      <c r="H89" s="26">
        <f>H$7*Tabela131234567891011623[[#This Row],[Distribuição Base]]</f>
        <v>-287.30628624717457</v>
      </c>
      <c r="I89" s="26">
        <f>I$7*Tabela131234567891011623[[#This Row],[Distribuição Base]]</f>
        <v>-287.30628624717457</v>
      </c>
      <c r="J89" s="26">
        <f>J$7*Tabela131234567891011623[[#This Row],[Distribuição Base]]</f>
        <v>-287.30628624717457</v>
      </c>
      <c r="K89" s="26">
        <f>K$7*Tabela131234567891011623[[#This Row],[Distribuição Base]]</f>
        <v>-287.30628624717457</v>
      </c>
      <c r="L89" s="26">
        <f>L$7*Tabela131234567891011623[[#This Row],[Distribuição Base]]</f>
        <v>-287.30628624717457</v>
      </c>
      <c r="M89" s="26">
        <f>M$7*Tabela131234567891011623[[#This Row],[Distribuição Base]]</f>
        <v>-287.30628624717457</v>
      </c>
      <c r="N89" s="26">
        <f>N$7*Tabela131234567891011623[[#This Row],[Distribuição Base]]</f>
        <v>-287.30628624717457</v>
      </c>
      <c r="O89" s="26">
        <f>O$7*Tabela131234567891011623[[#This Row],[Distribuição Base]]</f>
        <v>-287.30628624717457</v>
      </c>
      <c r="P89" s="26">
        <f>P$7*Tabela131234567891011623[[#This Row],[Distribuição Base]]</f>
        <v>-287.30628624717457</v>
      </c>
      <c r="Q89" s="26">
        <f>Q$7*Tabela131234567891011623[[#This Row],[Distribuição Base]]</f>
        <v>-287.30628624717457</v>
      </c>
      <c r="R89" s="26">
        <f>R$7*Tabela131234567891011623[[#This Row],[Distribuição Base]]</f>
        <v>-287.30628624717457</v>
      </c>
      <c r="S89" s="26">
        <f>SUM(Tabela131234567891011623[[#This Row],[JANEIRO]:[DEZEMBRO]])</f>
        <v>-3447.6754349660955</v>
      </c>
    </row>
    <row r="90" spans="1:19" x14ac:dyDescent="0.25">
      <c r="A90" t="s">
        <v>56</v>
      </c>
      <c r="B90">
        <v>188</v>
      </c>
      <c r="C90" s="24">
        <v>21454</v>
      </c>
      <c r="D90" t="s">
        <v>335</v>
      </c>
      <c r="E90">
        <v>-558.18999999999994</v>
      </c>
      <c r="F90" s="7">
        <v>1.3684082355050455E-2</v>
      </c>
      <c r="G90" s="26">
        <f>G$7*Tabela131234567891011623[[#This Row],[Distribuição Base]]</f>
        <v>-1642.0898826060545</v>
      </c>
      <c r="H90" s="26">
        <f>H$7*Tabela131234567891011623[[#This Row],[Distribuição Base]]</f>
        <v>-1642.0898826060545</v>
      </c>
      <c r="I90" s="26">
        <f>I$7*Tabela131234567891011623[[#This Row],[Distribuição Base]]</f>
        <v>-1642.0898826060545</v>
      </c>
      <c r="J90" s="26">
        <f>J$7*Tabela131234567891011623[[#This Row],[Distribuição Base]]</f>
        <v>-1642.0898826060545</v>
      </c>
      <c r="K90" s="26">
        <f>K$7*Tabela131234567891011623[[#This Row],[Distribuição Base]]</f>
        <v>-1642.0898826060545</v>
      </c>
      <c r="L90" s="26">
        <f>L$7*Tabela131234567891011623[[#This Row],[Distribuição Base]]</f>
        <v>-1642.0898826060545</v>
      </c>
      <c r="M90" s="26">
        <f>M$7*Tabela131234567891011623[[#This Row],[Distribuição Base]]</f>
        <v>-1642.0898826060545</v>
      </c>
      <c r="N90" s="26">
        <f>N$7*Tabela131234567891011623[[#This Row],[Distribuição Base]]</f>
        <v>-1642.0898826060545</v>
      </c>
      <c r="O90" s="26">
        <f>O$7*Tabela131234567891011623[[#This Row],[Distribuição Base]]</f>
        <v>-1642.0898826060545</v>
      </c>
      <c r="P90" s="26">
        <f>P$7*Tabela131234567891011623[[#This Row],[Distribuição Base]]</f>
        <v>-1642.0898826060545</v>
      </c>
      <c r="Q90" s="26">
        <f>Q$7*Tabela131234567891011623[[#This Row],[Distribuição Base]]</f>
        <v>-1642.0898826060545</v>
      </c>
      <c r="R90" s="26">
        <f>R$7*Tabela131234567891011623[[#This Row],[Distribuição Base]]</f>
        <v>-1642.0898826060545</v>
      </c>
      <c r="S90" s="26">
        <f>SUM(Tabela131234567891011623[[#This Row],[JANEIRO]:[DEZEMBRO]])</f>
        <v>-19705.078591272653</v>
      </c>
    </row>
    <row r="91" spans="1:19" x14ac:dyDescent="0.25">
      <c r="A91" t="s">
        <v>56</v>
      </c>
      <c r="B91">
        <v>189</v>
      </c>
      <c r="C91" s="24">
        <v>21455</v>
      </c>
      <c r="D91" t="s">
        <v>105</v>
      </c>
      <c r="E91">
        <v>-322.90000000000003</v>
      </c>
      <c r="F91" s="7">
        <v>1.7097912233060846E-4</v>
      </c>
      <c r="G91" s="26">
        <f>G$7*Tabela131234567891011623[[#This Row],[Distribuição Base]]</f>
        <v>-20.517494679673014</v>
      </c>
      <c r="H91" s="26">
        <f>H$7*Tabela131234567891011623[[#This Row],[Distribuição Base]]</f>
        <v>-20.517494679673014</v>
      </c>
      <c r="I91" s="26">
        <f>I$7*Tabela131234567891011623[[#This Row],[Distribuição Base]]</f>
        <v>-20.517494679673014</v>
      </c>
      <c r="J91" s="26">
        <f>J$7*Tabela131234567891011623[[#This Row],[Distribuição Base]]</f>
        <v>-20.517494679673014</v>
      </c>
      <c r="K91" s="26">
        <f>K$7*Tabela131234567891011623[[#This Row],[Distribuição Base]]</f>
        <v>-20.517494679673014</v>
      </c>
      <c r="L91" s="26">
        <f>L$7*Tabela131234567891011623[[#This Row],[Distribuição Base]]</f>
        <v>-20.517494679673014</v>
      </c>
      <c r="M91" s="26">
        <f>M$7*Tabela131234567891011623[[#This Row],[Distribuição Base]]</f>
        <v>-20.517494679673014</v>
      </c>
      <c r="N91" s="26">
        <f>N$7*Tabela131234567891011623[[#This Row],[Distribuição Base]]</f>
        <v>-20.517494679673014</v>
      </c>
      <c r="O91" s="26">
        <f>O$7*Tabela131234567891011623[[#This Row],[Distribuição Base]]</f>
        <v>-20.517494679673014</v>
      </c>
      <c r="P91" s="26">
        <f>P$7*Tabela131234567891011623[[#This Row],[Distribuição Base]]</f>
        <v>-20.517494679673014</v>
      </c>
      <c r="Q91" s="26">
        <f>Q$7*Tabela131234567891011623[[#This Row],[Distribuição Base]]</f>
        <v>-20.517494679673014</v>
      </c>
      <c r="R91" s="26">
        <f>R$7*Tabela131234567891011623[[#This Row],[Distribuição Base]]</f>
        <v>-20.517494679673014</v>
      </c>
      <c r="S91" s="26">
        <f>SUM(Tabela131234567891011623[[#This Row],[JANEIRO]:[DEZEMBRO]])</f>
        <v>-246.20993615607611</v>
      </c>
    </row>
    <row r="92" spans="1:19" x14ac:dyDescent="0.25">
      <c r="A92" t="s">
        <v>56</v>
      </c>
      <c r="B92">
        <v>783</v>
      </c>
      <c r="C92" s="24">
        <v>21458</v>
      </c>
      <c r="D92" t="s">
        <v>261</v>
      </c>
      <c r="E92">
        <v>-1020.55</v>
      </c>
      <c r="F92" s="7">
        <v>1.9285166650314463E-3</v>
      </c>
      <c r="G92" s="26">
        <f>G$7*Tabela131234567891011623[[#This Row],[Distribuição Base]]</f>
        <v>-231.42199980377356</v>
      </c>
      <c r="H92" s="26">
        <f>H$7*Tabela131234567891011623[[#This Row],[Distribuição Base]]</f>
        <v>-231.42199980377356</v>
      </c>
      <c r="I92" s="26">
        <f>I$7*Tabela131234567891011623[[#This Row],[Distribuição Base]]</f>
        <v>-231.42199980377356</v>
      </c>
      <c r="J92" s="26">
        <f>J$7*Tabela131234567891011623[[#This Row],[Distribuição Base]]</f>
        <v>-231.42199980377356</v>
      </c>
      <c r="K92" s="26">
        <f>K$7*Tabela131234567891011623[[#This Row],[Distribuição Base]]</f>
        <v>-231.42199980377356</v>
      </c>
      <c r="L92" s="26">
        <f>L$7*Tabela131234567891011623[[#This Row],[Distribuição Base]]</f>
        <v>-231.42199980377356</v>
      </c>
      <c r="M92" s="26">
        <f>M$7*Tabela131234567891011623[[#This Row],[Distribuição Base]]</f>
        <v>-231.42199980377356</v>
      </c>
      <c r="N92" s="26">
        <f>N$7*Tabela131234567891011623[[#This Row],[Distribuição Base]]</f>
        <v>-231.42199980377356</v>
      </c>
      <c r="O92" s="26">
        <f>O$7*Tabela131234567891011623[[#This Row],[Distribuição Base]]</f>
        <v>-231.42199980377356</v>
      </c>
      <c r="P92" s="26">
        <f>P$7*Tabela131234567891011623[[#This Row],[Distribuição Base]]</f>
        <v>-231.42199980377356</v>
      </c>
      <c r="Q92" s="26">
        <f>Q$7*Tabela131234567891011623[[#This Row],[Distribuição Base]]</f>
        <v>-231.42199980377356</v>
      </c>
      <c r="R92" s="26">
        <f>R$7*Tabela131234567891011623[[#This Row],[Distribuição Base]]</f>
        <v>-231.42199980377356</v>
      </c>
      <c r="S92" s="26">
        <f>SUM(Tabela131234567891011623[[#This Row],[JANEIRO]:[DEZEMBRO]])</f>
        <v>-2777.0639976452821</v>
      </c>
    </row>
    <row r="93" spans="1:19" x14ac:dyDescent="0.25">
      <c r="A93" t="s">
        <v>56</v>
      </c>
      <c r="B93">
        <v>192</v>
      </c>
      <c r="C93" s="24">
        <v>21463</v>
      </c>
      <c r="D93" t="s">
        <v>106</v>
      </c>
      <c r="E93">
        <v>-19.079999999999998</v>
      </c>
      <c r="F93" s="7">
        <v>5.0517779112231667E-3</v>
      </c>
      <c r="G93" s="26">
        <f>G$7*Tabela131234567891011623[[#This Row],[Distribuição Base]]</f>
        <v>-606.21334934677998</v>
      </c>
      <c r="H93" s="26">
        <f>H$7*Tabela131234567891011623[[#This Row],[Distribuição Base]]</f>
        <v>-606.21334934677998</v>
      </c>
      <c r="I93" s="26">
        <f>I$7*Tabela131234567891011623[[#This Row],[Distribuição Base]]</f>
        <v>-606.21334934677998</v>
      </c>
      <c r="J93" s="26">
        <f>J$7*Tabela131234567891011623[[#This Row],[Distribuição Base]]</f>
        <v>-606.21334934677998</v>
      </c>
      <c r="K93" s="26">
        <f>K$7*Tabela131234567891011623[[#This Row],[Distribuição Base]]</f>
        <v>-606.21334934677998</v>
      </c>
      <c r="L93" s="26">
        <f>L$7*Tabela131234567891011623[[#This Row],[Distribuição Base]]</f>
        <v>-606.21334934677998</v>
      </c>
      <c r="M93" s="26">
        <f>M$7*Tabela131234567891011623[[#This Row],[Distribuição Base]]</f>
        <v>-606.21334934677998</v>
      </c>
      <c r="N93" s="26">
        <f>N$7*Tabela131234567891011623[[#This Row],[Distribuição Base]]</f>
        <v>-606.21334934677998</v>
      </c>
      <c r="O93" s="26">
        <f>O$7*Tabela131234567891011623[[#This Row],[Distribuição Base]]</f>
        <v>-606.21334934677998</v>
      </c>
      <c r="P93" s="26">
        <f>P$7*Tabela131234567891011623[[#This Row],[Distribuição Base]]</f>
        <v>-606.21334934677998</v>
      </c>
      <c r="Q93" s="26">
        <f>Q$7*Tabela131234567891011623[[#This Row],[Distribuição Base]]</f>
        <v>-606.21334934677998</v>
      </c>
      <c r="R93" s="26">
        <f>R$7*Tabela131234567891011623[[#This Row],[Distribuição Base]]</f>
        <v>-606.21334934677998</v>
      </c>
      <c r="S93" s="26">
        <f>SUM(Tabela131234567891011623[[#This Row],[JANEIRO]:[DEZEMBRO]])</f>
        <v>-7274.5601921613597</v>
      </c>
    </row>
    <row r="94" spans="1:19" x14ac:dyDescent="0.25">
      <c r="A94" t="s">
        <v>56</v>
      </c>
      <c r="B94">
        <v>193</v>
      </c>
      <c r="C94" s="24">
        <v>21464</v>
      </c>
      <c r="D94" t="s">
        <v>336</v>
      </c>
      <c r="E94">
        <v>-338</v>
      </c>
      <c r="F94" s="7">
        <v>6.5234127944156632E-4</v>
      </c>
      <c r="G94" s="26">
        <f>G$7*Tabela131234567891011623[[#This Row],[Distribuição Base]]</f>
        <v>-78.280953532987951</v>
      </c>
      <c r="H94" s="26">
        <f>H$7*Tabela131234567891011623[[#This Row],[Distribuição Base]]</f>
        <v>-78.280953532987951</v>
      </c>
      <c r="I94" s="26">
        <f>I$7*Tabela131234567891011623[[#This Row],[Distribuição Base]]</f>
        <v>-78.280953532987951</v>
      </c>
      <c r="J94" s="26">
        <f>J$7*Tabela131234567891011623[[#This Row],[Distribuição Base]]</f>
        <v>-78.280953532987951</v>
      </c>
      <c r="K94" s="26">
        <f>K$7*Tabela131234567891011623[[#This Row],[Distribuição Base]]</f>
        <v>-78.280953532987951</v>
      </c>
      <c r="L94" s="26">
        <f>L$7*Tabela131234567891011623[[#This Row],[Distribuição Base]]</f>
        <v>-78.280953532987951</v>
      </c>
      <c r="M94" s="26">
        <f>M$7*Tabela131234567891011623[[#This Row],[Distribuição Base]]</f>
        <v>-78.280953532987951</v>
      </c>
      <c r="N94" s="26">
        <f>N$7*Tabela131234567891011623[[#This Row],[Distribuição Base]]</f>
        <v>-78.280953532987951</v>
      </c>
      <c r="O94" s="26">
        <f>O$7*Tabela131234567891011623[[#This Row],[Distribuição Base]]</f>
        <v>-78.280953532987951</v>
      </c>
      <c r="P94" s="26">
        <f>P$7*Tabela131234567891011623[[#This Row],[Distribuição Base]]</f>
        <v>-78.280953532987951</v>
      </c>
      <c r="Q94" s="26">
        <f>Q$7*Tabela131234567891011623[[#This Row],[Distribuição Base]]</f>
        <v>-78.280953532987951</v>
      </c>
      <c r="R94" s="26">
        <f>R$7*Tabela131234567891011623[[#This Row],[Distribuição Base]]</f>
        <v>-78.280953532987951</v>
      </c>
      <c r="S94" s="26">
        <f>SUM(Tabela131234567891011623[[#This Row],[JANEIRO]:[DEZEMBRO]])</f>
        <v>-939.37144239585541</v>
      </c>
    </row>
    <row r="95" spans="1:19" x14ac:dyDescent="0.25">
      <c r="A95" t="s">
        <v>56</v>
      </c>
      <c r="B95">
        <v>195</v>
      </c>
      <c r="C95" s="24">
        <v>21466</v>
      </c>
      <c r="D95" t="s">
        <v>262</v>
      </c>
      <c r="E95">
        <v>-1258.98</v>
      </c>
      <c r="F95" s="7">
        <v>1.2110499172748678E-2</v>
      </c>
      <c r="G95" s="26">
        <f>G$7*Tabela131234567891011623[[#This Row],[Distribuição Base]]</f>
        <v>-1453.2599007298413</v>
      </c>
      <c r="H95" s="26">
        <f>H$7*Tabela131234567891011623[[#This Row],[Distribuição Base]]</f>
        <v>-1453.2599007298413</v>
      </c>
      <c r="I95" s="26">
        <f>I$7*Tabela131234567891011623[[#This Row],[Distribuição Base]]</f>
        <v>-1453.2599007298413</v>
      </c>
      <c r="J95" s="26">
        <f>J$7*Tabela131234567891011623[[#This Row],[Distribuição Base]]</f>
        <v>-1453.2599007298413</v>
      </c>
      <c r="K95" s="26">
        <f>K$7*Tabela131234567891011623[[#This Row],[Distribuição Base]]</f>
        <v>-1453.2599007298413</v>
      </c>
      <c r="L95" s="26">
        <f>L$7*Tabela131234567891011623[[#This Row],[Distribuição Base]]</f>
        <v>-1453.2599007298413</v>
      </c>
      <c r="M95" s="26">
        <f>M$7*Tabela131234567891011623[[#This Row],[Distribuição Base]]</f>
        <v>-1453.2599007298413</v>
      </c>
      <c r="N95" s="26">
        <f>N$7*Tabela131234567891011623[[#This Row],[Distribuição Base]]</f>
        <v>-1453.2599007298413</v>
      </c>
      <c r="O95" s="26">
        <f>O$7*Tabela131234567891011623[[#This Row],[Distribuição Base]]</f>
        <v>-1453.2599007298413</v>
      </c>
      <c r="P95" s="26">
        <f>P$7*Tabela131234567891011623[[#This Row],[Distribuição Base]]</f>
        <v>-1453.2599007298413</v>
      </c>
      <c r="Q95" s="26">
        <f>Q$7*Tabela131234567891011623[[#This Row],[Distribuição Base]]</f>
        <v>-1453.2599007298413</v>
      </c>
      <c r="R95" s="26">
        <f>R$7*Tabela131234567891011623[[#This Row],[Distribuição Base]]</f>
        <v>-1453.2599007298413</v>
      </c>
      <c r="S95" s="26">
        <f>SUM(Tabela131234567891011623[[#This Row],[JANEIRO]:[DEZEMBRO]])</f>
        <v>-17439.118808758096</v>
      </c>
    </row>
    <row r="96" spans="1:19" x14ac:dyDescent="0.25">
      <c r="A96" t="s">
        <v>56</v>
      </c>
      <c r="B96">
        <v>196</v>
      </c>
      <c r="C96" s="24">
        <v>21467</v>
      </c>
      <c r="D96" t="s">
        <v>263</v>
      </c>
      <c r="E96">
        <v>-1121.78</v>
      </c>
      <c r="F96" s="7">
        <v>8.9522750929439329E-4</v>
      </c>
      <c r="G96" s="26">
        <f>G$7*Tabela131234567891011623[[#This Row],[Distribuição Base]]</f>
        <v>-107.4273011153272</v>
      </c>
      <c r="H96" s="26">
        <f>H$7*Tabela131234567891011623[[#This Row],[Distribuição Base]]</f>
        <v>-107.4273011153272</v>
      </c>
      <c r="I96" s="26">
        <f>I$7*Tabela131234567891011623[[#This Row],[Distribuição Base]]</f>
        <v>-107.4273011153272</v>
      </c>
      <c r="J96" s="26">
        <f>J$7*Tabela131234567891011623[[#This Row],[Distribuição Base]]</f>
        <v>-107.4273011153272</v>
      </c>
      <c r="K96" s="26">
        <f>K$7*Tabela131234567891011623[[#This Row],[Distribuição Base]]</f>
        <v>-107.4273011153272</v>
      </c>
      <c r="L96" s="26">
        <f>L$7*Tabela131234567891011623[[#This Row],[Distribuição Base]]</f>
        <v>-107.4273011153272</v>
      </c>
      <c r="M96" s="26">
        <f>M$7*Tabela131234567891011623[[#This Row],[Distribuição Base]]</f>
        <v>-107.4273011153272</v>
      </c>
      <c r="N96" s="26">
        <f>N$7*Tabela131234567891011623[[#This Row],[Distribuição Base]]</f>
        <v>-107.4273011153272</v>
      </c>
      <c r="O96" s="26">
        <f>O$7*Tabela131234567891011623[[#This Row],[Distribuição Base]]</f>
        <v>-107.4273011153272</v>
      </c>
      <c r="P96" s="26">
        <f>P$7*Tabela131234567891011623[[#This Row],[Distribuição Base]]</f>
        <v>-107.4273011153272</v>
      </c>
      <c r="Q96" s="26">
        <f>Q$7*Tabela131234567891011623[[#This Row],[Distribuição Base]]</f>
        <v>-107.4273011153272</v>
      </c>
      <c r="R96" s="26">
        <f>R$7*Tabela131234567891011623[[#This Row],[Distribuição Base]]</f>
        <v>-107.4273011153272</v>
      </c>
      <c r="S96" s="26">
        <f>SUM(Tabela131234567891011623[[#This Row],[JANEIRO]:[DEZEMBRO]])</f>
        <v>-1289.1276133839265</v>
      </c>
    </row>
    <row r="97" spans="1:19" x14ac:dyDescent="0.25">
      <c r="A97" t="s">
        <v>56</v>
      </c>
      <c r="B97">
        <v>197</v>
      </c>
      <c r="C97" s="24">
        <v>21468</v>
      </c>
      <c r="D97" t="s">
        <v>264</v>
      </c>
      <c r="E97">
        <v>-1812.27</v>
      </c>
      <c r="F97" s="7">
        <v>6.8500308561388068E-4</v>
      </c>
      <c r="G97" s="26">
        <f>G$7*Tabela131234567891011623[[#This Row],[Distribuição Base]]</f>
        <v>-82.200370273665683</v>
      </c>
      <c r="H97" s="26">
        <f>H$7*Tabela131234567891011623[[#This Row],[Distribuição Base]]</f>
        <v>-82.200370273665683</v>
      </c>
      <c r="I97" s="26">
        <f>I$7*Tabela131234567891011623[[#This Row],[Distribuição Base]]</f>
        <v>-82.200370273665683</v>
      </c>
      <c r="J97" s="26">
        <f>J$7*Tabela131234567891011623[[#This Row],[Distribuição Base]]</f>
        <v>-82.200370273665683</v>
      </c>
      <c r="K97" s="26">
        <f>K$7*Tabela131234567891011623[[#This Row],[Distribuição Base]]</f>
        <v>-82.200370273665683</v>
      </c>
      <c r="L97" s="26">
        <f>L$7*Tabela131234567891011623[[#This Row],[Distribuição Base]]</f>
        <v>-82.200370273665683</v>
      </c>
      <c r="M97" s="26">
        <f>M$7*Tabela131234567891011623[[#This Row],[Distribuição Base]]</f>
        <v>-82.200370273665683</v>
      </c>
      <c r="N97" s="26">
        <f>N$7*Tabela131234567891011623[[#This Row],[Distribuição Base]]</f>
        <v>-82.200370273665683</v>
      </c>
      <c r="O97" s="26">
        <f>O$7*Tabela131234567891011623[[#This Row],[Distribuição Base]]</f>
        <v>-82.200370273665683</v>
      </c>
      <c r="P97" s="26">
        <f>P$7*Tabela131234567891011623[[#This Row],[Distribuição Base]]</f>
        <v>-82.200370273665683</v>
      </c>
      <c r="Q97" s="26">
        <f>Q$7*Tabela131234567891011623[[#This Row],[Distribuição Base]]</f>
        <v>-82.200370273665683</v>
      </c>
      <c r="R97" s="26">
        <f>R$7*Tabela131234567891011623[[#This Row],[Distribuição Base]]</f>
        <v>-82.200370273665683</v>
      </c>
      <c r="S97" s="26">
        <f>SUM(Tabela131234567891011623[[#This Row],[JANEIRO]:[DEZEMBRO]])</f>
        <v>-986.40444328398837</v>
      </c>
    </row>
    <row r="98" spans="1:19" x14ac:dyDescent="0.25">
      <c r="A98" t="s">
        <v>56</v>
      </c>
      <c r="B98">
        <v>198</v>
      </c>
      <c r="C98" s="24">
        <v>21469</v>
      </c>
      <c r="D98" t="s">
        <v>111</v>
      </c>
      <c r="E98">
        <v>-134.41999999999999</v>
      </c>
      <c r="F98" s="7">
        <v>3.6147862744991513E-3</v>
      </c>
      <c r="G98" s="26">
        <f>G$7*Tabela131234567891011623[[#This Row],[Distribuição Base]]</f>
        <v>-433.77435293989817</v>
      </c>
      <c r="H98" s="26">
        <f>H$7*Tabela131234567891011623[[#This Row],[Distribuição Base]]</f>
        <v>-433.77435293989817</v>
      </c>
      <c r="I98" s="26">
        <f>I$7*Tabela131234567891011623[[#This Row],[Distribuição Base]]</f>
        <v>-433.77435293989817</v>
      </c>
      <c r="J98" s="26">
        <f>J$7*Tabela131234567891011623[[#This Row],[Distribuição Base]]</f>
        <v>-433.77435293989817</v>
      </c>
      <c r="K98" s="26">
        <f>K$7*Tabela131234567891011623[[#This Row],[Distribuição Base]]</f>
        <v>-433.77435293989817</v>
      </c>
      <c r="L98" s="26">
        <f>L$7*Tabela131234567891011623[[#This Row],[Distribuição Base]]</f>
        <v>-433.77435293989817</v>
      </c>
      <c r="M98" s="26">
        <f>M$7*Tabela131234567891011623[[#This Row],[Distribuição Base]]</f>
        <v>-433.77435293989817</v>
      </c>
      <c r="N98" s="26">
        <f>N$7*Tabela131234567891011623[[#This Row],[Distribuição Base]]</f>
        <v>-433.77435293989817</v>
      </c>
      <c r="O98" s="26">
        <f>O$7*Tabela131234567891011623[[#This Row],[Distribuição Base]]</f>
        <v>-433.77435293989817</v>
      </c>
      <c r="P98" s="26">
        <f>P$7*Tabela131234567891011623[[#This Row],[Distribuição Base]]</f>
        <v>-433.77435293989817</v>
      </c>
      <c r="Q98" s="26">
        <f>Q$7*Tabela131234567891011623[[#This Row],[Distribuição Base]]</f>
        <v>-433.77435293989817</v>
      </c>
      <c r="R98" s="26">
        <f>R$7*Tabela131234567891011623[[#This Row],[Distribuição Base]]</f>
        <v>-433.77435293989817</v>
      </c>
      <c r="S98" s="26">
        <f>SUM(Tabela131234567891011623[[#This Row],[JANEIRO]:[DEZEMBRO]])</f>
        <v>-5205.2922352787791</v>
      </c>
    </row>
    <row r="99" spans="1:19" x14ac:dyDescent="0.25">
      <c r="A99" t="s">
        <v>56</v>
      </c>
      <c r="B99">
        <v>999</v>
      </c>
      <c r="C99" s="24">
        <v>21472</v>
      </c>
      <c r="D99" t="s">
        <v>265</v>
      </c>
      <c r="E99">
        <v>-207.81</v>
      </c>
      <c r="F99" s="7">
        <v>1.8327683565263055E-3</v>
      </c>
      <c r="G99" s="26">
        <f>G$7*Tabela131234567891011623[[#This Row],[Distribuição Base]]</f>
        <v>-219.93220278315667</v>
      </c>
      <c r="H99" s="26">
        <f>H$7*Tabela131234567891011623[[#This Row],[Distribuição Base]]</f>
        <v>-219.93220278315667</v>
      </c>
      <c r="I99" s="26">
        <f>I$7*Tabela131234567891011623[[#This Row],[Distribuição Base]]</f>
        <v>-219.93220278315667</v>
      </c>
      <c r="J99" s="26">
        <f>J$7*Tabela131234567891011623[[#This Row],[Distribuição Base]]</f>
        <v>-219.93220278315667</v>
      </c>
      <c r="K99" s="26">
        <f>K$7*Tabela131234567891011623[[#This Row],[Distribuição Base]]</f>
        <v>-219.93220278315667</v>
      </c>
      <c r="L99" s="26">
        <f>L$7*Tabela131234567891011623[[#This Row],[Distribuição Base]]</f>
        <v>-219.93220278315667</v>
      </c>
      <c r="M99" s="26">
        <f>M$7*Tabela131234567891011623[[#This Row],[Distribuição Base]]</f>
        <v>-219.93220278315667</v>
      </c>
      <c r="N99" s="26">
        <f>N$7*Tabela131234567891011623[[#This Row],[Distribuição Base]]</f>
        <v>-219.93220278315667</v>
      </c>
      <c r="O99" s="26">
        <f>O$7*Tabela131234567891011623[[#This Row],[Distribuição Base]]</f>
        <v>-219.93220278315667</v>
      </c>
      <c r="P99" s="26">
        <f>P$7*Tabela131234567891011623[[#This Row],[Distribuição Base]]</f>
        <v>-219.93220278315667</v>
      </c>
      <c r="Q99" s="26">
        <f>Q$7*Tabela131234567891011623[[#This Row],[Distribuição Base]]</f>
        <v>-219.93220278315667</v>
      </c>
      <c r="R99" s="26">
        <f>R$7*Tabela131234567891011623[[#This Row],[Distribuição Base]]</f>
        <v>-219.93220278315667</v>
      </c>
      <c r="S99" s="26">
        <f>SUM(Tabela131234567891011623[[#This Row],[JANEIRO]:[DEZEMBRO]])</f>
        <v>-2639.1864333978806</v>
      </c>
    </row>
    <row r="100" spans="1:19" x14ac:dyDescent="0.25">
      <c r="A100" t="s">
        <v>56</v>
      </c>
      <c r="B100">
        <v>1135</v>
      </c>
      <c r="C100" s="24">
        <v>21474</v>
      </c>
      <c r="D100" t="s">
        <v>337</v>
      </c>
      <c r="E100">
        <v>-567.02</v>
      </c>
      <c r="F100" s="7">
        <v>3.484139049809894E-4</v>
      </c>
      <c r="G100" s="26">
        <f>G$7*Tabela131234567891011623[[#This Row],[Distribuição Base]]</f>
        <v>-41.809668597718726</v>
      </c>
      <c r="H100" s="26">
        <f>H$7*Tabela131234567891011623[[#This Row],[Distribuição Base]]</f>
        <v>-41.809668597718726</v>
      </c>
      <c r="I100" s="26">
        <f>I$7*Tabela131234567891011623[[#This Row],[Distribuição Base]]</f>
        <v>-41.809668597718726</v>
      </c>
      <c r="J100" s="26">
        <f>J$7*Tabela131234567891011623[[#This Row],[Distribuição Base]]</f>
        <v>-41.809668597718726</v>
      </c>
      <c r="K100" s="26">
        <f>K$7*Tabela131234567891011623[[#This Row],[Distribuição Base]]</f>
        <v>-41.809668597718726</v>
      </c>
      <c r="L100" s="26">
        <f>L$7*Tabela131234567891011623[[#This Row],[Distribuição Base]]</f>
        <v>-41.809668597718726</v>
      </c>
      <c r="M100" s="26">
        <f>M$7*Tabela131234567891011623[[#This Row],[Distribuição Base]]</f>
        <v>-41.809668597718726</v>
      </c>
      <c r="N100" s="26">
        <f>N$7*Tabela131234567891011623[[#This Row],[Distribuição Base]]</f>
        <v>-41.809668597718726</v>
      </c>
      <c r="O100" s="26">
        <f>O$7*Tabela131234567891011623[[#This Row],[Distribuição Base]]</f>
        <v>-41.809668597718726</v>
      </c>
      <c r="P100" s="26">
        <f>P$7*Tabela131234567891011623[[#This Row],[Distribuição Base]]</f>
        <v>-41.809668597718726</v>
      </c>
      <c r="Q100" s="26">
        <f>Q$7*Tabela131234567891011623[[#This Row],[Distribuição Base]]</f>
        <v>-41.809668597718726</v>
      </c>
      <c r="R100" s="26">
        <f>R$7*Tabela131234567891011623[[#This Row],[Distribuição Base]]</f>
        <v>-41.809668597718726</v>
      </c>
      <c r="S100" s="26">
        <f>SUM(Tabela131234567891011623[[#This Row],[JANEIRO]:[DEZEMBRO]])</f>
        <v>-501.7160231726246</v>
      </c>
    </row>
    <row r="101" spans="1:19" x14ac:dyDescent="0.25">
      <c r="A101" t="s">
        <v>56</v>
      </c>
      <c r="B101">
        <v>1181</v>
      </c>
      <c r="C101" s="24">
        <v>21475</v>
      </c>
      <c r="D101" t="s">
        <v>180</v>
      </c>
      <c r="E101">
        <v>-274.02999999999997</v>
      </c>
      <c r="F101" s="7">
        <v>5.7404242902848394E-4</v>
      </c>
      <c r="G101" s="26">
        <f>G$7*Tabela131234567891011623[[#This Row],[Distribuição Base]]</f>
        <v>-68.88509148341808</v>
      </c>
      <c r="H101" s="26">
        <f>H$7*Tabela131234567891011623[[#This Row],[Distribuição Base]]</f>
        <v>-68.88509148341808</v>
      </c>
      <c r="I101" s="26">
        <f>I$7*Tabela131234567891011623[[#This Row],[Distribuição Base]]</f>
        <v>-68.88509148341808</v>
      </c>
      <c r="J101" s="26">
        <f>J$7*Tabela131234567891011623[[#This Row],[Distribuição Base]]</f>
        <v>-68.88509148341808</v>
      </c>
      <c r="K101" s="26">
        <f>K$7*Tabela131234567891011623[[#This Row],[Distribuição Base]]</f>
        <v>-68.88509148341808</v>
      </c>
      <c r="L101" s="26">
        <f>L$7*Tabela131234567891011623[[#This Row],[Distribuição Base]]</f>
        <v>-68.88509148341808</v>
      </c>
      <c r="M101" s="26">
        <f>M$7*Tabela131234567891011623[[#This Row],[Distribuição Base]]</f>
        <v>-68.88509148341808</v>
      </c>
      <c r="N101" s="26">
        <f>N$7*Tabela131234567891011623[[#This Row],[Distribuição Base]]</f>
        <v>-68.88509148341808</v>
      </c>
      <c r="O101" s="26">
        <f>O$7*Tabela131234567891011623[[#This Row],[Distribuição Base]]</f>
        <v>-68.88509148341808</v>
      </c>
      <c r="P101" s="26">
        <f>P$7*Tabela131234567891011623[[#This Row],[Distribuição Base]]</f>
        <v>-68.88509148341808</v>
      </c>
      <c r="Q101" s="26">
        <f>Q$7*Tabela131234567891011623[[#This Row],[Distribuição Base]]</f>
        <v>-68.88509148341808</v>
      </c>
      <c r="R101" s="26">
        <f>R$7*Tabela131234567891011623[[#This Row],[Distribuição Base]]</f>
        <v>-68.88509148341808</v>
      </c>
      <c r="S101" s="26">
        <f>SUM(Tabela131234567891011623[[#This Row],[JANEIRO]:[DEZEMBRO]])</f>
        <v>-826.62109780101719</v>
      </c>
    </row>
    <row r="102" spans="1:19" x14ac:dyDescent="0.25">
      <c r="A102" t="s">
        <v>56</v>
      </c>
      <c r="B102">
        <v>201</v>
      </c>
      <c r="C102" s="24">
        <v>22000</v>
      </c>
      <c r="D102" t="s">
        <v>112</v>
      </c>
      <c r="E102">
        <v>-105.68</v>
      </c>
      <c r="F102" s="7">
        <v>2.5886558707998662E-4</v>
      </c>
      <c r="G102" s="26">
        <f>G$7*Tabela131234567891011623[[#This Row],[Distribuição Base]]</f>
        <v>-31.063870449598394</v>
      </c>
      <c r="H102" s="26">
        <f>H$7*Tabela131234567891011623[[#This Row],[Distribuição Base]]</f>
        <v>-31.063870449598394</v>
      </c>
      <c r="I102" s="26">
        <f>I$7*Tabela131234567891011623[[#This Row],[Distribuição Base]]</f>
        <v>-31.063870449598394</v>
      </c>
      <c r="J102" s="26">
        <f>J$7*Tabela131234567891011623[[#This Row],[Distribuição Base]]</f>
        <v>-31.063870449598394</v>
      </c>
      <c r="K102" s="26">
        <f>K$7*Tabela131234567891011623[[#This Row],[Distribuição Base]]</f>
        <v>-31.063870449598394</v>
      </c>
      <c r="L102" s="26">
        <f>L$7*Tabela131234567891011623[[#This Row],[Distribuição Base]]</f>
        <v>-31.063870449598394</v>
      </c>
      <c r="M102" s="26">
        <f>M$7*Tabela131234567891011623[[#This Row],[Distribuição Base]]</f>
        <v>-31.063870449598394</v>
      </c>
      <c r="N102" s="26">
        <f>N$7*Tabela131234567891011623[[#This Row],[Distribuição Base]]</f>
        <v>-31.063870449598394</v>
      </c>
      <c r="O102" s="26">
        <f>O$7*Tabela131234567891011623[[#This Row],[Distribuição Base]]</f>
        <v>-31.063870449598394</v>
      </c>
      <c r="P102" s="26">
        <f>P$7*Tabela131234567891011623[[#This Row],[Distribuição Base]]</f>
        <v>-31.063870449598394</v>
      </c>
      <c r="Q102" s="26">
        <f>Q$7*Tabela131234567891011623[[#This Row],[Distribuição Base]]</f>
        <v>-31.063870449598394</v>
      </c>
      <c r="R102" s="26">
        <f>R$7*Tabela131234567891011623[[#This Row],[Distribuição Base]]</f>
        <v>-31.063870449598394</v>
      </c>
      <c r="S102" s="26">
        <f>SUM(Tabela131234567891011623[[#This Row],[JANEIRO]:[DEZEMBRO]])</f>
        <v>-372.76644539518065</v>
      </c>
    </row>
    <row r="103" spans="1:19" x14ac:dyDescent="0.25">
      <c r="A103" t="s">
        <v>56</v>
      </c>
      <c r="B103">
        <v>202</v>
      </c>
      <c r="C103" s="24">
        <v>22001</v>
      </c>
      <c r="D103" t="s">
        <v>113</v>
      </c>
      <c r="E103">
        <v>-97.04</v>
      </c>
      <c r="F103" s="7">
        <v>4.6461579073689451E-4</v>
      </c>
      <c r="G103" s="26">
        <f>G$7*Tabela131234567891011623[[#This Row],[Distribuição Base]]</f>
        <v>-55.75389488842734</v>
      </c>
      <c r="H103" s="26">
        <f>H$7*Tabela131234567891011623[[#This Row],[Distribuição Base]]</f>
        <v>-55.75389488842734</v>
      </c>
      <c r="I103" s="26">
        <f>I$7*Tabela131234567891011623[[#This Row],[Distribuição Base]]</f>
        <v>-55.75389488842734</v>
      </c>
      <c r="J103" s="26">
        <f>J$7*Tabela131234567891011623[[#This Row],[Distribuição Base]]</f>
        <v>-55.75389488842734</v>
      </c>
      <c r="K103" s="26">
        <f>K$7*Tabela131234567891011623[[#This Row],[Distribuição Base]]</f>
        <v>-55.75389488842734</v>
      </c>
      <c r="L103" s="26">
        <f>L$7*Tabela131234567891011623[[#This Row],[Distribuição Base]]</f>
        <v>-55.75389488842734</v>
      </c>
      <c r="M103" s="26">
        <f>M$7*Tabela131234567891011623[[#This Row],[Distribuição Base]]</f>
        <v>-55.75389488842734</v>
      </c>
      <c r="N103" s="26">
        <f>N$7*Tabela131234567891011623[[#This Row],[Distribuição Base]]</f>
        <v>-55.75389488842734</v>
      </c>
      <c r="O103" s="26">
        <f>O$7*Tabela131234567891011623[[#This Row],[Distribuição Base]]</f>
        <v>-55.75389488842734</v>
      </c>
      <c r="P103" s="26">
        <f>P$7*Tabela131234567891011623[[#This Row],[Distribuição Base]]</f>
        <v>-55.75389488842734</v>
      </c>
      <c r="Q103" s="26">
        <f>Q$7*Tabela131234567891011623[[#This Row],[Distribuição Base]]</f>
        <v>-55.75389488842734</v>
      </c>
      <c r="R103" s="26">
        <f>R$7*Tabela131234567891011623[[#This Row],[Distribuição Base]]</f>
        <v>-55.75389488842734</v>
      </c>
      <c r="S103" s="26">
        <f>SUM(Tabela131234567891011623[[#This Row],[JANEIRO]:[DEZEMBRO]])</f>
        <v>-669.04673866112807</v>
      </c>
    </row>
    <row r="104" spans="1:19" x14ac:dyDescent="0.25">
      <c r="A104" t="s">
        <v>56</v>
      </c>
      <c r="B104">
        <v>204</v>
      </c>
      <c r="C104" s="24">
        <v>22004</v>
      </c>
      <c r="D104" t="s">
        <v>114</v>
      </c>
      <c r="E104">
        <v>-34.659999999999997</v>
      </c>
      <c r="F104" s="7">
        <v>1.589626456957844E-4</v>
      </c>
      <c r="G104" s="26">
        <f>G$7*Tabela131234567891011623[[#This Row],[Distribuição Base]]</f>
        <v>-19.075517483494128</v>
      </c>
      <c r="H104" s="26">
        <f>H$7*Tabela131234567891011623[[#This Row],[Distribuição Base]]</f>
        <v>-19.075517483494128</v>
      </c>
      <c r="I104" s="26">
        <f>I$7*Tabela131234567891011623[[#This Row],[Distribuição Base]]</f>
        <v>-19.075517483494128</v>
      </c>
      <c r="J104" s="26">
        <f>J$7*Tabela131234567891011623[[#This Row],[Distribuição Base]]</f>
        <v>-19.075517483494128</v>
      </c>
      <c r="K104" s="26">
        <f>K$7*Tabela131234567891011623[[#This Row],[Distribuição Base]]</f>
        <v>-19.075517483494128</v>
      </c>
      <c r="L104" s="26">
        <f>L$7*Tabela131234567891011623[[#This Row],[Distribuição Base]]</f>
        <v>-19.075517483494128</v>
      </c>
      <c r="M104" s="26">
        <f>M$7*Tabela131234567891011623[[#This Row],[Distribuição Base]]</f>
        <v>-19.075517483494128</v>
      </c>
      <c r="N104" s="26">
        <f>N$7*Tabela131234567891011623[[#This Row],[Distribuição Base]]</f>
        <v>-19.075517483494128</v>
      </c>
      <c r="O104" s="26">
        <f>O$7*Tabela131234567891011623[[#This Row],[Distribuição Base]]</f>
        <v>-19.075517483494128</v>
      </c>
      <c r="P104" s="26">
        <f>P$7*Tabela131234567891011623[[#This Row],[Distribuição Base]]</f>
        <v>-19.075517483494128</v>
      </c>
      <c r="Q104" s="26">
        <f>Q$7*Tabela131234567891011623[[#This Row],[Distribuição Base]]</f>
        <v>-19.075517483494128</v>
      </c>
      <c r="R104" s="26">
        <f>R$7*Tabela131234567891011623[[#This Row],[Distribuição Base]]</f>
        <v>-19.075517483494128</v>
      </c>
      <c r="S104" s="26">
        <f>SUM(Tabela131234567891011623[[#This Row],[JANEIRO]:[DEZEMBRO]])</f>
        <v>-228.90620980192958</v>
      </c>
    </row>
    <row r="105" spans="1:19" x14ac:dyDescent="0.25">
      <c r="A105" t="s">
        <v>56</v>
      </c>
      <c r="B105">
        <v>863</v>
      </c>
      <c r="C105" s="24">
        <v>22006</v>
      </c>
      <c r="D105" t="s">
        <v>174</v>
      </c>
      <c r="E105">
        <v>-56.64</v>
      </c>
      <c r="F105" s="7">
        <v>2.9137974399152208E-2</v>
      </c>
      <c r="G105" s="26">
        <f>G$7*Tabela131234567891011623[[#This Row],[Distribuição Base]]</f>
        <v>-3496.5569278982648</v>
      </c>
      <c r="H105" s="26">
        <f>H$7*Tabela131234567891011623[[#This Row],[Distribuição Base]]</f>
        <v>-3496.5569278982648</v>
      </c>
      <c r="I105" s="26">
        <f>I$7*Tabela131234567891011623[[#This Row],[Distribuição Base]]</f>
        <v>-3496.5569278982648</v>
      </c>
      <c r="J105" s="26">
        <f>J$7*Tabela131234567891011623[[#This Row],[Distribuição Base]]</f>
        <v>-3496.5569278982648</v>
      </c>
      <c r="K105" s="26">
        <f>K$7*Tabela131234567891011623[[#This Row],[Distribuição Base]]</f>
        <v>-3496.5569278982648</v>
      </c>
      <c r="L105" s="26">
        <f>L$7*Tabela131234567891011623[[#This Row],[Distribuição Base]]</f>
        <v>-3496.5569278982648</v>
      </c>
      <c r="M105" s="26">
        <f>M$7*Tabela131234567891011623[[#This Row],[Distribuição Base]]</f>
        <v>-3496.5569278982648</v>
      </c>
      <c r="N105" s="26">
        <f>N$7*Tabela131234567891011623[[#This Row],[Distribuição Base]]</f>
        <v>-3496.5569278982648</v>
      </c>
      <c r="O105" s="26">
        <f>O$7*Tabela131234567891011623[[#This Row],[Distribuição Base]]</f>
        <v>-3496.5569278982648</v>
      </c>
      <c r="P105" s="26">
        <f>P$7*Tabela131234567891011623[[#This Row],[Distribuição Base]]</f>
        <v>-3496.5569278982648</v>
      </c>
      <c r="Q105" s="26">
        <f>Q$7*Tabela131234567891011623[[#This Row],[Distribuição Base]]</f>
        <v>-3496.5569278982648</v>
      </c>
      <c r="R105" s="26">
        <f>R$7*Tabela131234567891011623[[#This Row],[Distribuição Base]]</f>
        <v>-3496.5569278982648</v>
      </c>
      <c r="S105" s="26">
        <f>SUM(Tabela131234567891011623[[#This Row],[JANEIRO]:[DEZEMBRO]])</f>
        <v>-41958.683134779181</v>
      </c>
    </row>
    <row r="106" spans="1:19" x14ac:dyDescent="0.25">
      <c r="A106" t="s">
        <v>56</v>
      </c>
      <c r="B106">
        <v>208</v>
      </c>
      <c r="C106" s="24">
        <v>22011</v>
      </c>
      <c r="D106" t="s">
        <v>115</v>
      </c>
      <c r="E106">
        <v>-22.2</v>
      </c>
      <c r="F106" s="7">
        <v>1.7852137894182782E-4</v>
      </c>
      <c r="G106" s="26">
        <f>G$7*Tabela131234567891011623[[#This Row],[Distribuição Base]]</f>
        <v>-21.42256547301934</v>
      </c>
      <c r="H106" s="26">
        <f>H$7*Tabela131234567891011623[[#This Row],[Distribuição Base]]</f>
        <v>-21.42256547301934</v>
      </c>
      <c r="I106" s="26">
        <f>I$7*Tabela131234567891011623[[#This Row],[Distribuição Base]]</f>
        <v>-21.42256547301934</v>
      </c>
      <c r="J106" s="26">
        <f>J$7*Tabela131234567891011623[[#This Row],[Distribuição Base]]</f>
        <v>-21.42256547301934</v>
      </c>
      <c r="K106" s="26">
        <f>K$7*Tabela131234567891011623[[#This Row],[Distribuição Base]]</f>
        <v>-21.42256547301934</v>
      </c>
      <c r="L106" s="26">
        <f>L$7*Tabela131234567891011623[[#This Row],[Distribuição Base]]</f>
        <v>-21.42256547301934</v>
      </c>
      <c r="M106" s="26">
        <f>M$7*Tabela131234567891011623[[#This Row],[Distribuição Base]]</f>
        <v>-21.42256547301934</v>
      </c>
      <c r="N106" s="26">
        <f>N$7*Tabela131234567891011623[[#This Row],[Distribuição Base]]</f>
        <v>-21.42256547301934</v>
      </c>
      <c r="O106" s="26">
        <f>O$7*Tabela131234567891011623[[#This Row],[Distribuição Base]]</f>
        <v>-21.42256547301934</v>
      </c>
      <c r="P106" s="26">
        <f>P$7*Tabela131234567891011623[[#This Row],[Distribuição Base]]</f>
        <v>-21.42256547301934</v>
      </c>
      <c r="Q106" s="26">
        <f>Q$7*Tabela131234567891011623[[#This Row],[Distribuição Base]]</f>
        <v>-21.42256547301934</v>
      </c>
      <c r="R106" s="26">
        <f>R$7*Tabela131234567891011623[[#This Row],[Distribuição Base]]</f>
        <v>-21.42256547301934</v>
      </c>
      <c r="S106" s="26">
        <f>SUM(Tabela131234567891011623[[#This Row],[JANEIRO]:[DEZEMBRO]])</f>
        <v>-257.07078567623211</v>
      </c>
    </row>
    <row r="107" spans="1:19" x14ac:dyDescent="0.25">
      <c r="A107" t="s">
        <v>56</v>
      </c>
      <c r="B107">
        <v>211</v>
      </c>
      <c r="C107" s="24">
        <v>22014</v>
      </c>
      <c r="D107" t="s">
        <v>116</v>
      </c>
      <c r="E107">
        <v>-2742.12</v>
      </c>
      <c r="F107" s="7">
        <v>2.0789143752534727E-3</v>
      </c>
      <c r="G107" s="26">
        <f>G$7*Tabela131234567891011623[[#This Row],[Distribuição Base]]</f>
        <v>-249.46972503041673</v>
      </c>
      <c r="H107" s="26">
        <f>H$7*Tabela131234567891011623[[#This Row],[Distribuição Base]]</f>
        <v>-249.46972503041673</v>
      </c>
      <c r="I107" s="26">
        <f>I$7*Tabela131234567891011623[[#This Row],[Distribuição Base]]</f>
        <v>-249.46972503041673</v>
      </c>
      <c r="J107" s="26">
        <f>J$7*Tabela131234567891011623[[#This Row],[Distribuição Base]]</f>
        <v>-249.46972503041673</v>
      </c>
      <c r="K107" s="26">
        <f>K$7*Tabela131234567891011623[[#This Row],[Distribuição Base]]</f>
        <v>-249.46972503041673</v>
      </c>
      <c r="L107" s="26">
        <f>L$7*Tabela131234567891011623[[#This Row],[Distribuição Base]]</f>
        <v>-249.46972503041673</v>
      </c>
      <c r="M107" s="26">
        <f>M$7*Tabela131234567891011623[[#This Row],[Distribuição Base]]</f>
        <v>-249.46972503041673</v>
      </c>
      <c r="N107" s="26">
        <f>N$7*Tabela131234567891011623[[#This Row],[Distribuição Base]]</f>
        <v>-249.46972503041673</v>
      </c>
      <c r="O107" s="26">
        <f>O$7*Tabela131234567891011623[[#This Row],[Distribuição Base]]</f>
        <v>-249.46972503041673</v>
      </c>
      <c r="P107" s="26">
        <f>P$7*Tabela131234567891011623[[#This Row],[Distribuição Base]]</f>
        <v>-249.46972503041673</v>
      </c>
      <c r="Q107" s="26">
        <f>Q$7*Tabela131234567891011623[[#This Row],[Distribuição Base]]</f>
        <v>-249.46972503041673</v>
      </c>
      <c r="R107" s="26">
        <f>R$7*Tabela131234567891011623[[#This Row],[Distribuição Base]]</f>
        <v>-249.46972503041673</v>
      </c>
      <c r="S107" s="26">
        <f>SUM(Tabela131234567891011623[[#This Row],[JANEIRO]:[DEZEMBRO]])</f>
        <v>-2993.6367003649998</v>
      </c>
    </row>
    <row r="108" spans="1:19" x14ac:dyDescent="0.25">
      <c r="A108" t="s">
        <v>56</v>
      </c>
      <c r="B108">
        <v>218</v>
      </c>
      <c r="C108" s="24">
        <v>22030</v>
      </c>
      <c r="D108" t="s">
        <v>118</v>
      </c>
      <c r="E108">
        <v>-401.62</v>
      </c>
      <c r="F108" s="7">
        <v>2.2578831761976611E-3</v>
      </c>
      <c r="G108" s="26">
        <f>G$7*Tabela131234567891011623[[#This Row],[Distribuição Base]]</f>
        <v>-270.94598114371934</v>
      </c>
      <c r="H108" s="26">
        <f>H$7*Tabela131234567891011623[[#This Row],[Distribuição Base]]</f>
        <v>-270.94598114371934</v>
      </c>
      <c r="I108" s="26">
        <f>I$7*Tabela131234567891011623[[#This Row],[Distribuição Base]]</f>
        <v>-270.94598114371934</v>
      </c>
      <c r="J108" s="26">
        <f>J$7*Tabela131234567891011623[[#This Row],[Distribuição Base]]</f>
        <v>-270.94598114371934</v>
      </c>
      <c r="K108" s="26">
        <f>K$7*Tabela131234567891011623[[#This Row],[Distribuição Base]]</f>
        <v>-270.94598114371934</v>
      </c>
      <c r="L108" s="26">
        <f>L$7*Tabela131234567891011623[[#This Row],[Distribuição Base]]</f>
        <v>-270.94598114371934</v>
      </c>
      <c r="M108" s="26">
        <f>M$7*Tabela131234567891011623[[#This Row],[Distribuição Base]]</f>
        <v>-270.94598114371934</v>
      </c>
      <c r="N108" s="26">
        <f>N$7*Tabela131234567891011623[[#This Row],[Distribuição Base]]</f>
        <v>-270.94598114371934</v>
      </c>
      <c r="O108" s="26">
        <f>O$7*Tabela131234567891011623[[#This Row],[Distribuição Base]]</f>
        <v>-270.94598114371934</v>
      </c>
      <c r="P108" s="26">
        <f>P$7*Tabela131234567891011623[[#This Row],[Distribuição Base]]</f>
        <v>-270.94598114371934</v>
      </c>
      <c r="Q108" s="26">
        <f>Q$7*Tabela131234567891011623[[#This Row],[Distribuição Base]]</f>
        <v>-270.94598114371934</v>
      </c>
      <c r="R108" s="26">
        <f>R$7*Tabela131234567891011623[[#This Row],[Distribuição Base]]</f>
        <v>-270.94598114371934</v>
      </c>
      <c r="S108" s="26">
        <f>SUM(Tabela131234567891011623[[#This Row],[JANEIRO]:[DEZEMBRO]])</f>
        <v>-3251.3517737246311</v>
      </c>
    </row>
    <row r="109" spans="1:19" x14ac:dyDescent="0.25">
      <c r="A109" t="s">
        <v>56</v>
      </c>
      <c r="B109">
        <v>220</v>
      </c>
      <c r="C109" s="24">
        <v>22100</v>
      </c>
      <c r="D109" t="s">
        <v>119</v>
      </c>
      <c r="E109">
        <v>-170.55</v>
      </c>
      <c r="F109" s="7">
        <v>1.8790701420277233E-2</v>
      </c>
      <c r="G109" s="26">
        <f>G$7*Tabela131234567891011623[[#This Row],[Distribuição Base]]</f>
        <v>-2254.8841704332681</v>
      </c>
      <c r="H109" s="26">
        <f>H$7*Tabela131234567891011623[[#This Row],[Distribuição Base]]</f>
        <v>-2254.8841704332681</v>
      </c>
      <c r="I109" s="26">
        <f>I$7*Tabela131234567891011623[[#This Row],[Distribuição Base]]</f>
        <v>-2254.8841704332681</v>
      </c>
      <c r="J109" s="26">
        <f>J$7*Tabela131234567891011623[[#This Row],[Distribuição Base]]</f>
        <v>-2254.8841704332681</v>
      </c>
      <c r="K109" s="26">
        <f>K$7*Tabela131234567891011623[[#This Row],[Distribuição Base]]</f>
        <v>-2254.8841704332681</v>
      </c>
      <c r="L109" s="26">
        <f>L$7*Tabela131234567891011623[[#This Row],[Distribuição Base]]</f>
        <v>-2254.8841704332681</v>
      </c>
      <c r="M109" s="26">
        <f>M$7*Tabela131234567891011623[[#This Row],[Distribuição Base]]</f>
        <v>-2254.8841704332681</v>
      </c>
      <c r="N109" s="26">
        <f>N$7*Tabela131234567891011623[[#This Row],[Distribuição Base]]</f>
        <v>-2254.8841704332681</v>
      </c>
      <c r="O109" s="26">
        <f>O$7*Tabela131234567891011623[[#This Row],[Distribuição Base]]</f>
        <v>-2254.8841704332681</v>
      </c>
      <c r="P109" s="26">
        <f>P$7*Tabela131234567891011623[[#This Row],[Distribuição Base]]</f>
        <v>-2254.8841704332681</v>
      </c>
      <c r="Q109" s="26">
        <f>Q$7*Tabela131234567891011623[[#This Row],[Distribuição Base]]</f>
        <v>-2254.8841704332681</v>
      </c>
      <c r="R109" s="26">
        <f>R$7*Tabela131234567891011623[[#This Row],[Distribuição Base]]</f>
        <v>-2254.8841704332681</v>
      </c>
      <c r="S109" s="26">
        <f>SUM(Tabela131234567891011623[[#This Row],[JANEIRO]:[DEZEMBRO]])</f>
        <v>-27058.61004519921</v>
      </c>
    </row>
    <row r="110" spans="1:19" x14ac:dyDescent="0.25">
      <c r="A110" t="s">
        <v>56</v>
      </c>
      <c r="B110">
        <v>223</v>
      </c>
      <c r="C110" s="24">
        <v>22104</v>
      </c>
      <c r="D110" t="s">
        <v>120</v>
      </c>
      <c r="E110">
        <v>-2607.69</v>
      </c>
      <c r="F110" s="7">
        <v>4.4358695662595243E-4</v>
      </c>
      <c r="G110" s="26">
        <f>G$7*Tabela131234567891011623[[#This Row],[Distribuição Base]]</f>
        <v>-53.230434795114292</v>
      </c>
      <c r="H110" s="26">
        <f>H$7*Tabela131234567891011623[[#This Row],[Distribuição Base]]</f>
        <v>-53.230434795114292</v>
      </c>
      <c r="I110" s="26">
        <f>I$7*Tabela131234567891011623[[#This Row],[Distribuição Base]]</f>
        <v>-53.230434795114292</v>
      </c>
      <c r="J110" s="26">
        <f>J$7*Tabela131234567891011623[[#This Row],[Distribuição Base]]</f>
        <v>-53.230434795114292</v>
      </c>
      <c r="K110" s="26">
        <f>K$7*Tabela131234567891011623[[#This Row],[Distribuição Base]]</f>
        <v>-53.230434795114292</v>
      </c>
      <c r="L110" s="26">
        <f>L$7*Tabela131234567891011623[[#This Row],[Distribuição Base]]</f>
        <v>-53.230434795114292</v>
      </c>
      <c r="M110" s="26">
        <f>M$7*Tabela131234567891011623[[#This Row],[Distribuição Base]]</f>
        <v>-53.230434795114292</v>
      </c>
      <c r="N110" s="26">
        <f>N$7*Tabela131234567891011623[[#This Row],[Distribuição Base]]</f>
        <v>-53.230434795114292</v>
      </c>
      <c r="O110" s="26">
        <f>O$7*Tabela131234567891011623[[#This Row],[Distribuição Base]]</f>
        <v>-53.230434795114292</v>
      </c>
      <c r="P110" s="26">
        <f>P$7*Tabela131234567891011623[[#This Row],[Distribuição Base]]</f>
        <v>-53.230434795114292</v>
      </c>
      <c r="Q110" s="26">
        <f>Q$7*Tabela131234567891011623[[#This Row],[Distribuição Base]]</f>
        <v>-53.230434795114292</v>
      </c>
      <c r="R110" s="26">
        <f>R$7*Tabela131234567891011623[[#This Row],[Distribuição Base]]</f>
        <v>-53.230434795114292</v>
      </c>
      <c r="S110" s="26">
        <f>SUM(Tabela131234567891011623[[#This Row],[JANEIRO]:[DEZEMBRO]])</f>
        <v>-638.76521754137173</v>
      </c>
    </row>
    <row r="111" spans="1:19" x14ac:dyDescent="0.25">
      <c r="A111" t="s">
        <v>56</v>
      </c>
      <c r="B111">
        <v>224</v>
      </c>
      <c r="C111" s="24">
        <v>22105</v>
      </c>
      <c r="D111" t="s">
        <v>266</v>
      </c>
      <c r="E111">
        <v>-66.84</v>
      </c>
      <c r="F111" s="7">
        <v>1.718739663353294E-4</v>
      </c>
      <c r="G111" s="26">
        <f>G$7*Tabela131234567891011623[[#This Row],[Distribuição Base]]</f>
        <v>-20.624875960239528</v>
      </c>
      <c r="H111" s="26">
        <f>H$7*Tabela131234567891011623[[#This Row],[Distribuição Base]]</f>
        <v>-20.624875960239528</v>
      </c>
      <c r="I111" s="26">
        <f>I$7*Tabela131234567891011623[[#This Row],[Distribuição Base]]</f>
        <v>-20.624875960239528</v>
      </c>
      <c r="J111" s="26">
        <f>J$7*Tabela131234567891011623[[#This Row],[Distribuição Base]]</f>
        <v>-20.624875960239528</v>
      </c>
      <c r="K111" s="26">
        <f>K$7*Tabela131234567891011623[[#This Row],[Distribuição Base]]</f>
        <v>-20.624875960239528</v>
      </c>
      <c r="L111" s="26">
        <f>L$7*Tabela131234567891011623[[#This Row],[Distribuição Base]]</f>
        <v>-20.624875960239528</v>
      </c>
      <c r="M111" s="26">
        <f>M$7*Tabela131234567891011623[[#This Row],[Distribuição Base]]</f>
        <v>-20.624875960239528</v>
      </c>
      <c r="N111" s="26">
        <f>N$7*Tabela131234567891011623[[#This Row],[Distribuição Base]]</f>
        <v>-20.624875960239528</v>
      </c>
      <c r="O111" s="26">
        <f>O$7*Tabela131234567891011623[[#This Row],[Distribuição Base]]</f>
        <v>-20.624875960239528</v>
      </c>
      <c r="P111" s="26">
        <f>P$7*Tabela131234567891011623[[#This Row],[Distribuição Base]]</f>
        <v>-20.624875960239528</v>
      </c>
      <c r="Q111" s="26">
        <f>Q$7*Tabela131234567891011623[[#This Row],[Distribuição Base]]</f>
        <v>-20.624875960239528</v>
      </c>
      <c r="R111" s="26">
        <f>R$7*Tabela131234567891011623[[#This Row],[Distribuição Base]]</f>
        <v>-20.624875960239528</v>
      </c>
      <c r="S111" s="26">
        <f>SUM(Tabela131234567891011623[[#This Row],[JANEIRO]:[DEZEMBRO]])</f>
        <v>-247.4985115228744</v>
      </c>
    </row>
    <row r="112" spans="1:19" x14ac:dyDescent="0.25">
      <c r="A112" t="s">
        <v>56</v>
      </c>
      <c r="B112">
        <v>225</v>
      </c>
      <c r="C112" s="24">
        <v>22107</v>
      </c>
      <c r="D112" t="s">
        <v>122</v>
      </c>
      <c r="E112">
        <v>-25.25</v>
      </c>
      <c r="F112" s="7">
        <v>7.9840538798358739E-3</v>
      </c>
      <c r="G112" s="26">
        <f>G$7*Tabela131234567891011623[[#This Row],[Distribuição Base]]</f>
        <v>-958.08646558030489</v>
      </c>
      <c r="H112" s="26">
        <f>H$7*Tabela131234567891011623[[#This Row],[Distribuição Base]]</f>
        <v>-958.08646558030489</v>
      </c>
      <c r="I112" s="26">
        <f>I$7*Tabela131234567891011623[[#This Row],[Distribuição Base]]</f>
        <v>-958.08646558030489</v>
      </c>
      <c r="J112" s="26">
        <f>J$7*Tabela131234567891011623[[#This Row],[Distribuição Base]]</f>
        <v>-958.08646558030489</v>
      </c>
      <c r="K112" s="26">
        <f>K$7*Tabela131234567891011623[[#This Row],[Distribuição Base]]</f>
        <v>-958.08646558030489</v>
      </c>
      <c r="L112" s="26">
        <f>L$7*Tabela131234567891011623[[#This Row],[Distribuição Base]]</f>
        <v>-958.08646558030489</v>
      </c>
      <c r="M112" s="26">
        <f>M$7*Tabela131234567891011623[[#This Row],[Distribuição Base]]</f>
        <v>-958.08646558030489</v>
      </c>
      <c r="N112" s="26">
        <f>N$7*Tabela131234567891011623[[#This Row],[Distribuição Base]]</f>
        <v>-958.08646558030489</v>
      </c>
      <c r="O112" s="26">
        <f>O$7*Tabela131234567891011623[[#This Row],[Distribuição Base]]</f>
        <v>-958.08646558030489</v>
      </c>
      <c r="P112" s="26">
        <f>P$7*Tabela131234567891011623[[#This Row],[Distribuição Base]]</f>
        <v>-958.08646558030489</v>
      </c>
      <c r="Q112" s="26">
        <f>Q$7*Tabela131234567891011623[[#This Row],[Distribuição Base]]</f>
        <v>-958.08646558030489</v>
      </c>
      <c r="R112" s="26">
        <f>R$7*Tabela131234567891011623[[#This Row],[Distribuição Base]]</f>
        <v>-958.08646558030489</v>
      </c>
      <c r="S112" s="26">
        <f>SUM(Tabela131234567891011623[[#This Row],[JANEIRO]:[DEZEMBRO]])</f>
        <v>-11497.037586963661</v>
      </c>
    </row>
    <row r="113" spans="1:19" x14ac:dyDescent="0.25">
      <c r="A113" t="s">
        <v>56</v>
      </c>
      <c r="B113">
        <v>1119</v>
      </c>
      <c r="C113" s="24">
        <v>22109</v>
      </c>
      <c r="D113" t="s">
        <v>267</v>
      </c>
      <c r="E113">
        <v>-445.25</v>
      </c>
      <c r="F113" s="7">
        <v>1.9384877839411935E-3</v>
      </c>
      <c r="G113" s="26">
        <f>G$7*Tabela131234567891011623[[#This Row],[Distribuição Base]]</f>
        <v>-232.61853407294322</v>
      </c>
      <c r="H113" s="26">
        <f>H$7*Tabela131234567891011623[[#This Row],[Distribuição Base]]</f>
        <v>-232.61853407294322</v>
      </c>
      <c r="I113" s="26">
        <f>I$7*Tabela131234567891011623[[#This Row],[Distribuição Base]]</f>
        <v>-232.61853407294322</v>
      </c>
      <c r="J113" s="26">
        <f>J$7*Tabela131234567891011623[[#This Row],[Distribuição Base]]</f>
        <v>-232.61853407294322</v>
      </c>
      <c r="K113" s="26">
        <f>K$7*Tabela131234567891011623[[#This Row],[Distribuição Base]]</f>
        <v>-232.61853407294322</v>
      </c>
      <c r="L113" s="26">
        <f>L$7*Tabela131234567891011623[[#This Row],[Distribuição Base]]</f>
        <v>-232.61853407294322</v>
      </c>
      <c r="M113" s="26">
        <f>M$7*Tabela131234567891011623[[#This Row],[Distribuição Base]]</f>
        <v>-232.61853407294322</v>
      </c>
      <c r="N113" s="26">
        <f>N$7*Tabela131234567891011623[[#This Row],[Distribuição Base]]</f>
        <v>-232.61853407294322</v>
      </c>
      <c r="O113" s="26">
        <f>O$7*Tabela131234567891011623[[#This Row],[Distribuição Base]]</f>
        <v>-232.61853407294322</v>
      </c>
      <c r="P113" s="26">
        <f>P$7*Tabela131234567891011623[[#This Row],[Distribuição Base]]</f>
        <v>-232.61853407294322</v>
      </c>
      <c r="Q113" s="26">
        <f>Q$7*Tabela131234567891011623[[#This Row],[Distribuição Base]]</f>
        <v>-232.61853407294322</v>
      </c>
      <c r="R113" s="26">
        <f>R$7*Tabela131234567891011623[[#This Row],[Distribuição Base]]</f>
        <v>-232.61853407294322</v>
      </c>
      <c r="S113" s="26">
        <f>SUM(Tabela131234567891011623[[#This Row],[JANEIRO]:[DEZEMBRO]])</f>
        <v>-2791.4224088753181</v>
      </c>
    </row>
    <row r="114" spans="1:19" x14ac:dyDescent="0.25">
      <c r="A114" t="s">
        <v>56</v>
      </c>
      <c r="B114">
        <v>226</v>
      </c>
      <c r="C114" s="24">
        <v>22110</v>
      </c>
      <c r="D114" t="s">
        <v>268</v>
      </c>
      <c r="E114">
        <v>-311.31</v>
      </c>
      <c r="F114" s="7">
        <v>1.0901117500368327E-3</v>
      </c>
      <c r="G114" s="26">
        <f>G$7*Tabela131234567891011623[[#This Row],[Distribuição Base]]</f>
        <v>-130.81341000441992</v>
      </c>
      <c r="H114" s="26">
        <f>H$7*Tabela131234567891011623[[#This Row],[Distribuição Base]]</f>
        <v>-130.81341000441992</v>
      </c>
      <c r="I114" s="26">
        <f>I$7*Tabela131234567891011623[[#This Row],[Distribuição Base]]</f>
        <v>-130.81341000441992</v>
      </c>
      <c r="J114" s="26">
        <f>J$7*Tabela131234567891011623[[#This Row],[Distribuição Base]]</f>
        <v>-130.81341000441992</v>
      </c>
      <c r="K114" s="26">
        <f>K$7*Tabela131234567891011623[[#This Row],[Distribuição Base]]</f>
        <v>-130.81341000441992</v>
      </c>
      <c r="L114" s="26">
        <f>L$7*Tabela131234567891011623[[#This Row],[Distribuição Base]]</f>
        <v>-130.81341000441992</v>
      </c>
      <c r="M114" s="26">
        <f>M$7*Tabela131234567891011623[[#This Row],[Distribuição Base]]</f>
        <v>-130.81341000441992</v>
      </c>
      <c r="N114" s="26">
        <f>N$7*Tabela131234567891011623[[#This Row],[Distribuição Base]]</f>
        <v>-130.81341000441992</v>
      </c>
      <c r="O114" s="26">
        <f>O$7*Tabela131234567891011623[[#This Row],[Distribuição Base]]</f>
        <v>-130.81341000441992</v>
      </c>
      <c r="P114" s="26">
        <f>P$7*Tabela131234567891011623[[#This Row],[Distribuição Base]]</f>
        <v>-130.81341000441992</v>
      </c>
      <c r="Q114" s="26">
        <f>Q$7*Tabela131234567891011623[[#This Row],[Distribuição Base]]</f>
        <v>-130.81341000441992</v>
      </c>
      <c r="R114" s="26">
        <f>R$7*Tabela131234567891011623[[#This Row],[Distribuição Base]]</f>
        <v>-130.81341000441992</v>
      </c>
      <c r="S114" s="26">
        <f>SUM(Tabela131234567891011623[[#This Row],[JANEIRO]:[DEZEMBRO]])</f>
        <v>-1569.7609200530389</v>
      </c>
    </row>
    <row r="115" spans="1:19" x14ac:dyDescent="0.25">
      <c r="A115" t="s">
        <v>56</v>
      </c>
      <c r="B115">
        <v>1258</v>
      </c>
      <c r="C115" s="24">
        <v>22111</v>
      </c>
      <c r="D115" t="s">
        <v>269</v>
      </c>
      <c r="E115">
        <v>-166.89</v>
      </c>
      <c r="F115" s="7">
        <v>1.7770962759468809E-3</v>
      </c>
      <c r="G115" s="26">
        <f>G$7*Tabela131234567891011623[[#This Row],[Distribuição Base]]</f>
        <v>-213.2515531136257</v>
      </c>
      <c r="H115" s="26">
        <f>H$7*Tabela131234567891011623[[#This Row],[Distribuição Base]]</f>
        <v>-213.2515531136257</v>
      </c>
      <c r="I115" s="26">
        <f>I$7*Tabela131234567891011623[[#This Row],[Distribuição Base]]</f>
        <v>-213.2515531136257</v>
      </c>
      <c r="J115" s="26">
        <f>J$7*Tabela131234567891011623[[#This Row],[Distribuição Base]]</f>
        <v>-213.2515531136257</v>
      </c>
      <c r="K115" s="26">
        <f>K$7*Tabela131234567891011623[[#This Row],[Distribuição Base]]</f>
        <v>-213.2515531136257</v>
      </c>
      <c r="L115" s="26">
        <f>L$7*Tabela131234567891011623[[#This Row],[Distribuição Base]]</f>
        <v>-213.2515531136257</v>
      </c>
      <c r="M115" s="26">
        <f>M$7*Tabela131234567891011623[[#This Row],[Distribuição Base]]</f>
        <v>-213.2515531136257</v>
      </c>
      <c r="N115" s="26">
        <f>N$7*Tabela131234567891011623[[#This Row],[Distribuição Base]]</f>
        <v>-213.2515531136257</v>
      </c>
      <c r="O115" s="26">
        <f>O$7*Tabela131234567891011623[[#This Row],[Distribuição Base]]</f>
        <v>-213.2515531136257</v>
      </c>
      <c r="P115" s="26">
        <f>P$7*Tabela131234567891011623[[#This Row],[Distribuição Base]]</f>
        <v>-213.2515531136257</v>
      </c>
      <c r="Q115" s="26">
        <f>Q$7*Tabela131234567891011623[[#This Row],[Distribuição Base]]</f>
        <v>-213.2515531136257</v>
      </c>
      <c r="R115" s="26">
        <f>R$7*Tabela131234567891011623[[#This Row],[Distribuição Base]]</f>
        <v>-213.2515531136257</v>
      </c>
      <c r="S115" s="26">
        <f>SUM(Tabela131234567891011623[[#This Row],[JANEIRO]:[DEZEMBRO]])</f>
        <v>-2559.0186373635079</v>
      </c>
    </row>
    <row r="116" spans="1:19" x14ac:dyDescent="0.25">
      <c r="A116" t="s">
        <v>56</v>
      </c>
      <c r="B116">
        <v>228</v>
      </c>
      <c r="C116" s="24">
        <v>22117</v>
      </c>
      <c r="D116" t="s">
        <v>125</v>
      </c>
      <c r="E116">
        <v>-751.24</v>
      </c>
      <c r="F116" s="7">
        <v>1.0413299682937594E-2</v>
      </c>
      <c r="G116" s="26">
        <f>G$7*Tabela131234567891011623[[#This Row],[Distribuição Base]]</f>
        <v>-1249.5959619525113</v>
      </c>
      <c r="H116" s="26">
        <f>H$7*Tabela131234567891011623[[#This Row],[Distribuição Base]]</f>
        <v>-1249.5959619525113</v>
      </c>
      <c r="I116" s="26">
        <f>I$7*Tabela131234567891011623[[#This Row],[Distribuição Base]]</f>
        <v>-1249.5959619525113</v>
      </c>
      <c r="J116" s="26">
        <f>J$7*Tabela131234567891011623[[#This Row],[Distribuição Base]]</f>
        <v>-1249.5959619525113</v>
      </c>
      <c r="K116" s="26">
        <f>K$7*Tabela131234567891011623[[#This Row],[Distribuição Base]]</f>
        <v>-1249.5959619525113</v>
      </c>
      <c r="L116" s="26">
        <f>L$7*Tabela131234567891011623[[#This Row],[Distribuição Base]]</f>
        <v>-1249.5959619525113</v>
      </c>
      <c r="M116" s="26">
        <f>M$7*Tabela131234567891011623[[#This Row],[Distribuição Base]]</f>
        <v>-1249.5959619525113</v>
      </c>
      <c r="N116" s="26">
        <f>N$7*Tabela131234567891011623[[#This Row],[Distribuição Base]]</f>
        <v>-1249.5959619525113</v>
      </c>
      <c r="O116" s="26">
        <f>O$7*Tabela131234567891011623[[#This Row],[Distribuição Base]]</f>
        <v>-1249.5959619525113</v>
      </c>
      <c r="P116" s="26">
        <f>P$7*Tabela131234567891011623[[#This Row],[Distribuição Base]]</f>
        <v>-1249.5959619525113</v>
      </c>
      <c r="Q116" s="26">
        <f>Q$7*Tabela131234567891011623[[#This Row],[Distribuição Base]]</f>
        <v>-1249.5959619525113</v>
      </c>
      <c r="R116" s="26">
        <f>R$7*Tabela131234567891011623[[#This Row],[Distribuição Base]]</f>
        <v>-1249.5959619525113</v>
      </c>
      <c r="S116" s="26">
        <f>SUM(Tabela131234567891011623[[#This Row],[JANEIRO]:[DEZEMBRO]])</f>
        <v>-14995.151543430135</v>
      </c>
    </row>
    <row r="117" spans="1:19" x14ac:dyDescent="0.25">
      <c r="A117" t="s">
        <v>56</v>
      </c>
      <c r="B117">
        <v>229</v>
      </c>
      <c r="C117" s="24">
        <v>22119</v>
      </c>
      <c r="D117" t="s">
        <v>126</v>
      </c>
      <c r="E117">
        <v>-835.99</v>
      </c>
      <c r="F117" s="7">
        <v>7.931897257846425E-3</v>
      </c>
      <c r="G117" s="26">
        <f>G$7*Tabela131234567891011623[[#This Row],[Distribuição Base]]</f>
        <v>-951.827670941571</v>
      </c>
      <c r="H117" s="26">
        <f>H$7*Tabela131234567891011623[[#This Row],[Distribuição Base]]</f>
        <v>-951.827670941571</v>
      </c>
      <c r="I117" s="26">
        <f>I$7*Tabela131234567891011623[[#This Row],[Distribuição Base]]</f>
        <v>-951.827670941571</v>
      </c>
      <c r="J117" s="26">
        <f>J$7*Tabela131234567891011623[[#This Row],[Distribuição Base]]</f>
        <v>-951.827670941571</v>
      </c>
      <c r="K117" s="26">
        <f>K$7*Tabela131234567891011623[[#This Row],[Distribuição Base]]</f>
        <v>-951.827670941571</v>
      </c>
      <c r="L117" s="26">
        <f>L$7*Tabela131234567891011623[[#This Row],[Distribuição Base]]</f>
        <v>-951.827670941571</v>
      </c>
      <c r="M117" s="26">
        <f>M$7*Tabela131234567891011623[[#This Row],[Distribuição Base]]</f>
        <v>-951.827670941571</v>
      </c>
      <c r="N117" s="26">
        <f>N$7*Tabela131234567891011623[[#This Row],[Distribuição Base]]</f>
        <v>-951.827670941571</v>
      </c>
      <c r="O117" s="26">
        <f>O$7*Tabela131234567891011623[[#This Row],[Distribuição Base]]</f>
        <v>-951.827670941571</v>
      </c>
      <c r="P117" s="26">
        <f>P$7*Tabela131234567891011623[[#This Row],[Distribuição Base]]</f>
        <v>-951.827670941571</v>
      </c>
      <c r="Q117" s="26">
        <f>Q$7*Tabela131234567891011623[[#This Row],[Distribuição Base]]</f>
        <v>-951.827670941571</v>
      </c>
      <c r="R117" s="26">
        <f>R$7*Tabela131234567891011623[[#This Row],[Distribuição Base]]</f>
        <v>-951.827670941571</v>
      </c>
      <c r="S117" s="26">
        <f>SUM(Tabela131234567891011623[[#This Row],[JANEIRO]:[DEZEMBRO]])</f>
        <v>-11421.932051298854</v>
      </c>
    </row>
    <row r="118" spans="1:19" x14ac:dyDescent="0.25">
      <c r="A118" t="s">
        <v>56</v>
      </c>
      <c r="B118">
        <v>230</v>
      </c>
      <c r="C118" s="24">
        <v>22120</v>
      </c>
      <c r="D118" t="s">
        <v>127</v>
      </c>
      <c r="E118">
        <v>-433.37</v>
      </c>
      <c r="F118" s="7">
        <v>5.139920045688179E-3</v>
      </c>
      <c r="G118" s="26">
        <f>G$7*Tabela131234567891011623[[#This Row],[Distribuição Base]]</f>
        <v>-616.79040548258149</v>
      </c>
      <c r="H118" s="26">
        <f>H$7*Tabela131234567891011623[[#This Row],[Distribuição Base]]</f>
        <v>-616.79040548258149</v>
      </c>
      <c r="I118" s="26">
        <f>I$7*Tabela131234567891011623[[#This Row],[Distribuição Base]]</f>
        <v>-616.79040548258149</v>
      </c>
      <c r="J118" s="26">
        <f>J$7*Tabela131234567891011623[[#This Row],[Distribuição Base]]</f>
        <v>-616.79040548258149</v>
      </c>
      <c r="K118" s="26">
        <f>K$7*Tabela131234567891011623[[#This Row],[Distribuição Base]]</f>
        <v>-616.79040548258149</v>
      </c>
      <c r="L118" s="26">
        <f>L$7*Tabela131234567891011623[[#This Row],[Distribuição Base]]</f>
        <v>-616.79040548258149</v>
      </c>
      <c r="M118" s="26">
        <f>M$7*Tabela131234567891011623[[#This Row],[Distribuição Base]]</f>
        <v>-616.79040548258149</v>
      </c>
      <c r="N118" s="26">
        <f>N$7*Tabela131234567891011623[[#This Row],[Distribuição Base]]</f>
        <v>-616.79040548258149</v>
      </c>
      <c r="O118" s="26">
        <f>O$7*Tabela131234567891011623[[#This Row],[Distribuição Base]]</f>
        <v>-616.79040548258149</v>
      </c>
      <c r="P118" s="26">
        <f>P$7*Tabela131234567891011623[[#This Row],[Distribuição Base]]</f>
        <v>-616.79040548258149</v>
      </c>
      <c r="Q118" s="26">
        <f>Q$7*Tabela131234567891011623[[#This Row],[Distribuição Base]]</f>
        <v>-616.79040548258149</v>
      </c>
      <c r="R118" s="26">
        <f>R$7*Tabela131234567891011623[[#This Row],[Distribuição Base]]</f>
        <v>-616.79040548258149</v>
      </c>
      <c r="S118" s="26">
        <f>SUM(Tabela131234567891011623[[#This Row],[JANEIRO]:[DEZEMBRO]])</f>
        <v>-7401.4848657909761</v>
      </c>
    </row>
    <row r="119" spans="1:19" x14ac:dyDescent="0.25">
      <c r="A119" t="s">
        <v>56</v>
      </c>
      <c r="B119">
        <v>231</v>
      </c>
      <c r="C119" s="24">
        <v>22130</v>
      </c>
      <c r="D119" t="s">
        <v>338</v>
      </c>
      <c r="E119">
        <v>-308.24</v>
      </c>
      <c r="F119" s="7">
        <v>2.2707305794082973E-3</v>
      </c>
      <c r="G119" s="26">
        <f>G$7*Tabela131234567891011623[[#This Row],[Distribuição Base]]</f>
        <v>-272.4876695289957</v>
      </c>
      <c r="H119" s="26">
        <f>H$7*Tabela131234567891011623[[#This Row],[Distribuição Base]]</f>
        <v>-272.4876695289957</v>
      </c>
      <c r="I119" s="26">
        <f>I$7*Tabela131234567891011623[[#This Row],[Distribuição Base]]</f>
        <v>-272.4876695289957</v>
      </c>
      <c r="J119" s="26">
        <f>J$7*Tabela131234567891011623[[#This Row],[Distribuição Base]]</f>
        <v>-272.4876695289957</v>
      </c>
      <c r="K119" s="26">
        <f>K$7*Tabela131234567891011623[[#This Row],[Distribuição Base]]</f>
        <v>-272.4876695289957</v>
      </c>
      <c r="L119" s="26">
        <f>L$7*Tabela131234567891011623[[#This Row],[Distribuição Base]]</f>
        <v>-272.4876695289957</v>
      </c>
      <c r="M119" s="26">
        <f>M$7*Tabela131234567891011623[[#This Row],[Distribuição Base]]</f>
        <v>-272.4876695289957</v>
      </c>
      <c r="N119" s="26">
        <f>N$7*Tabela131234567891011623[[#This Row],[Distribuição Base]]</f>
        <v>-272.4876695289957</v>
      </c>
      <c r="O119" s="26">
        <f>O$7*Tabela131234567891011623[[#This Row],[Distribuição Base]]</f>
        <v>-272.4876695289957</v>
      </c>
      <c r="P119" s="26">
        <f>P$7*Tabela131234567891011623[[#This Row],[Distribuição Base]]</f>
        <v>-272.4876695289957</v>
      </c>
      <c r="Q119" s="26">
        <f>Q$7*Tabela131234567891011623[[#This Row],[Distribuição Base]]</f>
        <v>-272.4876695289957</v>
      </c>
      <c r="R119" s="26">
        <f>R$7*Tabela131234567891011623[[#This Row],[Distribuição Base]]</f>
        <v>-272.4876695289957</v>
      </c>
      <c r="S119" s="26">
        <f>SUM(Tabela131234567891011623[[#This Row],[JANEIRO]:[DEZEMBRO]])</f>
        <v>-3269.852034347949</v>
      </c>
    </row>
    <row r="120" spans="1:19" x14ac:dyDescent="0.25">
      <c r="A120" t="s">
        <v>56</v>
      </c>
      <c r="B120">
        <v>232</v>
      </c>
      <c r="C120" s="24">
        <v>22140</v>
      </c>
      <c r="D120" t="s">
        <v>129</v>
      </c>
      <c r="E120">
        <v>-240.33999999999997</v>
      </c>
      <c r="F120" s="7">
        <v>1.6013233464481249E-3</v>
      </c>
      <c r="G120" s="26">
        <f>G$7*Tabela131234567891011623[[#This Row],[Distribuição Base]]</f>
        <v>-192.15880157377498</v>
      </c>
      <c r="H120" s="26">
        <f>H$7*Tabela131234567891011623[[#This Row],[Distribuição Base]]</f>
        <v>-192.15880157377498</v>
      </c>
      <c r="I120" s="26">
        <f>I$7*Tabela131234567891011623[[#This Row],[Distribuição Base]]</f>
        <v>-192.15880157377498</v>
      </c>
      <c r="J120" s="26">
        <f>J$7*Tabela131234567891011623[[#This Row],[Distribuição Base]]</f>
        <v>-192.15880157377498</v>
      </c>
      <c r="K120" s="26">
        <f>K$7*Tabela131234567891011623[[#This Row],[Distribuição Base]]</f>
        <v>-192.15880157377498</v>
      </c>
      <c r="L120" s="26">
        <f>L$7*Tabela131234567891011623[[#This Row],[Distribuição Base]]</f>
        <v>-192.15880157377498</v>
      </c>
      <c r="M120" s="26">
        <f>M$7*Tabela131234567891011623[[#This Row],[Distribuição Base]]</f>
        <v>-192.15880157377498</v>
      </c>
      <c r="N120" s="26">
        <f>N$7*Tabela131234567891011623[[#This Row],[Distribuição Base]]</f>
        <v>-192.15880157377498</v>
      </c>
      <c r="O120" s="26">
        <f>O$7*Tabela131234567891011623[[#This Row],[Distribuição Base]]</f>
        <v>-192.15880157377498</v>
      </c>
      <c r="P120" s="26">
        <f>P$7*Tabela131234567891011623[[#This Row],[Distribuição Base]]</f>
        <v>-192.15880157377498</v>
      </c>
      <c r="Q120" s="26">
        <f>Q$7*Tabela131234567891011623[[#This Row],[Distribuição Base]]</f>
        <v>-192.15880157377498</v>
      </c>
      <c r="R120" s="26">
        <f>R$7*Tabela131234567891011623[[#This Row],[Distribuição Base]]</f>
        <v>-192.15880157377498</v>
      </c>
      <c r="S120" s="26">
        <f>SUM(Tabela131234567891011623[[#This Row],[JANEIRO]:[DEZEMBRO]])</f>
        <v>-2305.9056188852996</v>
      </c>
    </row>
    <row r="121" spans="1:19" x14ac:dyDescent="0.25">
      <c r="A121" t="s">
        <v>56</v>
      </c>
      <c r="B121">
        <v>233</v>
      </c>
      <c r="C121" s="24">
        <v>22141</v>
      </c>
      <c r="D121" t="s">
        <v>130</v>
      </c>
      <c r="E121">
        <v>-277.42</v>
      </c>
      <c r="F121" s="7">
        <v>1.1936004591828095E-2</v>
      </c>
      <c r="G121" s="26">
        <f>G$7*Tabela131234567891011623[[#This Row],[Distribuição Base]]</f>
        <v>-1432.3205510193714</v>
      </c>
      <c r="H121" s="26">
        <f>H$7*Tabela131234567891011623[[#This Row],[Distribuição Base]]</f>
        <v>-1432.3205510193714</v>
      </c>
      <c r="I121" s="26">
        <f>I$7*Tabela131234567891011623[[#This Row],[Distribuição Base]]</f>
        <v>-1432.3205510193714</v>
      </c>
      <c r="J121" s="26">
        <f>J$7*Tabela131234567891011623[[#This Row],[Distribuição Base]]</f>
        <v>-1432.3205510193714</v>
      </c>
      <c r="K121" s="26">
        <f>K$7*Tabela131234567891011623[[#This Row],[Distribuição Base]]</f>
        <v>-1432.3205510193714</v>
      </c>
      <c r="L121" s="26">
        <f>L$7*Tabela131234567891011623[[#This Row],[Distribuição Base]]</f>
        <v>-1432.3205510193714</v>
      </c>
      <c r="M121" s="26">
        <f>M$7*Tabela131234567891011623[[#This Row],[Distribuição Base]]</f>
        <v>-1432.3205510193714</v>
      </c>
      <c r="N121" s="26">
        <f>N$7*Tabela131234567891011623[[#This Row],[Distribuição Base]]</f>
        <v>-1432.3205510193714</v>
      </c>
      <c r="O121" s="26">
        <f>O$7*Tabela131234567891011623[[#This Row],[Distribuição Base]]</f>
        <v>-1432.3205510193714</v>
      </c>
      <c r="P121" s="26">
        <f>P$7*Tabela131234567891011623[[#This Row],[Distribuição Base]]</f>
        <v>-1432.3205510193714</v>
      </c>
      <c r="Q121" s="26">
        <f>Q$7*Tabela131234567891011623[[#This Row],[Distribuição Base]]</f>
        <v>-1432.3205510193714</v>
      </c>
      <c r="R121" s="26">
        <f>R$7*Tabela131234567891011623[[#This Row],[Distribuição Base]]</f>
        <v>-1432.3205510193714</v>
      </c>
      <c r="S121" s="26">
        <f>SUM(Tabela131234567891011623[[#This Row],[JANEIRO]:[DEZEMBRO]])</f>
        <v>-17187.846612232457</v>
      </c>
    </row>
    <row r="122" spans="1:19" x14ac:dyDescent="0.25">
      <c r="A122" t="s">
        <v>56</v>
      </c>
      <c r="B122">
        <v>234</v>
      </c>
      <c r="C122" s="24">
        <v>22150</v>
      </c>
      <c r="D122" t="s">
        <v>131</v>
      </c>
      <c r="E122">
        <v>-725.68000000000006</v>
      </c>
      <c r="F122" s="7">
        <v>4.7256072715023828E-3</v>
      </c>
      <c r="G122" s="26">
        <f>G$7*Tabela131234567891011623[[#This Row],[Distribuição Base]]</f>
        <v>-567.07287258028589</v>
      </c>
      <c r="H122" s="26">
        <f>H$7*Tabela131234567891011623[[#This Row],[Distribuição Base]]</f>
        <v>-567.07287258028589</v>
      </c>
      <c r="I122" s="26">
        <f>I$7*Tabela131234567891011623[[#This Row],[Distribuição Base]]</f>
        <v>-567.07287258028589</v>
      </c>
      <c r="J122" s="26">
        <f>J$7*Tabela131234567891011623[[#This Row],[Distribuição Base]]</f>
        <v>-567.07287258028589</v>
      </c>
      <c r="K122" s="26">
        <f>K$7*Tabela131234567891011623[[#This Row],[Distribuição Base]]</f>
        <v>-567.07287258028589</v>
      </c>
      <c r="L122" s="26">
        <f>L$7*Tabela131234567891011623[[#This Row],[Distribuição Base]]</f>
        <v>-567.07287258028589</v>
      </c>
      <c r="M122" s="26">
        <f>M$7*Tabela131234567891011623[[#This Row],[Distribuição Base]]</f>
        <v>-567.07287258028589</v>
      </c>
      <c r="N122" s="26">
        <f>N$7*Tabela131234567891011623[[#This Row],[Distribuição Base]]</f>
        <v>-567.07287258028589</v>
      </c>
      <c r="O122" s="26">
        <f>O$7*Tabela131234567891011623[[#This Row],[Distribuição Base]]</f>
        <v>-567.07287258028589</v>
      </c>
      <c r="P122" s="26">
        <f>P$7*Tabela131234567891011623[[#This Row],[Distribuição Base]]</f>
        <v>-567.07287258028589</v>
      </c>
      <c r="Q122" s="26">
        <f>Q$7*Tabela131234567891011623[[#This Row],[Distribuição Base]]</f>
        <v>-567.07287258028589</v>
      </c>
      <c r="R122" s="26">
        <f>R$7*Tabela131234567891011623[[#This Row],[Distribuição Base]]</f>
        <v>-567.07287258028589</v>
      </c>
      <c r="S122" s="26">
        <f>SUM(Tabela131234567891011623[[#This Row],[JANEIRO]:[DEZEMBRO]])</f>
        <v>-6804.8744709634293</v>
      </c>
    </row>
    <row r="123" spans="1:19" x14ac:dyDescent="0.25">
      <c r="A123" t="s">
        <v>56</v>
      </c>
      <c r="B123">
        <v>235</v>
      </c>
      <c r="C123" s="24">
        <v>22160</v>
      </c>
      <c r="D123" t="s">
        <v>132</v>
      </c>
      <c r="E123">
        <v>-503.59000000000003</v>
      </c>
      <c r="F123" s="7">
        <v>1.3473154839651946E-2</v>
      </c>
      <c r="G123" s="26">
        <f>G$7*Tabela131234567891011623[[#This Row],[Distribuição Base]]</f>
        <v>-1616.7785807582336</v>
      </c>
      <c r="H123" s="26">
        <f>H$7*Tabela131234567891011623[[#This Row],[Distribuição Base]]</f>
        <v>-1616.7785807582336</v>
      </c>
      <c r="I123" s="26">
        <f>I$7*Tabela131234567891011623[[#This Row],[Distribuição Base]]</f>
        <v>-1616.7785807582336</v>
      </c>
      <c r="J123" s="26">
        <f>J$7*Tabela131234567891011623[[#This Row],[Distribuição Base]]</f>
        <v>-1616.7785807582336</v>
      </c>
      <c r="K123" s="26">
        <f>K$7*Tabela131234567891011623[[#This Row],[Distribuição Base]]</f>
        <v>-1616.7785807582336</v>
      </c>
      <c r="L123" s="26">
        <f>L$7*Tabela131234567891011623[[#This Row],[Distribuição Base]]</f>
        <v>-1616.7785807582336</v>
      </c>
      <c r="M123" s="26">
        <f>M$7*Tabela131234567891011623[[#This Row],[Distribuição Base]]</f>
        <v>-1616.7785807582336</v>
      </c>
      <c r="N123" s="26">
        <f>N$7*Tabela131234567891011623[[#This Row],[Distribuição Base]]</f>
        <v>-1616.7785807582336</v>
      </c>
      <c r="O123" s="26">
        <f>O$7*Tabela131234567891011623[[#This Row],[Distribuição Base]]</f>
        <v>-1616.7785807582336</v>
      </c>
      <c r="P123" s="26">
        <f>P$7*Tabela131234567891011623[[#This Row],[Distribuição Base]]</f>
        <v>-1616.7785807582336</v>
      </c>
      <c r="Q123" s="26">
        <f>Q$7*Tabela131234567891011623[[#This Row],[Distribuição Base]]</f>
        <v>-1616.7785807582336</v>
      </c>
      <c r="R123" s="26">
        <f>R$7*Tabela131234567891011623[[#This Row],[Distribuição Base]]</f>
        <v>-1616.7785807582336</v>
      </c>
      <c r="S123" s="26">
        <f>SUM(Tabela131234567891011623[[#This Row],[JANEIRO]:[DEZEMBRO]])</f>
        <v>-19401.342969098801</v>
      </c>
    </row>
    <row r="124" spans="1:19" x14ac:dyDescent="0.25">
      <c r="A124" t="s">
        <v>56</v>
      </c>
      <c r="B124">
        <v>236</v>
      </c>
      <c r="C124" s="24">
        <v>22170</v>
      </c>
      <c r="D124" t="s">
        <v>133</v>
      </c>
      <c r="E124">
        <v>-2857.77</v>
      </c>
      <c r="F124" s="7">
        <v>1.2761050764180803E-2</v>
      </c>
      <c r="G124" s="26">
        <f>G$7*Tabela131234567891011623[[#This Row],[Distribuição Base]]</f>
        <v>-1531.3260917016964</v>
      </c>
      <c r="H124" s="26">
        <f>H$7*Tabela131234567891011623[[#This Row],[Distribuição Base]]</f>
        <v>-1531.3260917016964</v>
      </c>
      <c r="I124" s="26">
        <f>I$7*Tabela131234567891011623[[#This Row],[Distribuição Base]]</f>
        <v>-1531.3260917016964</v>
      </c>
      <c r="J124" s="26">
        <f>J$7*Tabela131234567891011623[[#This Row],[Distribuição Base]]</f>
        <v>-1531.3260917016964</v>
      </c>
      <c r="K124" s="26">
        <f>K$7*Tabela131234567891011623[[#This Row],[Distribuição Base]]</f>
        <v>-1531.3260917016964</v>
      </c>
      <c r="L124" s="26">
        <f>L$7*Tabela131234567891011623[[#This Row],[Distribuição Base]]</f>
        <v>-1531.3260917016964</v>
      </c>
      <c r="M124" s="26">
        <f>M$7*Tabela131234567891011623[[#This Row],[Distribuição Base]]</f>
        <v>-1531.3260917016964</v>
      </c>
      <c r="N124" s="26">
        <f>N$7*Tabela131234567891011623[[#This Row],[Distribuição Base]]</f>
        <v>-1531.3260917016964</v>
      </c>
      <c r="O124" s="26">
        <f>O$7*Tabela131234567891011623[[#This Row],[Distribuição Base]]</f>
        <v>-1531.3260917016964</v>
      </c>
      <c r="P124" s="26">
        <f>P$7*Tabela131234567891011623[[#This Row],[Distribuição Base]]</f>
        <v>-1531.3260917016964</v>
      </c>
      <c r="Q124" s="26">
        <f>Q$7*Tabela131234567891011623[[#This Row],[Distribuição Base]]</f>
        <v>-1531.3260917016964</v>
      </c>
      <c r="R124" s="26">
        <f>R$7*Tabela131234567891011623[[#This Row],[Distribuição Base]]</f>
        <v>-1531.3260917016964</v>
      </c>
      <c r="S124" s="26">
        <f>SUM(Tabela131234567891011623[[#This Row],[JANEIRO]:[DEZEMBRO]])</f>
        <v>-18375.913100420355</v>
      </c>
    </row>
    <row r="125" spans="1:19" x14ac:dyDescent="0.25">
      <c r="A125" t="s">
        <v>56</v>
      </c>
      <c r="B125">
        <v>238</v>
      </c>
      <c r="C125" s="24">
        <v>22184</v>
      </c>
      <c r="D125" t="s">
        <v>135</v>
      </c>
      <c r="E125">
        <v>-682.33999999999992</v>
      </c>
      <c r="F125" s="7">
        <v>1.0970148323589657E-3</v>
      </c>
      <c r="G125" s="26">
        <f>G$7*Tabela131234567891011623[[#This Row],[Distribuição Base]]</f>
        <v>-131.64177988307588</v>
      </c>
      <c r="H125" s="26">
        <f>H$7*Tabela131234567891011623[[#This Row],[Distribuição Base]]</f>
        <v>-131.64177988307588</v>
      </c>
      <c r="I125" s="26">
        <f>I$7*Tabela131234567891011623[[#This Row],[Distribuição Base]]</f>
        <v>-131.64177988307588</v>
      </c>
      <c r="J125" s="26">
        <f>J$7*Tabela131234567891011623[[#This Row],[Distribuição Base]]</f>
        <v>-131.64177988307588</v>
      </c>
      <c r="K125" s="26">
        <f>K$7*Tabela131234567891011623[[#This Row],[Distribuição Base]]</f>
        <v>-131.64177988307588</v>
      </c>
      <c r="L125" s="26">
        <f>L$7*Tabela131234567891011623[[#This Row],[Distribuição Base]]</f>
        <v>-131.64177988307588</v>
      </c>
      <c r="M125" s="26">
        <f>M$7*Tabela131234567891011623[[#This Row],[Distribuição Base]]</f>
        <v>-131.64177988307588</v>
      </c>
      <c r="N125" s="26">
        <f>N$7*Tabela131234567891011623[[#This Row],[Distribuição Base]]</f>
        <v>-131.64177988307588</v>
      </c>
      <c r="O125" s="26">
        <f>O$7*Tabela131234567891011623[[#This Row],[Distribuição Base]]</f>
        <v>-131.64177988307588</v>
      </c>
      <c r="P125" s="26">
        <f>P$7*Tabela131234567891011623[[#This Row],[Distribuição Base]]</f>
        <v>-131.64177988307588</v>
      </c>
      <c r="Q125" s="26">
        <f>Q$7*Tabela131234567891011623[[#This Row],[Distribuição Base]]</f>
        <v>-131.64177988307588</v>
      </c>
      <c r="R125" s="26">
        <f>R$7*Tabela131234567891011623[[#This Row],[Distribuição Base]]</f>
        <v>-131.64177988307588</v>
      </c>
      <c r="S125" s="26">
        <f>SUM(Tabela131234567891011623[[#This Row],[JANEIRO]:[DEZEMBRO]])</f>
        <v>-1579.7013585969109</v>
      </c>
    </row>
    <row r="126" spans="1:19" x14ac:dyDescent="0.25">
      <c r="A126" t="s">
        <v>56</v>
      </c>
      <c r="B126">
        <v>239</v>
      </c>
      <c r="C126" s="24">
        <v>22185</v>
      </c>
      <c r="D126" t="s">
        <v>136</v>
      </c>
      <c r="E126">
        <v>-3567.5699999999997</v>
      </c>
      <c r="F126" s="7">
        <v>1.5438743613450399E-2</v>
      </c>
      <c r="G126" s="26">
        <f>G$7*Tabela131234567891011623[[#This Row],[Distribuição Base]]</f>
        <v>-1852.6492336140479</v>
      </c>
      <c r="H126" s="26">
        <f>H$7*Tabela131234567891011623[[#This Row],[Distribuição Base]]</f>
        <v>-1852.6492336140479</v>
      </c>
      <c r="I126" s="26">
        <f>I$7*Tabela131234567891011623[[#This Row],[Distribuição Base]]</f>
        <v>-1852.6492336140479</v>
      </c>
      <c r="J126" s="26">
        <f>J$7*Tabela131234567891011623[[#This Row],[Distribuição Base]]</f>
        <v>-1852.6492336140479</v>
      </c>
      <c r="K126" s="26">
        <f>K$7*Tabela131234567891011623[[#This Row],[Distribuição Base]]</f>
        <v>-1852.6492336140479</v>
      </c>
      <c r="L126" s="26">
        <f>L$7*Tabela131234567891011623[[#This Row],[Distribuição Base]]</f>
        <v>-1852.6492336140479</v>
      </c>
      <c r="M126" s="26">
        <f>M$7*Tabela131234567891011623[[#This Row],[Distribuição Base]]</f>
        <v>-1852.6492336140479</v>
      </c>
      <c r="N126" s="26">
        <f>N$7*Tabela131234567891011623[[#This Row],[Distribuição Base]]</f>
        <v>-1852.6492336140479</v>
      </c>
      <c r="O126" s="26">
        <f>O$7*Tabela131234567891011623[[#This Row],[Distribuição Base]]</f>
        <v>-1852.6492336140479</v>
      </c>
      <c r="P126" s="26">
        <f>P$7*Tabela131234567891011623[[#This Row],[Distribuição Base]]</f>
        <v>-1852.6492336140479</v>
      </c>
      <c r="Q126" s="26">
        <f>Q$7*Tabela131234567891011623[[#This Row],[Distribuição Base]]</f>
        <v>-1852.6492336140479</v>
      </c>
      <c r="R126" s="26">
        <f>R$7*Tabela131234567891011623[[#This Row],[Distribuição Base]]</f>
        <v>-1852.6492336140479</v>
      </c>
      <c r="S126" s="26">
        <f>SUM(Tabela131234567891011623[[#This Row],[JANEIRO]:[DEZEMBRO]])</f>
        <v>-22231.790803368571</v>
      </c>
    </row>
    <row r="127" spans="1:19" x14ac:dyDescent="0.25">
      <c r="A127" t="s">
        <v>56</v>
      </c>
      <c r="B127">
        <v>241</v>
      </c>
      <c r="C127" s="24">
        <v>22192</v>
      </c>
      <c r="D127" t="s">
        <v>137</v>
      </c>
      <c r="E127">
        <v>-615.55999999999995</v>
      </c>
      <c r="F127" s="7">
        <v>1.3362897274784544E-2</v>
      </c>
      <c r="G127" s="26">
        <f>G$7*Tabela131234567891011623[[#This Row],[Distribuição Base]]</f>
        <v>-1603.5476729741454</v>
      </c>
      <c r="H127" s="26">
        <f>H$7*Tabela131234567891011623[[#This Row],[Distribuição Base]]</f>
        <v>-1603.5476729741454</v>
      </c>
      <c r="I127" s="26">
        <f>I$7*Tabela131234567891011623[[#This Row],[Distribuição Base]]</f>
        <v>-1603.5476729741454</v>
      </c>
      <c r="J127" s="26">
        <f>J$7*Tabela131234567891011623[[#This Row],[Distribuição Base]]</f>
        <v>-1603.5476729741454</v>
      </c>
      <c r="K127" s="26">
        <f>K$7*Tabela131234567891011623[[#This Row],[Distribuição Base]]</f>
        <v>-1603.5476729741454</v>
      </c>
      <c r="L127" s="26">
        <f>L$7*Tabela131234567891011623[[#This Row],[Distribuição Base]]</f>
        <v>-1603.5476729741454</v>
      </c>
      <c r="M127" s="26">
        <f>M$7*Tabela131234567891011623[[#This Row],[Distribuição Base]]</f>
        <v>-1603.5476729741454</v>
      </c>
      <c r="N127" s="26">
        <f>N$7*Tabela131234567891011623[[#This Row],[Distribuição Base]]</f>
        <v>-1603.5476729741454</v>
      </c>
      <c r="O127" s="26">
        <f>O$7*Tabela131234567891011623[[#This Row],[Distribuição Base]]</f>
        <v>-1603.5476729741454</v>
      </c>
      <c r="P127" s="26">
        <f>P$7*Tabela131234567891011623[[#This Row],[Distribuição Base]]</f>
        <v>-1603.5476729741454</v>
      </c>
      <c r="Q127" s="26">
        <f>Q$7*Tabela131234567891011623[[#This Row],[Distribuição Base]]</f>
        <v>-1603.5476729741454</v>
      </c>
      <c r="R127" s="26">
        <f>R$7*Tabela131234567891011623[[#This Row],[Distribuição Base]]</f>
        <v>-1603.5476729741454</v>
      </c>
      <c r="S127" s="26">
        <f>SUM(Tabela131234567891011623[[#This Row],[JANEIRO]:[DEZEMBRO]])</f>
        <v>-19242.572075689746</v>
      </c>
    </row>
    <row r="128" spans="1:19" x14ac:dyDescent="0.25">
      <c r="A128" t="s">
        <v>56</v>
      </c>
      <c r="B128">
        <v>242</v>
      </c>
      <c r="C128" s="24">
        <v>22193</v>
      </c>
      <c r="D128" t="s">
        <v>138</v>
      </c>
      <c r="E128">
        <v>-418.25</v>
      </c>
      <c r="F128" s="7">
        <v>1.1343937447847372E-2</v>
      </c>
      <c r="G128" s="26">
        <f>G$7*Tabela131234567891011623[[#This Row],[Distribuição Base]]</f>
        <v>-1361.2724937416847</v>
      </c>
      <c r="H128" s="26">
        <f>H$7*Tabela131234567891011623[[#This Row],[Distribuição Base]]</f>
        <v>-1361.2724937416847</v>
      </c>
      <c r="I128" s="26">
        <f>I$7*Tabela131234567891011623[[#This Row],[Distribuição Base]]</f>
        <v>-1361.2724937416847</v>
      </c>
      <c r="J128" s="26">
        <f>J$7*Tabela131234567891011623[[#This Row],[Distribuição Base]]</f>
        <v>-1361.2724937416847</v>
      </c>
      <c r="K128" s="26">
        <f>K$7*Tabela131234567891011623[[#This Row],[Distribuição Base]]</f>
        <v>-1361.2724937416847</v>
      </c>
      <c r="L128" s="26">
        <f>L$7*Tabela131234567891011623[[#This Row],[Distribuição Base]]</f>
        <v>-1361.2724937416847</v>
      </c>
      <c r="M128" s="26">
        <f>M$7*Tabela131234567891011623[[#This Row],[Distribuição Base]]</f>
        <v>-1361.2724937416847</v>
      </c>
      <c r="N128" s="26">
        <f>N$7*Tabela131234567891011623[[#This Row],[Distribuição Base]]</f>
        <v>-1361.2724937416847</v>
      </c>
      <c r="O128" s="26">
        <f>O$7*Tabela131234567891011623[[#This Row],[Distribuição Base]]</f>
        <v>-1361.2724937416847</v>
      </c>
      <c r="P128" s="26">
        <f>P$7*Tabela131234567891011623[[#This Row],[Distribuição Base]]</f>
        <v>-1361.2724937416847</v>
      </c>
      <c r="Q128" s="26">
        <f>Q$7*Tabela131234567891011623[[#This Row],[Distribuição Base]]</f>
        <v>-1361.2724937416847</v>
      </c>
      <c r="R128" s="26">
        <f>R$7*Tabela131234567891011623[[#This Row],[Distribuição Base]]</f>
        <v>-1361.2724937416847</v>
      </c>
      <c r="S128" s="26">
        <f>SUM(Tabela131234567891011623[[#This Row],[JANEIRO]:[DEZEMBRO]])</f>
        <v>-16335.269924900213</v>
      </c>
    </row>
    <row r="129" spans="1:19" x14ac:dyDescent="0.25">
      <c r="A129" t="s">
        <v>56</v>
      </c>
      <c r="B129">
        <v>243</v>
      </c>
      <c r="C129" s="24">
        <v>22194</v>
      </c>
      <c r="D129" t="s">
        <v>139</v>
      </c>
      <c r="E129">
        <v>-876.88</v>
      </c>
      <c r="F129" s="7">
        <v>5.7911108114093897E-3</v>
      </c>
      <c r="G129" s="26">
        <f>G$7*Tabela131234567891011623[[#This Row],[Distribuição Base]]</f>
        <v>-694.93329736912676</v>
      </c>
      <c r="H129" s="26">
        <f>H$7*Tabela131234567891011623[[#This Row],[Distribuição Base]]</f>
        <v>-694.93329736912676</v>
      </c>
      <c r="I129" s="26">
        <f>I$7*Tabela131234567891011623[[#This Row],[Distribuição Base]]</f>
        <v>-694.93329736912676</v>
      </c>
      <c r="J129" s="26">
        <f>J$7*Tabela131234567891011623[[#This Row],[Distribuição Base]]</f>
        <v>-694.93329736912676</v>
      </c>
      <c r="K129" s="26">
        <f>K$7*Tabela131234567891011623[[#This Row],[Distribuição Base]]</f>
        <v>-694.93329736912676</v>
      </c>
      <c r="L129" s="26">
        <f>L$7*Tabela131234567891011623[[#This Row],[Distribuição Base]]</f>
        <v>-694.93329736912676</v>
      </c>
      <c r="M129" s="26">
        <f>M$7*Tabela131234567891011623[[#This Row],[Distribuição Base]]</f>
        <v>-694.93329736912676</v>
      </c>
      <c r="N129" s="26">
        <f>N$7*Tabela131234567891011623[[#This Row],[Distribuição Base]]</f>
        <v>-694.93329736912676</v>
      </c>
      <c r="O129" s="26">
        <f>O$7*Tabela131234567891011623[[#This Row],[Distribuição Base]]</f>
        <v>-694.93329736912676</v>
      </c>
      <c r="P129" s="26">
        <f>P$7*Tabela131234567891011623[[#This Row],[Distribuição Base]]</f>
        <v>-694.93329736912676</v>
      </c>
      <c r="Q129" s="26">
        <f>Q$7*Tabela131234567891011623[[#This Row],[Distribuição Base]]</f>
        <v>-694.93329736912676</v>
      </c>
      <c r="R129" s="26">
        <f>R$7*Tabela131234567891011623[[#This Row],[Distribuição Base]]</f>
        <v>-694.93329736912676</v>
      </c>
      <c r="S129" s="26">
        <f>SUM(Tabela131234567891011623[[#This Row],[JANEIRO]:[DEZEMBRO]])</f>
        <v>-8339.1995684295234</v>
      </c>
    </row>
    <row r="130" spans="1:19" x14ac:dyDescent="0.25">
      <c r="A130" t="s">
        <v>56</v>
      </c>
      <c r="B130">
        <v>244</v>
      </c>
      <c r="C130" s="24">
        <v>22195</v>
      </c>
      <c r="D130" t="s">
        <v>140</v>
      </c>
      <c r="E130">
        <v>-818.86</v>
      </c>
      <c r="F130" s="7">
        <v>3.6015553667150635E-3</v>
      </c>
      <c r="G130" s="26">
        <f>G$7*Tabela131234567891011623[[#This Row],[Distribuição Base]]</f>
        <v>-432.18664400580764</v>
      </c>
      <c r="H130" s="26">
        <f>H$7*Tabela131234567891011623[[#This Row],[Distribuição Base]]</f>
        <v>-432.18664400580764</v>
      </c>
      <c r="I130" s="26">
        <f>I$7*Tabela131234567891011623[[#This Row],[Distribuição Base]]</f>
        <v>-432.18664400580764</v>
      </c>
      <c r="J130" s="26">
        <f>J$7*Tabela131234567891011623[[#This Row],[Distribuição Base]]</f>
        <v>-432.18664400580764</v>
      </c>
      <c r="K130" s="26">
        <f>K$7*Tabela131234567891011623[[#This Row],[Distribuição Base]]</f>
        <v>-432.18664400580764</v>
      </c>
      <c r="L130" s="26">
        <f>L$7*Tabela131234567891011623[[#This Row],[Distribuição Base]]</f>
        <v>-432.18664400580764</v>
      </c>
      <c r="M130" s="26">
        <f>M$7*Tabela131234567891011623[[#This Row],[Distribuição Base]]</f>
        <v>-432.18664400580764</v>
      </c>
      <c r="N130" s="26">
        <f>N$7*Tabela131234567891011623[[#This Row],[Distribuição Base]]</f>
        <v>-432.18664400580764</v>
      </c>
      <c r="O130" s="26">
        <f>O$7*Tabela131234567891011623[[#This Row],[Distribuição Base]]</f>
        <v>-432.18664400580764</v>
      </c>
      <c r="P130" s="26">
        <f>P$7*Tabela131234567891011623[[#This Row],[Distribuição Base]]</f>
        <v>-432.18664400580764</v>
      </c>
      <c r="Q130" s="26">
        <f>Q$7*Tabela131234567891011623[[#This Row],[Distribuição Base]]</f>
        <v>-432.18664400580764</v>
      </c>
      <c r="R130" s="26">
        <f>R$7*Tabela131234567891011623[[#This Row],[Distribuição Base]]</f>
        <v>-432.18664400580764</v>
      </c>
      <c r="S130" s="26">
        <f>SUM(Tabela131234567891011623[[#This Row],[JANEIRO]:[DEZEMBRO]])</f>
        <v>-5186.2397280696905</v>
      </c>
    </row>
    <row r="131" spans="1:19" x14ac:dyDescent="0.25">
      <c r="A131" t="s">
        <v>56</v>
      </c>
      <c r="B131">
        <v>246</v>
      </c>
      <c r="C131" s="24">
        <v>22201</v>
      </c>
      <c r="D131" t="s">
        <v>141</v>
      </c>
      <c r="E131">
        <v>-863.43000000000006</v>
      </c>
      <c r="F131" s="7">
        <v>3.1687704555746709E-3</v>
      </c>
      <c r="G131" s="26">
        <f>G$7*Tabela131234567891011623[[#This Row],[Distribuição Base]]</f>
        <v>-380.25245466896052</v>
      </c>
      <c r="H131" s="26">
        <f>H$7*Tabela131234567891011623[[#This Row],[Distribuição Base]]</f>
        <v>-380.25245466896052</v>
      </c>
      <c r="I131" s="26">
        <f>I$7*Tabela131234567891011623[[#This Row],[Distribuição Base]]</f>
        <v>-380.25245466896052</v>
      </c>
      <c r="J131" s="26">
        <f>J$7*Tabela131234567891011623[[#This Row],[Distribuição Base]]</f>
        <v>-380.25245466896052</v>
      </c>
      <c r="K131" s="26">
        <f>K$7*Tabela131234567891011623[[#This Row],[Distribuição Base]]</f>
        <v>-380.25245466896052</v>
      </c>
      <c r="L131" s="26">
        <f>L$7*Tabela131234567891011623[[#This Row],[Distribuição Base]]</f>
        <v>-380.25245466896052</v>
      </c>
      <c r="M131" s="26">
        <f>M$7*Tabela131234567891011623[[#This Row],[Distribuição Base]]</f>
        <v>-380.25245466896052</v>
      </c>
      <c r="N131" s="26">
        <f>N$7*Tabela131234567891011623[[#This Row],[Distribuição Base]]</f>
        <v>-380.25245466896052</v>
      </c>
      <c r="O131" s="26">
        <f>O$7*Tabela131234567891011623[[#This Row],[Distribuição Base]]</f>
        <v>-380.25245466896052</v>
      </c>
      <c r="P131" s="26">
        <f>P$7*Tabela131234567891011623[[#This Row],[Distribuição Base]]</f>
        <v>-380.25245466896052</v>
      </c>
      <c r="Q131" s="26">
        <f>Q$7*Tabela131234567891011623[[#This Row],[Distribuição Base]]</f>
        <v>-380.25245466896052</v>
      </c>
      <c r="R131" s="26">
        <f>R$7*Tabela131234567891011623[[#This Row],[Distribuição Base]]</f>
        <v>-380.25245466896052</v>
      </c>
      <c r="S131" s="26">
        <f>SUM(Tabela131234567891011623[[#This Row],[JANEIRO]:[DEZEMBRO]])</f>
        <v>-4563.0294560275261</v>
      </c>
    </row>
    <row r="132" spans="1:19" x14ac:dyDescent="0.25">
      <c r="A132" t="s">
        <v>56</v>
      </c>
      <c r="B132">
        <v>247</v>
      </c>
      <c r="C132" s="24">
        <v>22202</v>
      </c>
      <c r="D132" t="s">
        <v>142</v>
      </c>
      <c r="E132">
        <v>-416.46</v>
      </c>
      <c r="F132" s="7">
        <v>5.4346433103859117E-3</v>
      </c>
      <c r="G132" s="26">
        <f>G$7*Tabela131234567891011623[[#This Row],[Distribuição Base]]</f>
        <v>-652.15719724630935</v>
      </c>
      <c r="H132" s="26">
        <f>H$7*Tabela131234567891011623[[#This Row],[Distribuição Base]]</f>
        <v>-652.15719724630935</v>
      </c>
      <c r="I132" s="26">
        <f>I$7*Tabela131234567891011623[[#This Row],[Distribuição Base]]</f>
        <v>-652.15719724630935</v>
      </c>
      <c r="J132" s="26">
        <f>J$7*Tabela131234567891011623[[#This Row],[Distribuição Base]]</f>
        <v>-652.15719724630935</v>
      </c>
      <c r="K132" s="26">
        <f>K$7*Tabela131234567891011623[[#This Row],[Distribuição Base]]</f>
        <v>-652.15719724630935</v>
      </c>
      <c r="L132" s="26">
        <f>L$7*Tabela131234567891011623[[#This Row],[Distribuição Base]]</f>
        <v>-652.15719724630935</v>
      </c>
      <c r="M132" s="26">
        <f>M$7*Tabela131234567891011623[[#This Row],[Distribuição Base]]</f>
        <v>-652.15719724630935</v>
      </c>
      <c r="N132" s="26">
        <f>N$7*Tabela131234567891011623[[#This Row],[Distribuição Base]]</f>
        <v>-652.15719724630935</v>
      </c>
      <c r="O132" s="26">
        <f>O$7*Tabela131234567891011623[[#This Row],[Distribuição Base]]</f>
        <v>-652.15719724630935</v>
      </c>
      <c r="P132" s="26">
        <f>P$7*Tabela131234567891011623[[#This Row],[Distribuição Base]]</f>
        <v>-652.15719724630935</v>
      </c>
      <c r="Q132" s="26">
        <f>Q$7*Tabela131234567891011623[[#This Row],[Distribuição Base]]</f>
        <v>-652.15719724630935</v>
      </c>
      <c r="R132" s="26">
        <f>R$7*Tabela131234567891011623[[#This Row],[Distribuição Base]]</f>
        <v>-652.15719724630935</v>
      </c>
      <c r="S132" s="26">
        <f>SUM(Tabela131234567891011623[[#This Row],[JANEIRO]:[DEZEMBRO]])</f>
        <v>-7825.886366955714</v>
      </c>
    </row>
    <row r="133" spans="1:19" x14ac:dyDescent="0.25">
      <c r="A133" t="s">
        <v>56</v>
      </c>
      <c r="B133">
        <v>249</v>
      </c>
      <c r="C133" s="24">
        <v>22204</v>
      </c>
      <c r="D133" t="s">
        <v>144</v>
      </c>
      <c r="E133">
        <v>-105.22</v>
      </c>
      <c r="F133" s="7">
        <v>3.2696321583925024E-3</v>
      </c>
      <c r="G133" s="26">
        <f>G$7*Tabela131234567891011623[[#This Row],[Distribuição Base]]</f>
        <v>-392.35585900710026</v>
      </c>
      <c r="H133" s="26">
        <f>H$7*Tabela131234567891011623[[#This Row],[Distribuição Base]]</f>
        <v>-392.35585900710026</v>
      </c>
      <c r="I133" s="26">
        <f>I$7*Tabela131234567891011623[[#This Row],[Distribuição Base]]</f>
        <v>-392.35585900710026</v>
      </c>
      <c r="J133" s="26">
        <f>J$7*Tabela131234567891011623[[#This Row],[Distribuição Base]]</f>
        <v>-392.35585900710026</v>
      </c>
      <c r="K133" s="26">
        <f>K$7*Tabela131234567891011623[[#This Row],[Distribuição Base]]</f>
        <v>-392.35585900710026</v>
      </c>
      <c r="L133" s="26">
        <f>L$7*Tabela131234567891011623[[#This Row],[Distribuição Base]]</f>
        <v>-392.35585900710026</v>
      </c>
      <c r="M133" s="26">
        <f>M$7*Tabela131234567891011623[[#This Row],[Distribuição Base]]</f>
        <v>-392.35585900710026</v>
      </c>
      <c r="N133" s="26">
        <f>N$7*Tabela131234567891011623[[#This Row],[Distribuição Base]]</f>
        <v>-392.35585900710026</v>
      </c>
      <c r="O133" s="26">
        <f>O$7*Tabela131234567891011623[[#This Row],[Distribuição Base]]</f>
        <v>-392.35585900710026</v>
      </c>
      <c r="P133" s="26">
        <f>P$7*Tabela131234567891011623[[#This Row],[Distribuição Base]]</f>
        <v>-392.35585900710026</v>
      </c>
      <c r="Q133" s="26">
        <f>Q$7*Tabela131234567891011623[[#This Row],[Distribuição Base]]</f>
        <v>-392.35585900710026</v>
      </c>
      <c r="R133" s="26">
        <f>R$7*Tabela131234567891011623[[#This Row],[Distribuição Base]]</f>
        <v>-392.35585900710026</v>
      </c>
      <c r="S133" s="26">
        <f>SUM(Tabela131234567891011623[[#This Row],[JANEIRO]:[DEZEMBRO]])</f>
        <v>-4708.2703080852034</v>
      </c>
    </row>
    <row r="134" spans="1:19" x14ac:dyDescent="0.25">
      <c r="A134" t="s">
        <v>56</v>
      </c>
      <c r="B134">
        <v>1299</v>
      </c>
      <c r="C134" s="24">
        <v>22205</v>
      </c>
      <c r="D134" t="s">
        <v>339</v>
      </c>
      <c r="E134">
        <v>-413.42</v>
      </c>
      <c r="F134" s="7">
        <v>1.730244800556849E-4</v>
      </c>
      <c r="G134" s="26">
        <f>G$7*Tabela131234567891011623[[#This Row],[Distribuição Base]]</f>
        <v>-20.76293760668219</v>
      </c>
      <c r="H134" s="26">
        <f>H$7*Tabela131234567891011623[[#This Row],[Distribuição Base]]</f>
        <v>-20.76293760668219</v>
      </c>
      <c r="I134" s="26">
        <f>I$7*Tabela131234567891011623[[#This Row],[Distribuição Base]]</f>
        <v>-20.76293760668219</v>
      </c>
      <c r="J134" s="26">
        <f>J$7*Tabela131234567891011623[[#This Row],[Distribuição Base]]</f>
        <v>-20.76293760668219</v>
      </c>
      <c r="K134" s="26">
        <f>K$7*Tabela131234567891011623[[#This Row],[Distribuição Base]]</f>
        <v>-20.76293760668219</v>
      </c>
      <c r="L134" s="26">
        <f>L$7*Tabela131234567891011623[[#This Row],[Distribuição Base]]</f>
        <v>-20.76293760668219</v>
      </c>
      <c r="M134" s="26">
        <f>M$7*Tabela131234567891011623[[#This Row],[Distribuição Base]]</f>
        <v>-20.76293760668219</v>
      </c>
      <c r="N134" s="26">
        <f>N$7*Tabela131234567891011623[[#This Row],[Distribuição Base]]</f>
        <v>-20.76293760668219</v>
      </c>
      <c r="O134" s="26">
        <f>O$7*Tabela131234567891011623[[#This Row],[Distribuição Base]]</f>
        <v>-20.76293760668219</v>
      </c>
      <c r="P134" s="26">
        <f>P$7*Tabela131234567891011623[[#This Row],[Distribuição Base]]</f>
        <v>-20.76293760668219</v>
      </c>
      <c r="Q134" s="26">
        <f>Q$7*Tabela131234567891011623[[#This Row],[Distribuição Base]]</f>
        <v>-20.76293760668219</v>
      </c>
      <c r="R134" s="26">
        <f>R$7*Tabela131234567891011623[[#This Row],[Distribuição Base]]</f>
        <v>-20.76293760668219</v>
      </c>
      <c r="S134" s="26">
        <f>SUM(Tabela131234567891011623[[#This Row],[JANEIRO]:[DEZEMBRO]])</f>
        <v>-249.15525128018626</v>
      </c>
    </row>
    <row r="135" spans="1:19" x14ac:dyDescent="0.25">
      <c r="A135" t="s">
        <v>56</v>
      </c>
      <c r="B135">
        <v>250</v>
      </c>
      <c r="C135" s="24">
        <v>22211</v>
      </c>
      <c r="D135" t="s">
        <v>145</v>
      </c>
      <c r="E135">
        <v>-415.6</v>
      </c>
      <c r="F135" s="7">
        <v>6.618010589200449E-4</v>
      </c>
      <c r="G135" s="26">
        <f>G$7*Tabela131234567891011623[[#This Row],[Distribuição Base]]</f>
        <v>-79.416127070405395</v>
      </c>
      <c r="H135" s="26">
        <f>H$7*Tabela131234567891011623[[#This Row],[Distribuição Base]]</f>
        <v>-79.416127070405395</v>
      </c>
      <c r="I135" s="26">
        <f>I$7*Tabela131234567891011623[[#This Row],[Distribuição Base]]</f>
        <v>-79.416127070405395</v>
      </c>
      <c r="J135" s="26">
        <f>J$7*Tabela131234567891011623[[#This Row],[Distribuição Base]]</f>
        <v>-79.416127070405395</v>
      </c>
      <c r="K135" s="26">
        <f>K$7*Tabela131234567891011623[[#This Row],[Distribuição Base]]</f>
        <v>-79.416127070405395</v>
      </c>
      <c r="L135" s="26">
        <f>L$7*Tabela131234567891011623[[#This Row],[Distribuição Base]]</f>
        <v>-79.416127070405395</v>
      </c>
      <c r="M135" s="26">
        <f>M$7*Tabela131234567891011623[[#This Row],[Distribuição Base]]</f>
        <v>-79.416127070405395</v>
      </c>
      <c r="N135" s="26">
        <f>N$7*Tabela131234567891011623[[#This Row],[Distribuição Base]]</f>
        <v>-79.416127070405395</v>
      </c>
      <c r="O135" s="26">
        <f>O$7*Tabela131234567891011623[[#This Row],[Distribuição Base]]</f>
        <v>-79.416127070405395</v>
      </c>
      <c r="P135" s="26">
        <f>P$7*Tabela131234567891011623[[#This Row],[Distribuição Base]]</f>
        <v>-79.416127070405395</v>
      </c>
      <c r="Q135" s="26">
        <f>Q$7*Tabela131234567891011623[[#This Row],[Distribuição Base]]</f>
        <v>-79.416127070405395</v>
      </c>
      <c r="R135" s="26">
        <f>R$7*Tabela131234567891011623[[#This Row],[Distribuição Base]]</f>
        <v>-79.416127070405395</v>
      </c>
      <c r="S135" s="26">
        <f>SUM(Tabela131234567891011623[[#This Row],[JANEIRO]:[DEZEMBRO]])</f>
        <v>-952.99352484486496</v>
      </c>
    </row>
    <row r="136" spans="1:19" x14ac:dyDescent="0.25">
      <c r="A136" t="s">
        <v>56</v>
      </c>
      <c r="B136">
        <v>251</v>
      </c>
      <c r="C136" s="24">
        <v>22212</v>
      </c>
      <c r="D136" t="s">
        <v>146</v>
      </c>
      <c r="E136">
        <v>-628.65</v>
      </c>
      <c r="F136" s="7">
        <v>3.2169002795428758E-3</v>
      </c>
      <c r="G136" s="26">
        <f>G$7*Tabela131234567891011623[[#This Row],[Distribuição Base]]</f>
        <v>-386.02803354514509</v>
      </c>
      <c r="H136" s="26">
        <f>H$7*Tabela131234567891011623[[#This Row],[Distribuição Base]]</f>
        <v>-386.02803354514509</v>
      </c>
      <c r="I136" s="26">
        <f>I$7*Tabela131234567891011623[[#This Row],[Distribuição Base]]</f>
        <v>-386.02803354514509</v>
      </c>
      <c r="J136" s="26">
        <f>J$7*Tabela131234567891011623[[#This Row],[Distribuição Base]]</f>
        <v>-386.02803354514509</v>
      </c>
      <c r="K136" s="26">
        <f>K$7*Tabela131234567891011623[[#This Row],[Distribuição Base]]</f>
        <v>-386.02803354514509</v>
      </c>
      <c r="L136" s="26">
        <f>L$7*Tabela131234567891011623[[#This Row],[Distribuição Base]]</f>
        <v>-386.02803354514509</v>
      </c>
      <c r="M136" s="26">
        <f>M$7*Tabela131234567891011623[[#This Row],[Distribuição Base]]</f>
        <v>-386.02803354514509</v>
      </c>
      <c r="N136" s="26">
        <f>N$7*Tabela131234567891011623[[#This Row],[Distribuição Base]]</f>
        <v>-386.02803354514509</v>
      </c>
      <c r="O136" s="26">
        <f>O$7*Tabela131234567891011623[[#This Row],[Distribuição Base]]</f>
        <v>-386.02803354514509</v>
      </c>
      <c r="P136" s="26">
        <f>P$7*Tabela131234567891011623[[#This Row],[Distribuição Base]]</f>
        <v>-386.02803354514509</v>
      </c>
      <c r="Q136" s="26">
        <f>Q$7*Tabela131234567891011623[[#This Row],[Distribuição Base]]</f>
        <v>-386.02803354514509</v>
      </c>
      <c r="R136" s="26">
        <f>R$7*Tabela131234567891011623[[#This Row],[Distribuição Base]]</f>
        <v>-386.02803354514509</v>
      </c>
      <c r="S136" s="26">
        <f>SUM(Tabela131234567891011623[[#This Row],[JANEIRO]:[DEZEMBRO]])</f>
        <v>-4632.3364025417422</v>
      </c>
    </row>
    <row r="137" spans="1:19" x14ac:dyDescent="0.25">
      <c r="A137" t="s">
        <v>56</v>
      </c>
      <c r="B137">
        <v>252</v>
      </c>
      <c r="C137" s="24">
        <v>22213</v>
      </c>
      <c r="D137" t="s">
        <v>147</v>
      </c>
      <c r="E137">
        <v>-955.06000000000006</v>
      </c>
      <c r="F137" s="7">
        <v>1.4842713588877347E-2</v>
      </c>
      <c r="G137" s="26">
        <f>G$7*Tabela131234567891011623[[#This Row],[Distribuição Base]]</f>
        <v>-1781.1256306652815</v>
      </c>
      <c r="H137" s="26">
        <f>H$7*Tabela131234567891011623[[#This Row],[Distribuição Base]]</f>
        <v>-1781.1256306652815</v>
      </c>
      <c r="I137" s="26">
        <f>I$7*Tabela131234567891011623[[#This Row],[Distribuição Base]]</f>
        <v>-1781.1256306652815</v>
      </c>
      <c r="J137" s="26">
        <f>J$7*Tabela131234567891011623[[#This Row],[Distribuição Base]]</f>
        <v>-1781.1256306652815</v>
      </c>
      <c r="K137" s="26">
        <f>K$7*Tabela131234567891011623[[#This Row],[Distribuição Base]]</f>
        <v>-1781.1256306652815</v>
      </c>
      <c r="L137" s="26">
        <f>L$7*Tabela131234567891011623[[#This Row],[Distribuição Base]]</f>
        <v>-1781.1256306652815</v>
      </c>
      <c r="M137" s="26">
        <f>M$7*Tabela131234567891011623[[#This Row],[Distribuição Base]]</f>
        <v>-1781.1256306652815</v>
      </c>
      <c r="N137" s="26">
        <f>N$7*Tabela131234567891011623[[#This Row],[Distribuição Base]]</f>
        <v>-1781.1256306652815</v>
      </c>
      <c r="O137" s="26">
        <f>O$7*Tabela131234567891011623[[#This Row],[Distribuição Base]]</f>
        <v>-1781.1256306652815</v>
      </c>
      <c r="P137" s="26">
        <f>P$7*Tabela131234567891011623[[#This Row],[Distribuição Base]]</f>
        <v>-1781.1256306652815</v>
      </c>
      <c r="Q137" s="26">
        <f>Q$7*Tabela131234567891011623[[#This Row],[Distribuição Base]]</f>
        <v>-1781.1256306652815</v>
      </c>
      <c r="R137" s="26">
        <f>R$7*Tabela131234567891011623[[#This Row],[Distribuição Base]]</f>
        <v>-1781.1256306652815</v>
      </c>
      <c r="S137" s="26">
        <f>SUM(Tabela131234567891011623[[#This Row],[JANEIRO]:[DEZEMBRO]])</f>
        <v>-21373.507567983383</v>
      </c>
    </row>
    <row r="138" spans="1:19" x14ac:dyDescent="0.25">
      <c r="A138" t="s">
        <v>56</v>
      </c>
      <c r="B138">
        <v>256</v>
      </c>
      <c r="C138" s="24">
        <v>22219</v>
      </c>
      <c r="D138" t="s">
        <v>148</v>
      </c>
      <c r="E138">
        <v>-316.57</v>
      </c>
      <c r="F138" s="7">
        <v>9.6274988119347902E-3</v>
      </c>
      <c r="G138" s="26">
        <f>G$7*Tabela131234567891011623[[#This Row],[Distribuição Base]]</f>
        <v>-1155.2998574321748</v>
      </c>
      <c r="H138" s="26">
        <f>H$7*Tabela131234567891011623[[#This Row],[Distribuição Base]]</f>
        <v>-1155.2998574321748</v>
      </c>
      <c r="I138" s="26">
        <f>I$7*Tabela131234567891011623[[#This Row],[Distribuição Base]]</f>
        <v>-1155.2998574321748</v>
      </c>
      <c r="J138" s="26">
        <f>J$7*Tabela131234567891011623[[#This Row],[Distribuição Base]]</f>
        <v>-1155.2998574321748</v>
      </c>
      <c r="K138" s="26">
        <f>K$7*Tabela131234567891011623[[#This Row],[Distribuição Base]]</f>
        <v>-1155.2998574321748</v>
      </c>
      <c r="L138" s="26">
        <f>L$7*Tabela131234567891011623[[#This Row],[Distribuição Base]]</f>
        <v>-1155.2998574321748</v>
      </c>
      <c r="M138" s="26">
        <f>M$7*Tabela131234567891011623[[#This Row],[Distribuição Base]]</f>
        <v>-1155.2998574321748</v>
      </c>
      <c r="N138" s="26">
        <f>N$7*Tabela131234567891011623[[#This Row],[Distribuição Base]]</f>
        <v>-1155.2998574321748</v>
      </c>
      <c r="O138" s="26">
        <f>O$7*Tabela131234567891011623[[#This Row],[Distribuição Base]]</f>
        <v>-1155.2998574321748</v>
      </c>
      <c r="P138" s="26">
        <f>P$7*Tabela131234567891011623[[#This Row],[Distribuição Base]]</f>
        <v>-1155.2998574321748</v>
      </c>
      <c r="Q138" s="26">
        <f>Q$7*Tabela131234567891011623[[#This Row],[Distribuição Base]]</f>
        <v>-1155.2998574321748</v>
      </c>
      <c r="R138" s="26">
        <f>R$7*Tabela131234567891011623[[#This Row],[Distribuição Base]]</f>
        <v>-1155.2998574321748</v>
      </c>
      <c r="S138" s="26">
        <f>SUM(Tabela131234567891011623[[#This Row],[JANEIRO]:[DEZEMBRO]])</f>
        <v>-13863.5982891861</v>
      </c>
    </row>
    <row r="139" spans="1:19" x14ac:dyDescent="0.25">
      <c r="A139" t="s">
        <v>56</v>
      </c>
      <c r="B139">
        <v>257</v>
      </c>
      <c r="C139" s="24">
        <v>22220</v>
      </c>
      <c r="D139" t="s">
        <v>149</v>
      </c>
      <c r="E139">
        <v>-8909.7800000000007</v>
      </c>
      <c r="F139" s="7">
        <v>4.1311112652231349E-3</v>
      </c>
      <c r="G139" s="26">
        <f>G$7*Tabela131234567891011623[[#This Row],[Distribuição Base]]</f>
        <v>-495.73335182677619</v>
      </c>
      <c r="H139" s="26">
        <f>H$7*Tabela131234567891011623[[#This Row],[Distribuição Base]]</f>
        <v>-495.73335182677619</v>
      </c>
      <c r="I139" s="26">
        <f>I$7*Tabela131234567891011623[[#This Row],[Distribuição Base]]</f>
        <v>-495.73335182677619</v>
      </c>
      <c r="J139" s="26">
        <f>J$7*Tabela131234567891011623[[#This Row],[Distribuição Base]]</f>
        <v>-495.73335182677619</v>
      </c>
      <c r="K139" s="26">
        <f>K$7*Tabela131234567891011623[[#This Row],[Distribuição Base]]</f>
        <v>-495.73335182677619</v>
      </c>
      <c r="L139" s="26">
        <f>L$7*Tabela131234567891011623[[#This Row],[Distribuição Base]]</f>
        <v>-495.73335182677619</v>
      </c>
      <c r="M139" s="26">
        <f>M$7*Tabela131234567891011623[[#This Row],[Distribuição Base]]</f>
        <v>-495.73335182677619</v>
      </c>
      <c r="N139" s="26">
        <f>N$7*Tabela131234567891011623[[#This Row],[Distribuição Base]]</f>
        <v>-495.73335182677619</v>
      </c>
      <c r="O139" s="26">
        <f>O$7*Tabela131234567891011623[[#This Row],[Distribuição Base]]</f>
        <v>-495.73335182677619</v>
      </c>
      <c r="P139" s="26">
        <f>P$7*Tabela131234567891011623[[#This Row],[Distribuição Base]]</f>
        <v>-495.73335182677619</v>
      </c>
      <c r="Q139" s="26">
        <f>Q$7*Tabela131234567891011623[[#This Row],[Distribuição Base]]</f>
        <v>-495.73335182677619</v>
      </c>
      <c r="R139" s="26">
        <f>R$7*Tabela131234567891011623[[#This Row],[Distribuição Base]]</f>
        <v>-495.73335182677619</v>
      </c>
      <c r="S139" s="26">
        <f>SUM(Tabela131234567891011623[[#This Row],[JANEIRO]:[DEZEMBRO]])</f>
        <v>-5948.8002219213131</v>
      </c>
    </row>
    <row r="140" spans="1:19" x14ac:dyDescent="0.25">
      <c r="A140" t="s">
        <v>56</v>
      </c>
      <c r="B140">
        <v>1298</v>
      </c>
      <c r="C140" s="24">
        <v>22221</v>
      </c>
      <c r="D140" t="s">
        <v>340</v>
      </c>
      <c r="E140">
        <v>-369.57</v>
      </c>
      <c r="F140" s="7">
        <v>1.9674423792368071E-3</v>
      </c>
      <c r="G140" s="26">
        <f>G$7*Tabela131234567891011623[[#This Row],[Distribuição Base]]</f>
        <v>-236.09308550841686</v>
      </c>
      <c r="H140" s="26">
        <f>H$7*Tabela131234567891011623[[#This Row],[Distribuição Base]]</f>
        <v>-236.09308550841686</v>
      </c>
      <c r="I140" s="26">
        <f>I$7*Tabela131234567891011623[[#This Row],[Distribuição Base]]</f>
        <v>-236.09308550841686</v>
      </c>
      <c r="J140" s="26">
        <f>J$7*Tabela131234567891011623[[#This Row],[Distribuição Base]]</f>
        <v>-236.09308550841686</v>
      </c>
      <c r="K140" s="26">
        <f>K$7*Tabela131234567891011623[[#This Row],[Distribuição Base]]</f>
        <v>-236.09308550841686</v>
      </c>
      <c r="L140" s="26">
        <f>L$7*Tabela131234567891011623[[#This Row],[Distribuição Base]]</f>
        <v>-236.09308550841686</v>
      </c>
      <c r="M140" s="26">
        <f>M$7*Tabela131234567891011623[[#This Row],[Distribuição Base]]</f>
        <v>-236.09308550841686</v>
      </c>
      <c r="N140" s="26">
        <f>N$7*Tabela131234567891011623[[#This Row],[Distribuição Base]]</f>
        <v>-236.09308550841686</v>
      </c>
      <c r="O140" s="26">
        <f>O$7*Tabela131234567891011623[[#This Row],[Distribuição Base]]</f>
        <v>-236.09308550841686</v>
      </c>
      <c r="P140" s="26">
        <f>P$7*Tabela131234567891011623[[#This Row],[Distribuição Base]]</f>
        <v>-236.09308550841686</v>
      </c>
      <c r="Q140" s="26">
        <f>Q$7*Tabela131234567891011623[[#This Row],[Distribuição Base]]</f>
        <v>-236.09308550841686</v>
      </c>
      <c r="R140" s="26">
        <f>R$7*Tabela131234567891011623[[#This Row],[Distribuição Base]]</f>
        <v>-236.09308550841686</v>
      </c>
      <c r="S140" s="26">
        <f>SUM(Tabela131234567891011623[[#This Row],[JANEIRO]:[DEZEMBRO]])</f>
        <v>-2833.1170261010029</v>
      </c>
    </row>
    <row r="141" spans="1:19" x14ac:dyDescent="0.25">
      <c r="A141" t="s">
        <v>56</v>
      </c>
      <c r="B141">
        <v>270</v>
      </c>
      <c r="C141" s="24">
        <v>22240</v>
      </c>
      <c r="D141" t="s">
        <v>150</v>
      </c>
      <c r="E141">
        <v>-59.29</v>
      </c>
      <c r="F141" s="7">
        <v>5.1555798157707958E-2</v>
      </c>
      <c r="G141" s="26">
        <f>G$7*Tabela131234567891011623[[#This Row],[Distribuição Base]]</f>
        <v>-6186.6957789249545</v>
      </c>
      <c r="H141" s="26">
        <f>H$7*Tabela131234567891011623[[#This Row],[Distribuição Base]]</f>
        <v>-6186.6957789249545</v>
      </c>
      <c r="I141" s="26">
        <f>I$7*Tabela131234567891011623[[#This Row],[Distribuição Base]]</f>
        <v>-6186.6957789249545</v>
      </c>
      <c r="J141" s="26">
        <f>J$7*Tabela131234567891011623[[#This Row],[Distribuição Base]]</f>
        <v>-6186.6957789249545</v>
      </c>
      <c r="K141" s="26">
        <f>K$7*Tabela131234567891011623[[#This Row],[Distribuição Base]]</f>
        <v>-6186.6957789249545</v>
      </c>
      <c r="L141" s="26">
        <f>L$7*Tabela131234567891011623[[#This Row],[Distribuição Base]]</f>
        <v>-6186.6957789249545</v>
      </c>
      <c r="M141" s="26">
        <f>M$7*Tabela131234567891011623[[#This Row],[Distribuição Base]]</f>
        <v>-6186.6957789249545</v>
      </c>
      <c r="N141" s="26">
        <f>N$7*Tabela131234567891011623[[#This Row],[Distribuição Base]]</f>
        <v>-6186.6957789249545</v>
      </c>
      <c r="O141" s="26">
        <f>O$7*Tabela131234567891011623[[#This Row],[Distribuição Base]]</f>
        <v>-6186.6957789249545</v>
      </c>
      <c r="P141" s="26">
        <f>P$7*Tabela131234567891011623[[#This Row],[Distribuição Base]]</f>
        <v>-6186.6957789249545</v>
      </c>
      <c r="Q141" s="26">
        <f>Q$7*Tabela131234567891011623[[#This Row],[Distribuição Base]]</f>
        <v>-6186.6957789249545</v>
      </c>
      <c r="R141" s="26">
        <f>R$7*Tabela131234567891011623[[#This Row],[Distribuição Base]]</f>
        <v>-6186.6957789249545</v>
      </c>
      <c r="S141" s="26">
        <f>SUM(Tabela131234567891011623[[#This Row],[JANEIRO]:[DEZEMBRO]])</f>
        <v>-74240.349347099473</v>
      </c>
    </row>
    <row r="142" spans="1:19" x14ac:dyDescent="0.25">
      <c r="A142" t="s">
        <v>56</v>
      </c>
      <c r="B142">
        <v>271</v>
      </c>
      <c r="C142" s="24">
        <v>22310</v>
      </c>
      <c r="D142" t="s">
        <v>151</v>
      </c>
      <c r="E142">
        <v>-5851.1</v>
      </c>
      <c r="F142" s="7">
        <v>4.0191279297752E-4</v>
      </c>
      <c r="G142" s="26">
        <f>G$7*Tabela131234567891011623[[#This Row],[Distribuição Base]]</f>
        <v>-48.229535157302401</v>
      </c>
      <c r="H142" s="26">
        <f>H$7*Tabela131234567891011623[[#This Row],[Distribuição Base]]</f>
        <v>-48.229535157302401</v>
      </c>
      <c r="I142" s="26">
        <f>I$7*Tabela131234567891011623[[#This Row],[Distribuição Base]]</f>
        <v>-48.229535157302401</v>
      </c>
      <c r="J142" s="26">
        <f>J$7*Tabela131234567891011623[[#This Row],[Distribuição Base]]</f>
        <v>-48.229535157302401</v>
      </c>
      <c r="K142" s="26">
        <f>K$7*Tabela131234567891011623[[#This Row],[Distribuição Base]]</f>
        <v>-48.229535157302401</v>
      </c>
      <c r="L142" s="26">
        <f>L$7*Tabela131234567891011623[[#This Row],[Distribuição Base]]</f>
        <v>-48.229535157302401</v>
      </c>
      <c r="M142" s="26">
        <f>M$7*Tabela131234567891011623[[#This Row],[Distribuição Base]]</f>
        <v>-48.229535157302401</v>
      </c>
      <c r="N142" s="26">
        <f>N$7*Tabela131234567891011623[[#This Row],[Distribuição Base]]</f>
        <v>-48.229535157302401</v>
      </c>
      <c r="O142" s="26">
        <f>O$7*Tabela131234567891011623[[#This Row],[Distribuição Base]]</f>
        <v>-48.229535157302401</v>
      </c>
      <c r="P142" s="26">
        <f>P$7*Tabela131234567891011623[[#This Row],[Distribuição Base]]</f>
        <v>-48.229535157302401</v>
      </c>
      <c r="Q142" s="26">
        <f>Q$7*Tabela131234567891011623[[#This Row],[Distribuição Base]]</f>
        <v>-48.229535157302401</v>
      </c>
      <c r="R142" s="26">
        <f>R$7*Tabela131234567891011623[[#This Row],[Distribuição Base]]</f>
        <v>-48.229535157302401</v>
      </c>
      <c r="S142" s="26">
        <f>SUM(Tabela131234567891011623[[#This Row],[JANEIRO]:[DEZEMBRO]])</f>
        <v>-578.75442188762884</v>
      </c>
    </row>
    <row r="143" spans="1:19" x14ac:dyDescent="0.25">
      <c r="A143" t="s">
        <v>56</v>
      </c>
      <c r="B143">
        <v>272</v>
      </c>
      <c r="C143" s="24">
        <v>22320</v>
      </c>
      <c r="D143" t="s">
        <v>152</v>
      </c>
      <c r="E143">
        <v>-3734.2799999999997</v>
      </c>
      <c r="F143" s="7">
        <v>2.4859789130010291E-2</v>
      </c>
      <c r="G143" s="26">
        <f>G$7*Tabela131234567891011623[[#This Row],[Distribuição Base]]</f>
        <v>-2983.1746956012348</v>
      </c>
      <c r="H143" s="26">
        <f>H$7*Tabela131234567891011623[[#This Row],[Distribuição Base]]</f>
        <v>-2983.1746956012348</v>
      </c>
      <c r="I143" s="26">
        <f>I$7*Tabela131234567891011623[[#This Row],[Distribuição Base]]</f>
        <v>-2983.1746956012348</v>
      </c>
      <c r="J143" s="26">
        <f>J$7*Tabela131234567891011623[[#This Row],[Distribuição Base]]</f>
        <v>-2983.1746956012348</v>
      </c>
      <c r="K143" s="26">
        <f>K$7*Tabela131234567891011623[[#This Row],[Distribuição Base]]</f>
        <v>-2983.1746956012348</v>
      </c>
      <c r="L143" s="26">
        <f>L$7*Tabela131234567891011623[[#This Row],[Distribuição Base]]</f>
        <v>-2983.1746956012348</v>
      </c>
      <c r="M143" s="26">
        <f>M$7*Tabela131234567891011623[[#This Row],[Distribuição Base]]</f>
        <v>-2983.1746956012348</v>
      </c>
      <c r="N143" s="26">
        <f>N$7*Tabela131234567891011623[[#This Row],[Distribuição Base]]</f>
        <v>-2983.1746956012348</v>
      </c>
      <c r="O143" s="26">
        <f>O$7*Tabela131234567891011623[[#This Row],[Distribuição Base]]</f>
        <v>-2983.1746956012348</v>
      </c>
      <c r="P143" s="26">
        <f>P$7*Tabela131234567891011623[[#This Row],[Distribuição Base]]</f>
        <v>-2983.1746956012348</v>
      </c>
      <c r="Q143" s="26">
        <f>Q$7*Tabela131234567891011623[[#This Row],[Distribuição Base]]</f>
        <v>-2983.1746956012348</v>
      </c>
      <c r="R143" s="26">
        <f>R$7*Tabela131234567891011623[[#This Row],[Distribuição Base]]</f>
        <v>-2983.1746956012348</v>
      </c>
      <c r="S143" s="26">
        <f>SUM(Tabela131234567891011623[[#This Row],[JANEIRO]:[DEZEMBRO]])</f>
        <v>-35798.096347214821</v>
      </c>
    </row>
    <row r="144" spans="1:19" x14ac:dyDescent="0.25">
      <c r="A144" t="s">
        <v>56</v>
      </c>
      <c r="B144">
        <v>274</v>
      </c>
      <c r="C144" s="24">
        <v>22330</v>
      </c>
      <c r="D144" t="s">
        <v>153</v>
      </c>
      <c r="E144">
        <v>-3033.97</v>
      </c>
      <c r="F144" s="7">
        <v>2.6740239888502444E-2</v>
      </c>
      <c r="G144" s="26">
        <f>G$7*Tabela131234567891011623[[#This Row],[Distribuição Base]]</f>
        <v>-3208.8287866202932</v>
      </c>
      <c r="H144" s="26">
        <f>H$7*Tabela131234567891011623[[#This Row],[Distribuição Base]]</f>
        <v>-3208.8287866202932</v>
      </c>
      <c r="I144" s="26">
        <f>I$7*Tabela131234567891011623[[#This Row],[Distribuição Base]]</f>
        <v>-3208.8287866202932</v>
      </c>
      <c r="J144" s="26">
        <f>J$7*Tabela131234567891011623[[#This Row],[Distribuição Base]]</f>
        <v>-3208.8287866202932</v>
      </c>
      <c r="K144" s="26">
        <f>K$7*Tabela131234567891011623[[#This Row],[Distribuição Base]]</f>
        <v>-3208.8287866202932</v>
      </c>
      <c r="L144" s="26">
        <f>L$7*Tabela131234567891011623[[#This Row],[Distribuição Base]]</f>
        <v>-3208.8287866202932</v>
      </c>
      <c r="M144" s="26">
        <f>M$7*Tabela131234567891011623[[#This Row],[Distribuição Base]]</f>
        <v>-3208.8287866202932</v>
      </c>
      <c r="N144" s="26">
        <f>N$7*Tabela131234567891011623[[#This Row],[Distribuição Base]]</f>
        <v>-3208.8287866202932</v>
      </c>
      <c r="O144" s="26">
        <f>O$7*Tabela131234567891011623[[#This Row],[Distribuição Base]]</f>
        <v>-3208.8287866202932</v>
      </c>
      <c r="P144" s="26">
        <f>P$7*Tabela131234567891011623[[#This Row],[Distribuição Base]]</f>
        <v>-3208.8287866202932</v>
      </c>
      <c r="Q144" s="26">
        <f>Q$7*Tabela131234567891011623[[#This Row],[Distribuição Base]]</f>
        <v>-3208.8287866202932</v>
      </c>
      <c r="R144" s="26">
        <f>R$7*Tabela131234567891011623[[#This Row],[Distribuição Base]]</f>
        <v>-3208.8287866202932</v>
      </c>
      <c r="S144" s="26">
        <f>SUM(Tabela131234567891011623[[#This Row],[JANEIRO]:[DEZEMBRO]])</f>
        <v>-38505.945439443516</v>
      </c>
    </row>
    <row r="145" spans="1:19" x14ac:dyDescent="0.25">
      <c r="A145" t="s">
        <v>56</v>
      </c>
      <c r="B145">
        <v>275</v>
      </c>
      <c r="C145" s="24">
        <v>22331</v>
      </c>
      <c r="D145" t="s">
        <v>154</v>
      </c>
      <c r="E145">
        <v>-88.52</v>
      </c>
      <c r="F145" s="7">
        <v>4.1560518459832857E-2</v>
      </c>
      <c r="G145" s="26">
        <f>G$7*Tabela131234567891011623[[#This Row],[Distribuição Base]]</f>
        <v>-4987.2622151799433</v>
      </c>
      <c r="H145" s="26">
        <f>H$7*Tabela131234567891011623[[#This Row],[Distribuição Base]]</f>
        <v>-4987.2622151799433</v>
      </c>
      <c r="I145" s="26">
        <f>I$7*Tabela131234567891011623[[#This Row],[Distribuição Base]]</f>
        <v>-4987.2622151799433</v>
      </c>
      <c r="J145" s="26">
        <f>J$7*Tabela131234567891011623[[#This Row],[Distribuição Base]]</f>
        <v>-4987.2622151799433</v>
      </c>
      <c r="K145" s="26">
        <f>K$7*Tabela131234567891011623[[#This Row],[Distribuição Base]]</f>
        <v>-4987.2622151799433</v>
      </c>
      <c r="L145" s="26">
        <f>L$7*Tabela131234567891011623[[#This Row],[Distribuição Base]]</f>
        <v>-4987.2622151799433</v>
      </c>
      <c r="M145" s="26">
        <f>M$7*Tabela131234567891011623[[#This Row],[Distribuição Base]]</f>
        <v>-4987.2622151799433</v>
      </c>
      <c r="N145" s="26">
        <f>N$7*Tabela131234567891011623[[#This Row],[Distribuição Base]]</f>
        <v>-4987.2622151799433</v>
      </c>
      <c r="O145" s="26">
        <f>O$7*Tabela131234567891011623[[#This Row],[Distribuição Base]]</f>
        <v>-4987.2622151799433</v>
      </c>
      <c r="P145" s="26">
        <f>P$7*Tabela131234567891011623[[#This Row],[Distribuição Base]]</f>
        <v>-4987.2622151799433</v>
      </c>
      <c r="Q145" s="26">
        <f>Q$7*Tabela131234567891011623[[#This Row],[Distribuição Base]]</f>
        <v>-4987.2622151799433</v>
      </c>
      <c r="R145" s="26">
        <f>R$7*Tabela131234567891011623[[#This Row],[Distribuição Base]]</f>
        <v>-4987.2622151799433</v>
      </c>
      <c r="S145" s="26">
        <f>SUM(Tabela131234567891011623[[#This Row],[JANEIRO]:[DEZEMBRO]])</f>
        <v>-59847.146582159323</v>
      </c>
    </row>
    <row r="146" spans="1:19" x14ac:dyDescent="0.25">
      <c r="A146" t="s">
        <v>56</v>
      </c>
      <c r="B146">
        <v>276</v>
      </c>
      <c r="C146" s="24">
        <v>22332</v>
      </c>
      <c r="D146" t="s">
        <v>155</v>
      </c>
      <c r="E146">
        <v>-60.16</v>
      </c>
      <c r="F146" s="7">
        <v>6.6154538920441027E-4</v>
      </c>
      <c r="G146" s="26">
        <f>G$7*Tabela131234567891011623[[#This Row],[Distribuição Base]]</f>
        <v>-79.38544670452923</v>
      </c>
      <c r="H146" s="26">
        <f>H$7*Tabela131234567891011623[[#This Row],[Distribuição Base]]</f>
        <v>-79.38544670452923</v>
      </c>
      <c r="I146" s="26">
        <f>I$7*Tabela131234567891011623[[#This Row],[Distribuição Base]]</f>
        <v>-79.38544670452923</v>
      </c>
      <c r="J146" s="26">
        <f>J$7*Tabela131234567891011623[[#This Row],[Distribuição Base]]</f>
        <v>-79.38544670452923</v>
      </c>
      <c r="K146" s="26">
        <f>K$7*Tabela131234567891011623[[#This Row],[Distribuição Base]]</f>
        <v>-79.38544670452923</v>
      </c>
      <c r="L146" s="26">
        <f>L$7*Tabela131234567891011623[[#This Row],[Distribuição Base]]</f>
        <v>-79.38544670452923</v>
      </c>
      <c r="M146" s="26">
        <f>M$7*Tabela131234567891011623[[#This Row],[Distribuição Base]]</f>
        <v>-79.38544670452923</v>
      </c>
      <c r="N146" s="26">
        <f>N$7*Tabela131234567891011623[[#This Row],[Distribuição Base]]</f>
        <v>-79.38544670452923</v>
      </c>
      <c r="O146" s="26">
        <f>O$7*Tabela131234567891011623[[#This Row],[Distribuição Base]]</f>
        <v>-79.38544670452923</v>
      </c>
      <c r="P146" s="26">
        <f>P$7*Tabela131234567891011623[[#This Row],[Distribuição Base]]</f>
        <v>-79.38544670452923</v>
      </c>
      <c r="Q146" s="26">
        <f>Q$7*Tabela131234567891011623[[#This Row],[Distribuição Base]]</f>
        <v>-79.38544670452923</v>
      </c>
      <c r="R146" s="26">
        <f>R$7*Tabela131234567891011623[[#This Row],[Distribuição Base]]</f>
        <v>-79.38544670452923</v>
      </c>
      <c r="S146" s="26">
        <f>SUM(Tabela131234567891011623[[#This Row],[JANEIRO]:[DEZEMBRO]])</f>
        <v>-952.62536045435093</v>
      </c>
    </row>
    <row r="147" spans="1:19" x14ac:dyDescent="0.25">
      <c r="A147" t="s">
        <v>56</v>
      </c>
      <c r="B147">
        <v>277</v>
      </c>
      <c r="C147" s="24">
        <v>22333</v>
      </c>
      <c r="D147" t="s">
        <v>156</v>
      </c>
      <c r="E147">
        <v>-1051.3900000000001</v>
      </c>
      <c r="F147" s="7">
        <v>3.11341796213979E-4</v>
      </c>
      <c r="G147" s="26">
        <f>G$7*Tabela131234567891011623[[#This Row],[Distribuição Base]]</f>
        <v>-37.361015545677482</v>
      </c>
      <c r="H147" s="26">
        <f>H$7*Tabela131234567891011623[[#This Row],[Distribuição Base]]</f>
        <v>-37.361015545677482</v>
      </c>
      <c r="I147" s="26">
        <f>I$7*Tabela131234567891011623[[#This Row],[Distribuição Base]]</f>
        <v>-37.361015545677482</v>
      </c>
      <c r="J147" s="26">
        <f>J$7*Tabela131234567891011623[[#This Row],[Distribuição Base]]</f>
        <v>-37.361015545677482</v>
      </c>
      <c r="K147" s="26">
        <f>K$7*Tabela131234567891011623[[#This Row],[Distribuição Base]]</f>
        <v>-37.361015545677482</v>
      </c>
      <c r="L147" s="26">
        <f>L$7*Tabela131234567891011623[[#This Row],[Distribuição Base]]</f>
        <v>-37.361015545677482</v>
      </c>
      <c r="M147" s="26">
        <f>M$7*Tabela131234567891011623[[#This Row],[Distribuição Base]]</f>
        <v>-37.361015545677482</v>
      </c>
      <c r="N147" s="26">
        <f>N$7*Tabela131234567891011623[[#This Row],[Distribuição Base]]</f>
        <v>-37.361015545677482</v>
      </c>
      <c r="O147" s="26">
        <f>O$7*Tabela131234567891011623[[#This Row],[Distribuição Base]]</f>
        <v>-37.361015545677482</v>
      </c>
      <c r="P147" s="26">
        <f>P$7*Tabela131234567891011623[[#This Row],[Distribuição Base]]</f>
        <v>-37.361015545677482</v>
      </c>
      <c r="Q147" s="26">
        <f>Q$7*Tabela131234567891011623[[#This Row],[Distribuição Base]]</f>
        <v>-37.361015545677482</v>
      </c>
      <c r="R147" s="26">
        <f>R$7*Tabela131234567891011623[[#This Row],[Distribuição Base]]</f>
        <v>-37.361015545677482</v>
      </c>
      <c r="S147" s="26">
        <f>SUM(Tabela131234567891011623[[#This Row],[JANEIRO]:[DEZEMBRO]])</f>
        <v>-448.33218654812987</v>
      </c>
    </row>
    <row r="148" spans="1:19" x14ac:dyDescent="0.25">
      <c r="A148" t="s">
        <v>56</v>
      </c>
      <c r="B148">
        <v>278</v>
      </c>
      <c r="C148" s="24">
        <v>22334</v>
      </c>
      <c r="D148" t="s">
        <v>157</v>
      </c>
      <c r="E148">
        <v>-508.84000000000003</v>
      </c>
      <c r="F148" s="7">
        <v>7.2329601727304602E-3</v>
      </c>
      <c r="G148" s="26">
        <f>G$7*Tabela131234567891011623[[#This Row],[Distribuição Base]]</f>
        <v>-867.95522072765527</v>
      </c>
      <c r="H148" s="26">
        <f>H$7*Tabela131234567891011623[[#This Row],[Distribuição Base]]</f>
        <v>-867.95522072765527</v>
      </c>
      <c r="I148" s="26">
        <f>I$7*Tabela131234567891011623[[#This Row],[Distribuição Base]]</f>
        <v>-867.95522072765527</v>
      </c>
      <c r="J148" s="26">
        <f>J$7*Tabela131234567891011623[[#This Row],[Distribuição Base]]</f>
        <v>-867.95522072765527</v>
      </c>
      <c r="K148" s="26">
        <f>K$7*Tabela131234567891011623[[#This Row],[Distribuição Base]]</f>
        <v>-867.95522072765527</v>
      </c>
      <c r="L148" s="26">
        <f>L$7*Tabela131234567891011623[[#This Row],[Distribuição Base]]</f>
        <v>-867.95522072765527</v>
      </c>
      <c r="M148" s="26">
        <f>M$7*Tabela131234567891011623[[#This Row],[Distribuição Base]]</f>
        <v>-867.95522072765527</v>
      </c>
      <c r="N148" s="26">
        <f>N$7*Tabela131234567891011623[[#This Row],[Distribuição Base]]</f>
        <v>-867.95522072765527</v>
      </c>
      <c r="O148" s="26">
        <f>O$7*Tabela131234567891011623[[#This Row],[Distribuição Base]]</f>
        <v>-867.95522072765527</v>
      </c>
      <c r="P148" s="26">
        <f>P$7*Tabela131234567891011623[[#This Row],[Distribuição Base]]</f>
        <v>-867.95522072765527</v>
      </c>
      <c r="Q148" s="26">
        <f>Q$7*Tabela131234567891011623[[#This Row],[Distribuição Base]]</f>
        <v>-867.95522072765527</v>
      </c>
      <c r="R148" s="26">
        <f>R$7*Tabela131234567891011623[[#This Row],[Distribuição Base]]</f>
        <v>-867.95522072765527</v>
      </c>
      <c r="S148" s="26">
        <f>SUM(Tabela131234567891011623[[#This Row],[JANEIRO]:[DEZEMBRO]])</f>
        <v>-10415.462648731866</v>
      </c>
    </row>
    <row r="149" spans="1:19" x14ac:dyDescent="0.25">
      <c r="A149" t="s">
        <v>56</v>
      </c>
      <c r="B149">
        <v>279</v>
      </c>
      <c r="C149" s="24">
        <v>22340</v>
      </c>
      <c r="D149" t="s">
        <v>158</v>
      </c>
      <c r="E149">
        <v>-2235.4300000000003</v>
      </c>
      <c r="F149" s="7">
        <v>3.7551489483825221E-3</v>
      </c>
      <c r="G149" s="26">
        <f>G$7*Tabela131234567891011623[[#This Row],[Distribuição Base]]</f>
        <v>-450.61787380590266</v>
      </c>
      <c r="H149" s="26">
        <f>H$7*Tabela131234567891011623[[#This Row],[Distribuição Base]]</f>
        <v>-450.61787380590266</v>
      </c>
      <c r="I149" s="26">
        <f>I$7*Tabela131234567891011623[[#This Row],[Distribuição Base]]</f>
        <v>-450.61787380590266</v>
      </c>
      <c r="J149" s="26">
        <f>J$7*Tabela131234567891011623[[#This Row],[Distribuição Base]]</f>
        <v>-450.61787380590266</v>
      </c>
      <c r="K149" s="26">
        <f>K$7*Tabela131234567891011623[[#This Row],[Distribuição Base]]</f>
        <v>-450.61787380590266</v>
      </c>
      <c r="L149" s="26">
        <f>L$7*Tabela131234567891011623[[#This Row],[Distribuição Base]]</f>
        <v>-450.61787380590266</v>
      </c>
      <c r="M149" s="26">
        <f>M$7*Tabela131234567891011623[[#This Row],[Distribuição Base]]</f>
        <v>-450.61787380590266</v>
      </c>
      <c r="N149" s="26">
        <f>N$7*Tabela131234567891011623[[#This Row],[Distribuição Base]]</f>
        <v>-450.61787380590266</v>
      </c>
      <c r="O149" s="26">
        <f>O$7*Tabela131234567891011623[[#This Row],[Distribuição Base]]</f>
        <v>-450.61787380590266</v>
      </c>
      <c r="P149" s="26">
        <f>P$7*Tabela131234567891011623[[#This Row],[Distribuição Base]]</f>
        <v>-450.61787380590266</v>
      </c>
      <c r="Q149" s="26">
        <f>Q$7*Tabela131234567891011623[[#This Row],[Distribuição Base]]</f>
        <v>-450.61787380590266</v>
      </c>
      <c r="R149" s="26">
        <f>R$7*Tabela131234567891011623[[#This Row],[Distribuição Base]]</f>
        <v>-450.61787380590266</v>
      </c>
      <c r="S149" s="26">
        <f>SUM(Tabela131234567891011623[[#This Row],[JANEIRO]:[DEZEMBRO]])</f>
        <v>-5407.4144856708308</v>
      </c>
    </row>
    <row r="150" spans="1:19" x14ac:dyDescent="0.25">
      <c r="A150" t="s">
        <v>56</v>
      </c>
      <c r="B150">
        <v>280</v>
      </c>
      <c r="C150" s="24">
        <v>22360</v>
      </c>
      <c r="D150" t="s">
        <v>159</v>
      </c>
      <c r="E150">
        <v>-31.54</v>
      </c>
      <c r="F150" s="7">
        <v>1.0262007128710848E-2</v>
      </c>
      <c r="G150" s="26">
        <f>G$7*Tabela131234567891011623[[#This Row],[Distribuição Base]]</f>
        <v>-1231.4408554453016</v>
      </c>
      <c r="H150" s="26">
        <f>H$7*Tabela131234567891011623[[#This Row],[Distribuição Base]]</f>
        <v>-1231.4408554453016</v>
      </c>
      <c r="I150" s="26">
        <f>I$7*Tabela131234567891011623[[#This Row],[Distribuição Base]]</f>
        <v>-1231.4408554453016</v>
      </c>
      <c r="J150" s="26">
        <f>J$7*Tabela131234567891011623[[#This Row],[Distribuição Base]]</f>
        <v>-1231.4408554453016</v>
      </c>
      <c r="K150" s="26">
        <f>K$7*Tabela131234567891011623[[#This Row],[Distribuição Base]]</f>
        <v>-1231.4408554453016</v>
      </c>
      <c r="L150" s="26">
        <f>L$7*Tabela131234567891011623[[#This Row],[Distribuição Base]]</f>
        <v>-1231.4408554453016</v>
      </c>
      <c r="M150" s="26">
        <f>M$7*Tabela131234567891011623[[#This Row],[Distribuição Base]]</f>
        <v>-1231.4408554453016</v>
      </c>
      <c r="N150" s="26">
        <f>N$7*Tabela131234567891011623[[#This Row],[Distribuição Base]]</f>
        <v>-1231.4408554453016</v>
      </c>
      <c r="O150" s="26">
        <f>O$7*Tabela131234567891011623[[#This Row],[Distribuição Base]]</f>
        <v>-1231.4408554453016</v>
      </c>
      <c r="P150" s="26">
        <f>P$7*Tabela131234567891011623[[#This Row],[Distribuição Base]]</f>
        <v>-1231.4408554453016</v>
      </c>
      <c r="Q150" s="26">
        <f>Q$7*Tabela131234567891011623[[#This Row],[Distribuição Base]]</f>
        <v>-1231.4408554453016</v>
      </c>
      <c r="R150" s="26">
        <f>R$7*Tabela131234567891011623[[#This Row],[Distribuição Base]]</f>
        <v>-1231.4408554453016</v>
      </c>
      <c r="S150" s="26">
        <f>SUM(Tabela131234567891011623[[#This Row],[JANEIRO]:[DEZEMBRO]])</f>
        <v>-14777.290265343623</v>
      </c>
    </row>
    <row r="151" spans="1:19" x14ac:dyDescent="0.25">
      <c r="A151" t="s">
        <v>56</v>
      </c>
      <c r="B151">
        <v>281</v>
      </c>
      <c r="C151" s="24">
        <v>22370</v>
      </c>
      <c r="D151" t="s">
        <v>160</v>
      </c>
      <c r="E151">
        <v>-246.99</v>
      </c>
      <c r="F151" s="7">
        <v>2.1859760686754429E-4</v>
      </c>
      <c r="G151" s="26">
        <f>G$7*Tabela131234567891011623[[#This Row],[Distribuição Base]]</f>
        <v>-26.231712824105315</v>
      </c>
      <c r="H151" s="26">
        <f>H$7*Tabela131234567891011623[[#This Row],[Distribuição Base]]</f>
        <v>-26.231712824105315</v>
      </c>
      <c r="I151" s="26">
        <f>I$7*Tabela131234567891011623[[#This Row],[Distribuição Base]]</f>
        <v>-26.231712824105315</v>
      </c>
      <c r="J151" s="26">
        <f>J$7*Tabela131234567891011623[[#This Row],[Distribuição Base]]</f>
        <v>-26.231712824105315</v>
      </c>
      <c r="K151" s="26">
        <f>K$7*Tabela131234567891011623[[#This Row],[Distribuição Base]]</f>
        <v>-26.231712824105315</v>
      </c>
      <c r="L151" s="26">
        <f>L$7*Tabela131234567891011623[[#This Row],[Distribuição Base]]</f>
        <v>-26.231712824105315</v>
      </c>
      <c r="M151" s="26">
        <f>M$7*Tabela131234567891011623[[#This Row],[Distribuição Base]]</f>
        <v>-26.231712824105315</v>
      </c>
      <c r="N151" s="26">
        <f>N$7*Tabela131234567891011623[[#This Row],[Distribuição Base]]</f>
        <v>-26.231712824105315</v>
      </c>
      <c r="O151" s="26">
        <f>O$7*Tabela131234567891011623[[#This Row],[Distribuição Base]]</f>
        <v>-26.231712824105315</v>
      </c>
      <c r="P151" s="26">
        <f>P$7*Tabela131234567891011623[[#This Row],[Distribuição Base]]</f>
        <v>-26.231712824105315</v>
      </c>
      <c r="Q151" s="26">
        <f>Q$7*Tabela131234567891011623[[#This Row],[Distribuição Base]]</f>
        <v>-26.231712824105315</v>
      </c>
      <c r="R151" s="26">
        <f>R$7*Tabela131234567891011623[[#This Row],[Distribuição Base]]</f>
        <v>-26.231712824105315</v>
      </c>
      <c r="S151" s="26">
        <f>SUM(Tabela131234567891011623[[#This Row],[JANEIRO]:[DEZEMBRO]])</f>
        <v>-314.7805538892639</v>
      </c>
    </row>
    <row r="152" spans="1:19" x14ac:dyDescent="0.25">
      <c r="A152" t="s">
        <v>56</v>
      </c>
      <c r="B152">
        <v>283</v>
      </c>
      <c r="C152" s="24">
        <v>22390</v>
      </c>
      <c r="D152" t="s">
        <v>162</v>
      </c>
      <c r="E152">
        <v>-1729.37</v>
      </c>
      <c r="F152" s="7">
        <v>1.2623053035167053E-3</v>
      </c>
      <c r="G152" s="26">
        <f>G$7*Tabela131234567891011623[[#This Row],[Distribuição Base]]</f>
        <v>-151.47663642200465</v>
      </c>
      <c r="H152" s="26">
        <f>H$7*Tabela131234567891011623[[#This Row],[Distribuição Base]]</f>
        <v>-151.47663642200465</v>
      </c>
      <c r="I152" s="26">
        <f>I$7*Tabela131234567891011623[[#This Row],[Distribuição Base]]</f>
        <v>-151.47663642200465</v>
      </c>
      <c r="J152" s="26">
        <f>J$7*Tabela131234567891011623[[#This Row],[Distribuição Base]]</f>
        <v>-151.47663642200465</v>
      </c>
      <c r="K152" s="26">
        <f>K$7*Tabela131234567891011623[[#This Row],[Distribuição Base]]</f>
        <v>-151.47663642200465</v>
      </c>
      <c r="L152" s="26">
        <f>L$7*Tabela131234567891011623[[#This Row],[Distribuição Base]]</f>
        <v>-151.47663642200465</v>
      </c>
      <c r="M152" s="26">
        <f>M$7*Tabela131234567891011623[[#This Row],[Distribuição Base]]</f>
        <v>-151.47663642200465</v>
      </c>
      <c r="N152" s="26">
        <f>N$7*Tabela131234567891011623[[#This Row],[Distribuição Base]]</f>
        <v>-151.47663642200465</v>
      </c>
      <c r="O152" s="26">
        <f>O$7*Tabela131234567891011623[[#This Row],[Distribuição Base]]</f>
        <v>-151.47663642200465</v>
      </c>
      <c r="P152" s="26">
        <f>P$7*Tabela131234567891011623[[#This Row],[Distribuição Base]]</f>
        <v>-151.47663642200465</v>
      </c>
      <c r="Q152" s="26">
        <f>Q$7*Tabela131234567891011623[[#This Row],[Distribuição Base]]</f>
        <v>-151.47663642200465</v>
      </c>
      <c r="R152" s="26">
        <f>R$7*Tabela131234567891011623[[#This Row],[Distribuição Base]]</f>
        <v>-151.47663642200465</v>
      </c>
      <c r="S152" s="26">
        <f>SUM(Tabela131234567891011623[[#This Row],[JANEIRO]:[DEZEMBRO]])</f>
        <v>-1817.7196370640561</v>
      </c>
    </row>
    <row r="153" spans="1:19" x14ac:dyDescent="0.25">
      <c r="A153" t="s">
        <v>56</v>
      </c>
      <c r="B153">
        <v>284</v>
      </c>
      <c r="C153" s="24">
        <v>22391</v>
      </c>
      <c r="D153" t="s">
        <v>163</v>
      </c>
      <c r="E153">
        <v>-4148.33</v>
      </c>
      <c r="F153" s="7">
        <v>2.0506373047042913E-2</v>
      </c>
      <c r="G153" s="26">
        <f>G$7*Tabela131234567891011623[[#This Row],[Distribuição Base]]</f>
        <v>-2460.7647656451495</v>
      </c>
      <c r="H153" s="26">
        <f>H$7*Tabela131234567891011623[[#This Row],[Distribuição Base]]</f>
        <v>-2460.7647656451495</v>
      </c>
      <c r="I153" s="26">
        <f>I$7*Tabela131234567891011623[[#This Row],[Distribuição Base]]</f>
        <v>-2460.7647656451495</v>
      </c>
      <c r="J153" s="26">
        <f>J$7*Tabela131234567891011623[[#This Row],[Distribuição Base]]</f>
        <v>-2460.7647656451495</v>
      </c>
      <c r="K153" s="26">
        <f>K$7*Tabela131234567891011623[[#This Row],[Distribuição Base]]</f>
        <v>-2460.7647656451495</v>
      </c>
      <c r="L153" s="26">
        <f>L$7*Tabela131234567891011623[[#This Row],[Distribuição Base]]</f>
        <v>-2460.7647656451495</v>
      </c>
      <c r="M153" s="26">
        <f>M$7*Tabela131234567891011623[[#This Row],[Distribuição Base]]</f>
        <v>-2460.7647656451495</v>
      </c>
      <c r="N153" s="26">
        <f>N$7*Tabela131234567891011623[[#This Row],[Distribuição Base]]</f>
        <v>-2460.7647656451495</v>
      </c>
      <c r="O153" s="26">
        <f>O$7*Tabela131234567891011623[[#This Row],[Distribuição Base]]</f>
        <v>-2460.7647656451495</v>
      </c>
      <c r="P153" s="26">
        <f>P$7*Tabela131234567891011623[[#This Row],[Distribuição Base]]</f>
        <v>-2460.7647656451495</v>
      </c>
      <c r="Q153" s="26">
        <f>Q$7*Tabela131234567891011623[[#This Row],[Distribuição Base]]</f>
        <v>-2460.7647656451495</v>
      </c>
      <c r="R153" s="26">
        <f>R$7*Tabela131234567891011623[[#This Row],[Distribuição Base]]</f>
        <v>-2460.7647656451495</v>
      </c>
      <c r="S153" s="26">
        <f>SUM(Tabela131234567891011623[[#This Row],[JANEIRO]:[DEZEMBRO]])</f>
        <v>-29529.177187741789</v>
      </c>
    </row>
    <row r="154" spans="1:19" x14ac:dyDescent="0.25">
      <c r="A154" t="s">
        <v>56</v>
      </c>
      <c r="B154">
        <v>285</v>
      </c>
      <c r="C154" s="24">
        <v>22392</v>
      </c>
      <c r="D154" t="s">
        <v>164</v>
      </c>
      <c r="E154">
        <v>-3656.88</v>
      </c>
      <c r="F154" s="7">
        <v>2.5122234093109163E-2</v>
      </c>
      <c r="G154" s="26">
        <f>G$7*Tabela131234567891011623[[#This Row],[Distribuição Base]]</f>
        <v>-3014.6680911730996</v>
      </c>
      <c r="H154" s="26">
        <f>H$7*Tabela131234567891011623[[#This Row],[Distribuição Base]]</f>
        <v>-3014.6680911730996</v>
      </c>
      <c r="I154" s="26">
        <f>I$7*Tabela131234567891011623[[#This Row],[Distribuição Base]]</f>
        <v>-3014.6680911730996</v>
      </c>
      <c r="J154" s="26">
        <f>J$7*Tabela131234567891011623[[#This Row],[Distribuição Base]]</f>
        <v>-3014.6680911730996</v>
      </c>
      <c r="K154" s="26">
        <f>K$7*Tabela131234567891011623[[#This Row],[Distribuição Base]]</f>
        <v>-3014.6680911730996</v>
      </c>
      <c r="L154" s="26">
        <f>L$7*Tabela131234567891011623[[#This Row],[Distribuição Base]]</f>
        <v>-3014.6680911730996</v>
      </c>
      <c r="M154" s="26">
        <f>M$7*Tabela131234567891011623[[#This Row],[Distribuição Base]]</f>
        <v>-3014.6680911730996</v>
      </c>
      <c r="N154" s="26">
        <f>N$7*Tabela131234567891011623[[#This Row],[Distribuição Base]]</f>
        <v>-3014.6680911730996</v>
      </c>
      <c r="O154" s="26">
        <f>O$7*Tabela131234567891011623[[#This Row],[Distribuição Base]]</f>
        <v>-3014.6680911730996</v>
      </c>
      <c r="P154" s="26">
        <f>P$7*Tabela131234567891011623[[#This Row],[Distribuição Base]]</f>
        <v>-3014.6680911730996</v>
      </c>
      <c r="Q154" s="26">
        <f>Q$7*Tabela131234567891011623[[#This Row],[Distribuição Base]]</f>
        <v>-3014.6680911730996</v>
      </c>
      <c r="R154" s="26">
        <f>R$7*Tabela131234567891011623[[#This Row],[Distribuição Base]]</f>
        <v>-3014.6680911730996</v>
      </c>
      <c r="S154" s="26">
        <f>SUM(Tabela131234567891011623[[#This Row],[JANEIRO]:[DEZEMBRO]])</f>
        <v>-36176.017094077193</v>
      </c>
    </row>
    <row r="155" spans="1:19" x14ac:dyDescent="0.25">
      <c r="A155" t="s">
        <v>56</v>
      </c>
      <c r="B155">
        <v>286</v>
      </c>
      <c r="C155" s="24">
        <v>22393</v>
      </c>
      <c r="D155" t="s">
        <v>272</v>
      </c>
      <c r="E155">
        <v>-1705.42</v>
      </c>
      <c r="F155" s="7">
        <v>4.4177809338783788E-3</v>
      </c>
      <c r="G155" s="26">
        <f>G$7*Tabela131234567891011623[[#This Row],[Distribuição Base]]</f>
        <v>-530.13371206540546</v>
      </c>
      <c r="H155" s="26">
        <f>H$7*Tabela131234567891011623[[#This Row],[Distribuição Base]]</f>
        <v>-530.13371206540546</v>
      </c>
      <c r="I155" s="26">
        <f>I$7*Tabela131234567891011623[[#This Row],[Distribuição Base]]</f>
        <v>-530.13371206540546</v>
      </c>
      <c r="J155" s="26">
        <f>J$7*Tabela131234567891011623[[#This Row],[Distribuição Base]]</f>
        <v>-530.13371206540546</v>
      </c>
      <c r="K155" s="26">
        <f>K$7*Tabela131234567891011623[[#This Row],[Distribuição Base]]</f>
        <v>-530.13371206540546</v>
      </c>
      <c r="L155" s="26">
        <f>L$7*Tabela131234567891011623[[#This Row],[Distribuição Base]]</f>
        <v>-530.13371206540546</v>
      </c>
      <c r="M155" s="26">
        <f>M$7*Tabela131234567891011623[[#This Row],[Distribuição Base]]</f>
        <v>-530.13371206540546</v>
      </c>
      <c r="N155" s="26">
        <f>N$7*Tabela131234567891011623[[#This Row],[Distribuição Base]]</f>
        <v>-530.13371206540546</v>
      </c>
      <c r="O155" s="26">
        <f>O$7*Tabela131234567891011623[[#This Row],[Distribuição Base]]</f>
        <v>-530.13371206540546</v>
      </c>
      <c r="P155" s="26">
        <f>P$7*Tabela131234567891011623[[#This Row],[Distribuição Base]]</f>
        <v>-530.13371206540546</v>
      </c>
      <c r="Q155" s="26">
        <f>Q$7*Tabela131234567891011623[[#This Row],[Distribuição Base]]</f>
        <v>-530.13371206540546</v>
      </c>
      <c r="R155" s="26">
        <f>R$7*Tabela131234567891011623[[#This Row],[Distribuição Base]]</f>
        <v>-530.13371206540546</v>
      </c>
      <c r="S155" s="26">
        <f>SUM(Tabela131234567891011623[[#This Row],[JANEIRO]:[DEZEMBRO]])</f>
        <v>-6361.6045447848637</v>
      </c>
    </row>
    <row r="156" spans="1:19" x14ac:dyDescent="0.25">
      <c r="A156" t="s">
        <v>56</v>
      </c>
      <c r="B156">
        <v>1149</v>
      </c>
      <c r="C156" s="24">
        <v>22394</v>
      </c>
      <c r="D156" t="s">
        <v>179</v>
      </c>
      <c r="E156">
        <v>-1750.9</v>
      </c>
      <c r="F156" s="7">
        <v>9.3157735111473617E-3</v>
      </c>
      <c r="G156" s="26">
        <f>G$7*Tabela131234567891011623[[#This Row],[Distribuição Base]]</f>
        <v>-1117.8928213376835</v>
      </c>
      <c r="H156" s="26">
        <f>H$7*Tabela131234567891011623[[#This Row],[Distribuição Base]]</f>
        <v>-1117.8928213376835</v>
      </c>
      <c r="I156" s="26">
        <f>I$7*Tabela131234567891011623[[#This Row],[Distribuição Base]]</f>
        <v>-1117.8928213376835</v>
      </c>
      <c r="J156" s="26">
        <f>J$7*Tabela131234567891011623[[#This Row],[Distribuição Base]]</f>
        <v>-1117.8928213376835</v>
      </c>
      <c r="K156" s="26">
        <f>K$7*Tabela131234567891011623[[#This Row],[Distribuição Base]]</f>
        <v>-1117.8928213376835</v>
      </c>
      <c r="L156" s="26">
        <f>L$7*Tabela131234567891011623[[#This Row],[Distribuição Base]]</f>
        <v>-1117.8928213376835</v>
      </c>
      <c r="M156" s="26">
        <f>M$7*Tabela131234567891011623[[#This Row],[Distribuição Base]]</f>
        <v>-1117.8928213376835</v>
      </c>
      <c r="N156" s="26">
        <f>N$7*Tabela131234567891011623[[#This Row],[Distribuição Base]]</f>
        <v>-1117.8928213376835</v>
      </c>
      <c r="O156" s="26">
        <f>O$7*Tabela131234567891011623[[#This Row],[Distribuição Base]]</f>
        <v>-1117.8928213376835</v>
      </c>
      <c r="P156" s="26">
        <f>P$7*Tabela131234567891011623[[#This Row],[Distribuição Base]]</f>
        <v>-1117.8928213376835</v>
      </c>
      <c r="Q156" s="26">
        <f>Q$7*Tabela131234567891011623[[#This Row],[Distribuição Base]]</f>
        <v>-1117.8928213376835</v>
      </c>
      <c r="R156" s="26">
        <f>R$7*Tabela131234567891011623[[#This Row],[Distribuição Base]]</f>
        <v>-1117.8928213376835</v>
      </c>
      <c r="S156" s="26">
        <f>SUM(Tabela131234567891011623[[#This Row],[JANEIRO]:[DEZEMBRO]])</f>
        <v>-13414.713856052205</v>
      </c>
    </row>
    <row r="157" spans="1:19" x14ac:dyDescent="0.25">
      <c r="A157" t="s">
        <v>56</v>
      </c>
      <c r="B157">
        <v>288</v>
      </c>
      <c r="C157" s="24">
        <v>22395</v>
      </c>
      <c r="D157" t="s">
        <v>167</v>
      </c>
      <c r="E157">
        <v>-534.23</v>
      </c>
      <c r="F157" s="7">
        <v>5.1960395482699637E-3</v>
      </c>
      <c r="G157" s="26">
        <f>G$7*Tabela131234567891011623[[#This Row],[Distribuição Base]]</f>
        <v>-623.52474579239561</v>
      </c>
      <c r="H157" s="26">
        <f>H$7*Tabela131234567891011623[[#This Row],[Distribuição Base]]</f>
        <v>-623.52474579239561</v>
      </c>
      <c r="I157" s="26">
        <f>I$7*Tabela131234567891011623[[#This Row],[Distribuição Base]]</f>
        <v>-623.52474579239561</v>
      </c>
      <c r="J157" s="26">
        <f>J$7*Tabela131234567891011623[[#This Row],[Distribuição Base]]</f>
        <v>-623.52474579239561</v>
      </c>
      <c r="K157" s="26">
        <f>K$7*Tabela131234567891011623[[#This Row],[Distribuição Base]]</f>
        <v>-623.52474579239561</v>
      </c>
      <c r="L157" s="26">
        <f>L$7*Tabela131234567891011623[[#This Row],[Distribuição Base]]</f>
        <v>-623.52474579239561</v>
      </c>
      <c r="M157" s="26">
        <f>M$7*Tabela131234567891011623[[#This Row],[Distribuição Base]]</f>
        <v>-623.52474579239561</v>
      </c>
      <c r="N157" s="26">
        <f>N$7*Tabela131234567891011623[[#This Row],[Distribuição Base]]</f>
        <v>-623.52474579239561</v>
      </c>
      <c r="O157" s="26">
        <f>O$7*Tabela131234567891011623[[#This Row],[Distribuição Base]]</f>
        <v>-623.52474579239561</v>
      </c>
      <c r="P157" s="26">
        <f>P$7*Tabela131234567891011623[[#This Row],[Distribuição Base]]</f>
        <v>-623.52474579239561</v>
      </c>
      <c r="Q157" s="26">
        <f>Q$7*Tabela131234567891011623[[#This Row],[Distribuição Base]]</f>
        <v>-623.52474579239561</v>
      </c>
      <c r="R157" s="26">
        <f>R$7*Tabela131234567891011623[[#This Row],[Distribuição Base]]</f>
        <v>-623.52474579239561</v>
      </c>
      <c r="S157" s="26">
        <f>SUM(Tabela131234567891011623[[#This Row],[JANEIRO]:[DEZEMBRO]])</f>
        <v>-7482.2969495087491</v>
      </c>
    </row>
    <row r="158" spans="1:19" x14ac:dyDescent="0.25">
      <c r="A158" t="s">
        <v>56</v>
      </c>
      <c r="B158">
        <v>296</v>
      </c>
      <c r="C158" s="24">
        <v>22407</v>
      </c>
      <c r="D158" t="s">
        <v>168</v>
      </c>
      <c r="E158">
        <v>-3524.65</v>
      </c>
      <c r="F158" s="7">
        <v>2.4609296726117336E-2</v>
      </c>
      <c r="G158" s="26">
        <f>G$7*Tabela131234567891011623[[#This Row],[Distribuição Base]]</f>
        <v>-2953.1156071340802</v>
      </c>
      <c r="H158" s="26">
        <f>H$7*Tabela131234567891011623[[#This Row],[Distribuição Base]]</f>
        <v>-2953.1156071340802</v>
      </c>
      <c r="I158" s="26">
        <f>I$7*Tabela131234567891011623[[#This Row],[Distribuição Base]]</f>
        <v>-2953.1156071340802</v>
      </c>
      <c r="J158" s="26">
        <f>J$7*Tabela131234567891011623[[#This Row],[Distribuição Base]]</f>
        <v>-2953.1156071340802</v>
      </c>
      <c r="K158" s="26">
        <f>K$7*Tabela131234567891011623[[#This Row],[Distribuição Base]]</f>
        <v>-2953.1156071340802</v>
      </c>
      <c r="L158" s="26">
        <f>L$7*Tabela131234567891011623[[#This Row],[Distribuição Base]]</f>
        <v>-2953.1156071340802</v>
      </c>
      <c r="M158" s="26">
        <f>M$7*Tabela131234567891011623[[#This Row],[Distribuição Base]]</f>
        <v>-2953.1156071340802</v>
      </c>
      <c r="N158" s="26">
        <f>N$7*Tabela131234567891011623[[#This Row],[Distribuição Base]]</f>
        <v>-2953.1156071340802</v>
      </c>
      <c r="O158" s="26">
        <f>O$7*Tabela131234567891011623[[#This Row],[Distribuição Base]]</f>
        <v>-2953.1156071340802</v>
      </c>
      <c r="P158" s="26">
        <f>P$7*Tabela131234567891011623[[#This Row],[Distribuição Base]]</f>
        <v>-2953.1156071340802</v>
      </c>
      <c r="Q158" s="26">
        <f>Q$7*Tabela131234567891011623[[#This Row],[Distribuição Base]]</f>
        <v>-2953.1156071340802</v>
      </c>
      <c r="R158" s="26">
        <f>R$7*Tabela131234567891011623[[#This Row],[Distribuição Base]]</f>
        <v>-2953.1156071340802</v>
      </c>
      <c r="S158" s="26">
        <f>SUM(Tabela131234567891011623[[#This Row],[JANEIRO]:[DEZEMBRO]])</f>
        <v>-35437.387285608966</v>
      </c>
    </row>
    <row r="159" spans="1:19" x14ac:dyDescent="0.25">
      <c r="A159" t="s">
        <v>56</v>
      </c>
      <c r="B159">
        <v>299</v>
      </c>
      <c r="C159" s="24">
        <v>22411</v>
      </c>
      <c r="D159" t="s">
        <v>169</v>
      </c>
      <c r="E159">
        <v>-246.85</v>
      </c>
      <c r="F159" s="7">
        <v>1.6726551971101655E-3</v>
      </c>
      <c r="G159" s="26">
        <f>G$7*Tabela131234567891011623[[#This Row],[Distribuição Base]]</f>
        <v>-200.71862365321985</v>
      </c>
      <c r="H159" s="26">
        <f>H$7*Tabela131234567891011623[[#This Row],[Distribuição Base]]</f>
        <v>-200.71862365321985</v>
      </c>
      <c r="I159" s="26">
        <f>I$7*Tabela131234567891011623[[#This Row],[Distribuição Base]]</f>
        <v>-200.71862365321985</v>
      </c>
      <c r="J159" s="26">
        <f>J$7*Tabela131234567891011623[[#This Row],[Distribuição Base]]</f>
        <v>-200.71862365321985</v>
      </c>
      <c r="K159" s="26">
        <f>K$7*Tabela131234567891011623[[#This Row],[Distribuição Base]]</f>
        <v>-200.71862365321985</v>
      </c>
      <c r="L159" s="26">
        <f>L$7*Tabela131234567891011623[[#This Row],[Distribuição Base]]</f>
        <v>-200.71862365321985</v>
      </c>
      <c r="M159" s="26">
        <f>M$7*Tabela131234567891011623[[#This Row],[Distribuição Base]]</f>
        <v>-200.71862365321985</v>
      </c>
      <c r="N159" s="26">
        <f>N$7*Tabela131234567891011623[[#This Row],[Distribuição Base]]</f>
        <v>-200.71862365321985</v>
      </c>
      <c r="O159" s="26">
        <f>O$7*Tabela131234567891011623[[#This Row],[Distribuição Base]]</f>
        <v>-200.71862365321985</v>
      </c>
      <c r="P159" s="26">
        <f>P$7*Tabela131234567891011623[[#This Row],[Distribuição Base]]</f>
        <v>-200.71862365321985</v>
      </c>
      <c r="Q159" s="26">
        <f>Q$7*Tabela131234567891011623[[#This Row],[Distribuição Base]]</f>
        <v>-200.71862365321985</v>
      </c>
      <c r="R159" s="26">
        <f>R$7*Tabela131234567891011623[[#This Row],[Distribuição Base]]</f>
        <v>-200.71862365321985</v>
      </c>
      <c r="S159" s="26">
        <f>SUM(Tabela131234567891011623[[#This Row],[JANEIRO]:[DEZEMBRO]])</f>
        <v>-2408.6234838386376</v>
      </c>
    </row>
    <row r="160" spans="1:19" x14ac:dyDescent="0.25">
      <c r="A160" t="s">
        <v>56</v>
      </c>
      <c r="B160">
        <v>300</v>
      </c>
      <c r="C160" s="24">
        <v>22420</v>
      </c>
      <c r="D160" t="s">
        <v>170</v>
      </c>
      <c r="E160">
        <v>-140.22999999999999</v>
      </c>
      <c r="F160" s="7">
        <v>1.3623360797587248E-3</v>
      </c>
      <c r="G160" s="26">
        <f>G$7*Tabela131234567891011623[[#This Row],[Distribuição Base]]</f>
        <v>-163.48032957104698</v>
      </c>
      <c r="H160" s="26">
        <f>H$7*Tabela131234567891011623[[#This Row],[Distribuição Base]]</f>
        <v>-163.48032957104698</v>
      </c>
      <c r="I160" s="26">
        <f>I$7*Tabela131234567891011623[[#This Row],[Distribuição Base]]</f>
        <v>-163.48032957104698</v>
      </c>
      <c r="J160" s="26">
        <f>J$7*Tabela131234567891011623[[#This Row],[Distribuição Base]]</f>
        <v>-163.48032957104698</v>
      </c>
      <c r="K160" s="26">
        <f>K$7*Tabela131234567891011623[[#This Row],[Distribuição Base]]</f>
        <v>-163.48032957104698</v>
      </c>
      <c r="L160" s="26">
        <f>L$7*Tabela131234567891011623[[#This Row],[Distribuição Base]]</f>
        <v>-163.48032957104698</v>
      </c>
      <c r="M160" s="26">
        <f>M$7*Tabela131234567891011623[[#This Row],[Distribuição Base]]</f>
        <v>-163.48032957104698</v>
      </c>
      <c r="N160" s="26">
        <f>N$7*Tabela131234567891011623[[#This Row],[Distribuição Base]]</f>
        <v>-163.48032957104698</v>
      </c>
      <c r="O160" s="26">
        <f>O$7*Tabela131234567891011623[[#This Row],[Distribuição Base]]</f>
        <v>-163.48032957104698</v>
      </c>
      <c r="P160" s="26">
        <f>P$7*Tabela131234567891011623[[#This Row],[Distribuição Base]]</f>
        <v>-163.48032957104698</v>
      </c>
      <c r="Q160" s="26">
        <f>Q$7*Tabela131234567891011623[[#This Row],[Distribuição Base]]</f>
        <v>-163.48032957104698</v>
      </c>
      <c r="R160" s="26">
        <f>R$7*Tabela131234567891011623[[#This Row],[Distribuição Base]]</f>
        <v>-163.48032957104698</v>
      </c>
      <c r="S160" s="26">
        <f>SUM(Tabela131234567891011623[[#This Row],[JANEIRO]:[DEZEMBRO]])</f>
        <v>-1961.7639548525633</v>
      </c>
    </row>
    <row r="161" spans="1:19" x14ac:dyDescent="0.25">
      <c r="A161" t="s">
        <v>56</v>
      </c>
      <c r="B161">
        <v>1003</v>
      </c>
      <c r="C161" s="24">
        <v>22434</v>
      </c>
      <c r="D161" t="s">
        <v>176</v>
      </c>
      <c r="E161">
        <v>-829.45</v>
      </c>
      <c r="F161" s="7">
        <v>3.8032148549218183E-3</v>
      </c>
      <c r="G161" s="26">
        <f>G$7*Tabela131234567891011623[[#This Row],[Distribuição Base]]</f>
        <v>-456.38578259061819</v>
      </c>
      <c r="H161" s="26">
        <f>H$7*Tabela131234567891011623[[#This Row],[Distribuição Base]]</f>
        <v>-456.38578259061819</v>
      </c>
      <c r="I161" s="26">
        <f>I$7*Tabela131234567891011623[[#This Row],[Distribuição Base]]</f>
        <v>-456.38578259061819</v>
      </c>
      <c r="J161" s="26">
        <f>J$7*Tabela131234567891011623[[#This Row],[Distribuição Base]]</f>
        <v>-456.38578259061819</v>
      </c>
      <c r="K161" s="26">
        <f>K$7*Tabela131234567891011623[[#This Row],[Distribuição Base]]</f>
        <v>-456.38578259061819</v>
      </c>
      <c r="L161" s="26">
        <f>L$7*Tabela131234567891011623[[#This Row],[Distribuição Base]]</f>
        <v>-456.38578259061819</v>
      </c>
      <c r="M161" s="26">
        <f>M$7*Tabela131234567891011623[[#This Row],[Distribuição Base]]</f>
        <v>-456.38578259061819</v>
      </c>
      <c r="N161" s="26">
        <f>N$7*Tabela131234567891011623[[#This Row],[Distribuição Base]]</f>
        <v>-456.38578259061819</v>
      </c>
      <c r="O161" s="26">
        <f>O$7*Tabela131234567891011623[[#This Row],[Distribuição Base]]</f>
        <v>-456.38578259061819</v>
      </c>
      <c r="P161" s="26">
        <f>P$7*Tabela131234567891011623[[#This Row],[Distribuição Base]]</f>
        <v>-456.38578259061819</v>
      </c>
      <c r="Q161" s="26">
        <f>Q$7*Tabela131234567891011623[[#This Row],[Distribuição Base]]</f>
        <v>-456.38578259061819</v>
      </c>
      <c r="R161" s="26">
        <f>R$7*Tabela131234567891011623[[#This Row],[Distribuição Base]]</f>
        <v>-456.38578259061819</v>
      </c>
      <c r="S161" s="26">
        <f>SUM(Tabela131234567891011623[[#This Row],[JANEIRO]:[DEZEMBRO]])</f>
        <v>-5476.6293910874165</v>
      </c>
    </row>
    <row r="162" spans="1:19" x14ac:dyDescent="0.25">
      <c r="A162" t="s">
        <v>183</v>
      </c>
      <c r="B162">
        <v>515</v>
      </c>
      <c r="C162" s="24">
        <v>25100</v>
      </c>
      <c r="D162" t="s">
        <v>184</v>
      </c>
      <c r="E162">
        <v>-1376.6399999999999</v>
      </c>
      <c r="F162" s="7">
        <v>3.8246271936062124E-3</v>
      </c>
      <c r="G162" s="26">
        <f>G$7*Tabela131234567891011623[[#This Row],[Distribuição Base]]</f>
        <v>-458.95526323274549</v>
      </c>
      <c r="H162" s="26">
        <f>H$7*Tabela131234567891011623[[#This Row],[Distribuição Base]]</f>
        <v>-458.95526323274549</v>
      </c>
      <c r="I162" s="26">
        <f>I$7*Tabela131234567891011623[[#This Row],[Distribuição Base]]</f>
        <v>-458.95526323274549</v>
      </c>
      <c r="J162" s="26">
        <f>J$7*Tabela131234567891011623[[#This Row],[Distribuição Base]]</f>
        <v>-458.95526323274549</v>
      </c>
      <c r="K162" s="26">
        <f>K$7*Tabela131234567891011623[[#This Row],[Distribuição Base]]</f>
        <v>-458.95526323274549</v>
      </c>
      <c r="L162" s="26">
        <f>L$7*Tabela131234567891011623[[#This Row],[Distribuição Base]]</f>
        <v>-458.95526323274549</v>
      </c>
      <c r="M162" s="26">
        <f>M$7*Tabela131234567891011623[[#This Row],[Distribuição Base]]</f>
        <v>-458.95526323274549</v>
      </c>
      <c r="N162" s="26">
        <f>N$7*Tabela131234567891011623[[#This Row],[Distribuição Base]]</f>
        <v>-458.95526323274549</v>
      </c>
      <c r="O162" s="26">
        <f>O$7*Tabela131234567891011623[[#This Row],[Distribuição Base]]</f>
        <v>-458.95526323274549</v>
      </c>
      <c r="P162" s="26">
        <f>P$7*Tabela131234567891011623[[#This Row],[Distribuição Base]]</f>
        <v>-458.95526323274549</v>
      </c>
      <c r="Q162" s="26">
        <f>Q$7*Tabela131234567891011623[[#This Row],[Distribuição Base]]</f>
        <v>-458.95526323274549</v>
      </c>
      <c r="R162" s="26">
        <f>R$7*Tabela131234567891011623[[#This Row],[Distribuição Base]]</f>
        <v>-458.95526323274549</v>
      </c>
      <c r="S162" s="26">
        <f>SUM(Tabela131234567891011623[[#This Row],[JANEIRO]:[DEZEMBRO]])</f>
        <v>-5507.4631587929471</v>
      </c>
    </row>
    <row r="163" spans="1:19" x14ac:dyDescent="0.25">
      <c r="A163" t="s">
        <v>202</v>
      </c>
      <c r="B163">
        <v>549</v>
      </c>
      <c r="C163" s="24">
        <v>35100</v>
      </c>
      <c r="D163" t="s">
        <v>203</v>
      </c>
      <c r="E163">
        <v>-390.44</v>
      </c>
      <c r="F163" s="7">
        <v>3.5649945973793219E-3</v>
      </c>
      <c r="G163" s="26">
        <f>G$7*Tabela131234567891011623[[#This Row],[Distribuição Base]]</f>
        <v>-427.79935168551862</v>
      </c>
      <c r="H163" s="26">
        <f>H$7*Tabela131234567891011623[[#This Row],[Distribuição Base]]</f>
        <v>-427.79935168551862</v>
      </c>
      <c r="I163" s="26">
        <f>I$7*Tabela131234567891011623[[#This Row],[Distribuição Base]]</f>
        <v>-427.79935168551862</v>
      </c>
      <c r="J163" s="26">
        <f>J$7*Tabela131234567891011623[[#This Row],[Distribuição Base]]</f>
        <v>-427.79935168551862</v>
      </c>
      <c r="K163" s="26">
        <f>K$7*Tabela131234567891011623[[#This Row],[Distribuição Base]]</f>
        <v>-427.79935168551862</v>
      </c>
      <c r="L163" s="26">
        <f>L$7*Tabela131234567891011623[[#This Row],[Distribuição Base]]</f>
        <v>-427.79935168551862</v>
      </c>
      <c r="M163" s="26">
        <f>M$7*Tabela131234567891011623[[#This Row],[Distribuição Base]]</f>
        <v>-427.79935168551862</v>
      </c>
      <c r="N163" s="26">
        <f>N$7*Tabela131234567891011623[[#This Row],[Distribuição Base]]</f>
        <v>-427.79935168551862</v>
      </c>
      <c r="O163" s="26">
        <f>O$7*Tabela131234567891011623[[#This Row],[Distribuição Base]]</f>
        <v>-427.79935168551862</v>
      </c>
      <c r="P163" s="26">
        <f>P$7*Tabela131234567891011623[[#This Row],[Distribuição Base]]</f>
        <v>-427.79935168551862</v>
      </c>
      <c r="Q163" s="26">
        <f>Q$7*Tabela131234567891011623[[#This Row],[Distribuição Base]]</f>
        <v>-427.79935168551862</v>
      </c>
      <c r="R163" s="26">
        <f>R$7*Tabela131234567891011623[[#This Row],[Distribuição Base]]</f>
        <v>-427.79935168551862</v>
      </c>
      <c r="S163" s="26">
        <f>SUM(Tabela131234567891011623[[#This Row],[JANEIRO]:[DEZEMBRO]])</f>
        <v>-5133.5922202262236</v>
      </c>
    </row>
    <row r="164" spans="1:19" x14ac:dyDescent="0.25">
      <c r="A164" t="s">
        <v>188</v>
      </c>
      <c r="B164">
        <v>528</v>
      </c>
      <c r="C164" s="24">
        <v>40010</v>
      </c>
      <c r="D164" t="s">
        <v>190</v>
      </c>
      <c r="E164">
        <v>-334.59</v>
      </c>
      <c r="F164" s="7">
        <v>4.4050613655255595E-3</v>
      </c>
      <c r="G164" s="26">
        <f>G$7*Tabela131234567891011623[[#This Row],[Distribuição Base]]</f>
        <v>-528.60736386306712</v>
      </c>
      <c r="H164" s="26">
        <f>H$7*Tabela131234567891011623[[#This Row],[Distribuição Base]]</f>
        <v>-528.60736386306712</v>
      </c>
      <c r="I164" s="26">
        <f>I$7*Tabela131234567891011623[[#This Row],[Distribuição Base]]</f>
        <v>-528.60736386306712</v>
      </c>
      <c r="J164" s="26">
        <f>J$7*Tabela131234567891011623[[#This Row],[Distribuição Base]]</f>
        <v>-528.60736386306712</v>
      </c>
      <c r="K164" s="26">
        <f>K$7*Tabela131234567891011623[[#This Row],[Distribuição Base]]</f>
        <v>-528.60736386306712</v>
      </c>
      <c r="L164" s="26">
        <f>L$7*Tabela131234567891011623[[#This Row],[Distribuição Base]]</f>
        <v>-528.60736386306712</v>
      </c>
      <c r="M164" s="26">
        <f>M$7*Tabela131234567891011623[[#This Row],[Distribuição Base]]</f>
        <v>-528.60736386306712</v>
      </c>
      <c r="N164" s="26">
        <f>N$7*Tabela131234567891011623[[#This Row],[Distribuição Base]]</f>
        <v>-528.60736386306712</v>
      </c>
      <c r="O164" s="26">
        <f>O$7*Tabela131234567891011623[[#This Row],[Distribuição Base]]</f>
        <v>-528.60736386306712</v>
      </c>
      <c r="P164" s="26">
        <f>P$7*Tabela131234567891011623[[#This Row],[Distribuição Base]]</f>
        <v>-528.60736386306712</v>
      </c>
      <c r="Q164" s="26">
        <f>Q$7*Tabela131234567891011623[[#This Row],[Distribuição Base]]</f>
        <v>-528.60736386306712</v>
      </c>
      <c r="R164" s="26">
        <f>R$7*Tabela131234567891011623[[#This Row],[Distribuição Base]]</f>
        <v>-528.60736386306712</v>
      </c>
      <c r="S164" s="26">
        <f>SUM(Tabela131234567891011623[[#This Row],[JANEIRO]:[DEZEMBRO]])</f>
        <v>-6343.2883663568036</v>
      </c>
    </row>
    <row r="165" spans="1:19" x14ac:dyDescent="0.25">
      <c r="A165" t="s">
        <v>188</v>
      </c>
      <c r="B165">
        <v>780</v>
      </c>
      <c r="C165" s="24">
        <v>40014</v>
      </c>
      <c r="D165" t="s">
        <v>290</v>
      </c>
      <c r="E165">
        <v>-24.65</v>
      </c>
      <c r="F165" s="7">
        <v>4.3847356231326131E-3</v>
      </c>
      <c r="G165" s="26">
        <f>G$7*Tabela131234567891011623[[#This Row],[Distribuição Base]]</f>
        <v>-526.16827477591357</v>
      </c>
      <c r="H165" s="26">
        <f>H$7*Tabela131234567891011623[[#This Row],[Distribuição Base]]</f>
        <v>-526.16827477591357</v>
      </c>
      <c r="I165" s="26">
        <f>I$7*Tabela131234567891011623[[#This Row],[Distribuição Base]]</f>
        <v>-526.16827477591357</v>
      </c>
      <c r="J165" s="26">
        <f>J$7*Tabela131234567891011623[[#This Row],[Distribuição Base]]</f>
        <v>-526.16827477591357</v>
      </c>
      <c r="K165" s="26">
        <f>K$7*Tabela131234567891011623[[#This Row],[Distribuição Base]]</f>
        <v>-526.16827477591357</v>
      </c>
      <c r="L165" s="26">
        <f>L$7*Tabela131234567891011623[[#This Row],[Distribuição Base]]</f>
        <v>-526.16827477591357</v>
      </c>
      <c r="M165" s="26">
        <f>M$7*Tabela131234567891011623[[#This Row],[Distribuição Base]]</f>
        <v>-526.16827477591357</v>
      </c>
      <c r="N165" s="26">
        <f>N$7*Tabela131234567891011623[[#This Row],[Distribuição Base]]</f>
        <v>-526.16827477591357</v>
      </c>
      <c r="O165" s="26">
        <f>O$7*Tabela131234567891011623[[#This Row],[Distribuição Base]]</f>
        <v>-526.16827477591357</v>
      </c>
      <c r="P165" s="26">
        <f>P$7*Tabela131234567891011623[[#This Row],[Distribuição Base]]</f>
        <v>-526.16827477591357</v>
      </c>
      <c r="Q165" s="26">
        <f>Q$7*Tabela131234567891011623[[#This Row],[Distribuição Base]]</f>
        <v>-526.16827477591357</v>
      </c>
      <c r="R165" s="26">
        <f>R$7*Tabela131234567891011623[[#This Row],[Distribuição Base]]</f>
        <v>-526.16827477591357</v>
      </c>
      <c r="S165" s="26">
        <f>SUM(Tabela131234567891011623[[#This Row],[JANEIRO]:[DEZEMBRO]])</f>
        <v>-6314.0192973109615</v>
      </c>
    </row>
    <row r="166" spans="1:19" x14ac:dyDescent="0.25">
      <c r="A166" t="s">
        <v>188</v>
      </c>
      <c r="B166">
        <v>533</v>
      </c>
      <c r="C166" s="24">
        <v>40121</v>
      </c>
      <c r="D166" t="s">
        <v>192</v>
      </c>
      <c r="E166">
        <v>-179.76</v>
      </c>
      <c r="F166" s="7">
        <v>4.3131481027549379E-2</v>
      </c>
      <c r="G166" s="26">
        <f>G$7*Tabela131234567891011623[[#This Row],[Distribuição Base]]</f>
        <v>-5175.7777233059251</v>
      </c>
      <c r="H166" s="26">
        <f>H$7*Tabela131234567891011623[[#This Row],[Distribuição Base]]</f>
        <v>-5175.7777233059251</v>
      </c>
      <c r="I166" s="26">
        <f>I$7*Tabela131234567891011623[[#This Row],[Distribuição Base]]</f>
        <v>-5175.7777233059251</v>
      </c>
      <c r="J166" s="26">
        <f>J$7*Tabela131234567891011623[[#This Row],[Distribuição Base]]</f>
        <v>-5175.7777233059251</v>
      </c>
      <c r="K166" s="26">
        <f>K$7*Tabela131234567891011623[[#This Row],[Distribuição Base]]</f>
        <v>-5175.7777233059251</v>
      </c>
      <c r="L166" s="26">
        <f>L$7*Tabela131234567891011623[[#This Row],[Distribuição Base]]</f>
        <v>-5175.7777233059251</v>
      </c>
      <c r="M166" s="26">
        <f>M$7*Tabela131234567891011623[[#This Row],[Distribuição Base]]</f>
        <v>-5175.7777233059251</v>
      </c>
      <c r="N166" s="26">
        <f>N$7*Tabela131234567891011623[[#This Row],[Distribuição Base]]</f>
        <v>-5175.7777233059251</v>
      </c>
      <c r="O166" s="26">
        <f>O$7*Tabela131234567891011623[[#This Row],[Distribuição Base]]</f>
        <v>-5175.7777233059251</v>
      </c>
      <c r="P166" s="26">
        <f>P$7*Tabela131234567891011623[[#This Row],[Distribuição Base]]</f>
        <v>-5175.7777233059251</v>
      </c>
      <c r="Q166" s="26">
        <f>Q$7*Tabela131234567891011623[[#This Row],[Distribuição Base]]</f>
        <v>-5175.7777233059251</v>
      </c>
      <c r="R166" s="26">
        <f>R$7*Tabela131234567891011623[[#This Row],[Distribuição Base]]</f>
        <v>-5175.7777233059251</v>
      </c>
      <c r="S166" s="26">
        <f>SUM(Tabela131234567891011623[[#This Row],[JANEIRO]:[DEZEMBRO]])</f>
        <v>-62109.332679671097</v>
      </c>
    </row>
    <row r="167" spans="1:19" x14ac:dyDescent="0.25">
      <c r="A167" t="s">
        <v>188</v>
      </c>
      <c r="B167">
        <v>534</v>
      </c>
      <c r="C167" s="24">
        <v>40122</v>
      </c>
      <c r="D167" t="s">
        <v>193</v>
      </c>
      <c r="E167">
        <v>-245.46</v>
      </c>
      <c r="F167" s="7">
        <v>1.0859571171577709E-4</v>
      </c>
      <c r="G167" s="26">
        <f>G$7*Tabela131234567891011623[[#This Row],[Distribuição Base]]</f>
        <v>-13.031485405893251</v>
      </c>
      <c r="H167" s="26">
        <f>H$7*Tabela131234567891011623[[#This Row],[Distribuição Base]]</f>
        <v>-13.031485405893251</v>
      </c>
      <c r="I167" s="26">
        <f>I$7*Tabela131234567891011623[[#This Row],[Distribuição Base]]</f>
        <v>-13.031485405893251</v>
      </c>
      <c r="J167" s="26">
        <f>J$7*Tabela131234567891011623[[#This Row],[Distribuição Base]]</f>
        <v>-13.031485405893251</v>
      </c>
      <c r="K167" s="26">
        <f>K$7*Tabela131234567891011623[[#This Row],[Distribuição Base]]</f>
        <v>-13.031485405893251</v>
      </c>
      <c r="L167" s="26">
        <f>L$7*Tabela131234567891011623[[#This Row],[Distribuição Base]]</f>
        <v>-13.031485405893251</v>
      </c>
      <c r="M167" s="26">
        <f>M$7*Tabela131234567891011623[[#This Row],[Distribuição Base]]</f>
        <v>-13.031485405893251</v>
      </c>
      <c r="N167" s="26">
        <f>N$7*Tabela131234567891011623[[#This Row],[Distribuição Base]]</f>
        <v>-13.031485405893251</v>
      </c>
      <c r="O167" s="26">
        <f>O$7*Tabela131234567891011623[[#This Row],[Distribuição Base]]</f>
        <v>-13.031485405893251</v>
      </c>
      <c r="P167" s="26">
        <f>P$7*Tabela131234567891011623[[#This Row],[Distribuição Base]]</f>
        <v>-13.031485405893251</v>
      </c>
      <c r="Q167" s="26">
        <f>Q$7*Tabela131234567891011623[[#This Row],[Distribuição Base]]</f>
        <v>-13.031485405893251</v>
      </c>
      <c r="R167" s="26">
        <f>R$7*Tabela131234567891011623[[#This Row],[Distribuição Base]]</f>
        <v>-13.031485405893251</v>
      </c>
      <c r="S167" s="26">
        <f>SUM(Tabela131234567891011623[[#This Row],[JANEIRO]:[DEZEMBRO]])</f>
        <v>-156.37782487071902</v>
      </c>
    </row>
    <row r="168" spans="1:19" x14ac:dyDescent="0.25">
      <c r="A168" t="s">
        <v>188</v>
      </c>
      <c r="B168">
        <v>535</v>
      </c>
      <c r="C168" s="24">
        <v>40123</v>
      </c>
      <c r="D168" t="s">
        <v>194</v>
      </c>
      <c r="E168">
        <v>-124.88</v>
      </c>
      <c r="F168" s="7">
        <v>1.5421358072787255E-3</v>
      </c>
      <c r="G168" s="26">
        <f>G$7*Tabela131234567891011623[[#This Row],[Distribuição Base]]</f>
        <v>-185.05629687344705</v>
      </c>
      <c r="H168" s="26">
        <f>H$7*Tabela131234567891011623[[#This Row],[Distribuição Base]]</f>
        <v>-185.05629687344705</v>
      </c>
      <c r="I168" s="26">
        <f>I$7*Tabela131234567891011623[[#This Row],[Distribuição Base]]</f>
        <v>-185.05629687344705</v>
      </c>
      <c r="J168" s="26">
        <f>J$7*Tabela131234567891011623[[#This Row],[Distribuição Base]]</f>
        <v>-185.05629687344705</v>
      </c>
      <c r="K168" s="26">
        <f>K$7*Tabela131234567891011623[[#This Row],[Distribuição Base]]</f>
        <v>-185.05629687344705</v>
      </c>
      <c r="L168" s="26">
        <f>L$7*Tabela131234567891011623[[#This Row],[Distribuição Base]]</f>
        <v>-185.05629687344705</v>
      </c>
      <c r="M168" s="26">
        <f>M$7*Tabela131234567891011623[[#This Row],[Distribuição Base]]</f>
        <v>-185.05629687344705</v>
      </c>
      <c r="N168" s="26">
        <f>N$7*Tabela131234567891011623[[#This Row],[Distribuição Base]]</f>
        <v>-185.05629687344705</v>
      </c>
      <c r="O168" s="26">
        <f>O$7*Tabela131234567891011623[[#This Row],[Distribuição Base]]</f>
        <v>-185.05629687344705</v>
      </c>
      <c r="P168" s="26">
        <f>P$7*Tabela131234567891011623[[#This Row],[Distribuição Base]]</f>
        <v>-185.05629687344705</v>
      </c>
      <c r="Q168" s="26">
        <f>Q$7*Tabela131234567891011623[[#This Row],[Distribuição Base]]</f>
        <v>-185.05629687344705</v>
      </c>
      <c r="R168" s="26">
        <f>R$7*Tabela131234567891011623[[#This Row],[Distribuição Base]]</f>
        <v>-185.05629687344705</v>
      </c>
      <c r="S168" s="26">
        <f>SUM(Tabela131234567891011623[[#This Row],[JANEIRO]:[DEZEMBRO]])</f>
        <v>-2220.6755624813645</v>
      </c>
    </row>
    <row r="169" spans="1:19" x14ac:dyDescent="0.25">
      <c r="A169" t="s">
        <v>188</v>
      </c>
      <c r="B169">
        <v>538</v>
      </c>
      <c r="C169" s="24">
        <v>40127</v>
      </c>
      <c r="D169" t="s">
        <v>197</v>
      </c>
      <c r="E169">
        <v>-219.54</v>
      </c>
      <c r="F169" s="7">
        <v>1.5421358072787255E-3</v>
      </c>
      <c r="G169" s="26">
        <f>G$7*Tabela131234567891011623[[#This Row],[Distribuição Base]]</f>
        <v>-185.05629687344705</v>
      </c>
      <c r="H169" s="26">
        <f>H$7*Tabela131234567891011623[[#This Row],[Distribuição Base]]</f>
        <v>-185.05629687344705</v>
      </c>
      <c r="I169" s="26">
        <f>I$7*Tabela131234567891011623[[#This Row],[Distribuição Base]]</f>
        <v>-185.05629687344705</v>
      </c>
      <c r="J169" s="26">
        <f>J$7*Tabela131234567891011623[[#This Row],[Distribuição Base]]</f>
        <v>-185.05629687344705</v>
      </c>
      <c r="K169" s="26">
        <f>K$7*Tabela131234567891011623[[#This Row],[Distribuição Base]]</f>
        <v>-185.05629687344705</v>
      </c>
      <c r="L169" s="26">
        <f>L$7*Tabela131234567891011623[[#This Row],[Distribuição Base]]</f>
        <v>-185.05629687344705</v>
      </c>
      <c r="M169" s="26">
        <f>M$7*Tabela131234567891011623[[#This Row],[Distribuição Base]]</f>
        <v>-185.05629687344705</v>
      </c>
      <c r="N169" s="26">
        <f>N$7*Tabela131234567891011623[[#This Row],[Distribuição Base]]</f>
        <v>-185.05629687344705</v>
      </c>
      <c r="O169" s="26">
        <f>O$7*Tabela131234567891011623[[#This Row],[Distribuição Base]]</f>
        <v>-185.05629687344705</v>
      </c>
      <c r="P169" s="26">
        <f>P$7*Tabela131234567891011623[[#This Row],[Distribuição Base]]</f>
        <v>-185.05629687344705</v>
      </c>
      <c r="Q169" s="26">
        <f>Q$7*Tabela131234567891011623[[#This Row],[Distribuição Base]]</f>
        <v>-185.05629687344705</v>
      </c>
      <c r="R169" s="26">
        <f>R$7*Tabela131234567891011623[[#This Row],[Distribuição Base]]</f>
        <v>-185.05629687344705</v>
      </c>
      <c r="S169" s="26">
        <f>SUM(Tabela131234567891011623[[#This Row],[JANEIRO]:[DEZEMBRO]])</f>
        <v>-2220.6755624813645</v>
      </c>
    </row>
    <row r="170" spans="1:19" x14ac:dyDescent="0.25">
      <c r="A170" t="s">
        <v>186</v>
      </c>
      <c r="B170">
        <v>518</v>
      </c>
      <c r="C170" s="24">
        <v>42001</v>
      </c>
      <c r="D170" t="s">
        <v>187</v>
      </c>
      <c r="E170">
        <v>-86.56</v>
      </c>
      <c r="F170" s="7">
        <v>1.0543819072769036E-3</v>
      </c>
      <c r="G170" s="26">
        <f>G$7*Tabela131234567891011623[[#This Row],[Distribuição Base]]</f>
        <v>-126.52582887322843</v>
      </c>
      <c r="H170" s="26">
        <f>H$7*Tabela131234567891011623[[#This Row],[Distribuição Base]]</f>
        <v>-126.52582887322843</v>
      </c>
      <c r="I170" s="26">
        <f>I$7*Tabela131234567891011623[[#This Row],[Distribuição Base]]</f>
        <v>-126.52582887322843</v>
      </c>
      <c r="J170" s="26">
        <f>J$7*Tabela131234567891011623[[#This Row],[Distribuição Base]]</f>
        <v>-126.52582887322843</v>
      </c>
      <c r="K170" s="26">
        <f>K$7*Tabela131234567891011623[[#This Row],[Distribuição Base]]</f>
        <v>-126.52582887322843</v>
      </c>
      <c r="L170" s="26">
        <f>L$7*Tabela131234567891011623[[#This Row],[Distribuição Base]]</f>
        <v>-126.52582887322843</v>
      </c>
      <c r="M170" s="26">
        <f>M$7*Tabela131234567891011623[[#This Row],[Distribuição Base]]</f>
        <v>-126.52582887322843</v>
      </c>
      <c r="N170" s="26">
        <f>N$7*Tabela131234567891011623[[#This Row],[Distribuição Base]]</f>
        <v>-126.52582887322843</v>
      </c>
      <c r="O170" s="26">
        <f>O$7*Tabela131234567891011623[[#This Row],[Distribuição Base]]</f>
        <v>-126.52582887322843</v>
      </c>
      <c r="P170" s="26">
        <f>P$7*Tabela131234567891011623[[#This Row],[Distribuição Base]]</f>
        <v>-126.52582887322843</v>
      </c>
      <c r="Q170" s="26">
        <f>Q$7*Tabela131234567891011623[[#This Row],[Distribuição Base]]</f>
        <v>-126.52582887322843</v>
      </c>
      <c r="R170" s="26">
        <f>R$7*Tabela131234567891011623[[#This Row],[Distribuição Base]]</f>
        <v>-126.52582887322843</v>
      </c>
      <c r="S170" s="26">
        <f>SUM(Tabela131234567891011623[[#This Row],[JANEIRO]:[DEZEMBRO]])</f>
        <v>-1518.3099464787413</v>
      </c>
    </row>
    <row r="171" spans="1:19" x14ac:dyDescent="0.25">
      <c r="A171" t="s">
        <v>349</v>
      </c>
      <c r="B171">
        <v>1353</v>
      </c>
      <c r="C171" s="24">
        <v>50001</v>
      </c>
      <c r="D171" t="s">
        <v>208</v>
      </c>
      <c r="E171">
        <v>-447.13</v>
      </c>
      <c r="F171" s="7">
        <v>1.4745750849222941E-3</v>
      </c>
      <c r="G171" s="26">
        <f>G$7*Tabela131234567891011623[[#This Row],[Distribuição Base]]</f>
        <v>-176.9490101906753</v>
      </c>
      <c r="H171" s="26">
        <f>H$7*Tabela131234567891011623[[#This Row],[Distribuição Base]]</f>
        <v>-176.9490101906753</v>
      </c>
      <c r="I171" s="26">
        <f>I$7*Tabela131234567891011623[[#This Row],[Distribuição Base]]</f>
        <v>-176.9490101906753</v>
      </c>
      <c r="J171" s="26">
        <f>J$7*Tabela131234567891011623[[#This Row],[Distribuição Base]]</f>
        <v>-176.9490101906753</v>
      </c>
      <c r="K171" s="26">
        <f>K$7*Tabela131234567891011623[[#This Row],[Distribuição Base]]</f>
        <v>-176.9490101906753</v>
      </c>
      <c r="L171" s="26">
        <f>L$7*Tabela131234567891011623[[#This Row],[Distribuição Base]]</f>
        <v>-176.9490101906753</v>
      </c>
      <c r="M171" s="26">
        <f>M$7*Tabela131234567891011623[[#This Row],[Distribuição Base]]</f>
        <v>-176.9490101906753</v>
      </c>
      <c r="N171" s="26">
        <f>N$7*Tabela131234567891011623[[#This Row],[Distribuição Base]]</f>
        <v>-176.9490101906753</v>
      </c>
      <c r="O171" s="26">
        <f>O$7*Tabela131234567891011623[[#This Row],[Distribuição Base]]</f>
        <v>-176.9490101906753</v>
      </c>
      <c r="P171" s="26">
        <f>P$7*Tabela131234567891011623[[#This Row],[Distribuição Base]]</f>
        <v>-176.9490101906753</v>
      </c>
      <c r="Q171" s="26">
        <f>Q$7*Tabela131234567891011623[[#This Row],[Distribuição Base]]</f>
        <v>-176.9490101906753</v>
      </c>
      <c r="R171" s="26">
        <f>R$7*Tabela131234567891011623[[#This Row],[Distribuição Base]]</f>
        <v>-176.9490101906753</v>
      </c>
      <c r="S171" s="26">
        <f>SUM(Tabela131234567891011623[[#This Row],[JANEIRO]:[DEZEMBRO]])</f>
        <v>-2123.3881222881041</v>
      </c>
    </row>
    <row r="172" spans="1:19" x14ac:dyDescent="0.25">
      <c r="A172" t="s">
        <v>206</v>
      </c>
      <c r="B172">
        <v>823</v>
      </c>
      <c r="C172" s="24">
        <v>80300</v>
      </c>
      <c r="D172" t="s">
        <v>208</v>
      </c>
      <c r="E172">
        <v>-142.43</v>
      </c>
      <c r="F172" s="7">
        <v>1.6492614181296036E-3</v>
      </c>
      <c r="G172" s="26">
        <f>G$7*Tabela131234567891011623[[#This Row],[Distribuição Base]]</f>
        <v>-197.91137017555243</v>
      </c>
      <c r="H172" s="26">
        <f>H$7*Tabela131234567891011623[[#This Row],[Distribuição Base]]</f>
        <v>-197.91137017555243</v>
      </c>
      <c r="I172" s="26">
        <f>I$7*Tabela131234567891011623[[#This Row],[Distribuição Base]]</f>
        <v>-197.91137017555243</v>
      </c>
      <c r="J172" s="26">
        <f>J$7*Tabela131234567891011623[[#This Row],[Distribuição Base]]</f>
        <v>-197.91137017555243</v>
      </c>
      <c r="K172" s="26">
        <f>K$7*Tabela131234567891011623[[#This Row],[Distribuição Base]]</f>
        <v>-197.91137017555243</v>
      </c>
      <c r="L172" s="26">
        <f>L$7*Tabela131234567891011623[[#This Row],[Distribuição Base]]</f>
        <v>-197.91137017555243</v>
      </c>
      <c r="M172" s="26">
        <f>M$7*Tabela131234567891011623[[#This Row],[Distribuição Base]]</f>
        <v>-197.91137017555243</v>
      </c>
      <c r="N172" s="26">
        <f>N$7*Tabela131234567891011623[[#This Row],[Distribuição Base]]</f>
        <v>-197.91137017555243</v>
      </c>
      <c r="O172" s="26">
        <f>O$7*Tabela131234567891011623[[#This Row],[Distribuição Base]]</f>
        <v>-197.91137017555243</v>
      </c>
      <c r="P172" s="26">
        <f>P$7*Tabela131234567891011623[[#This Row],[Distribuição Base]]</f>
        <v>-197.91137017555243</v>
      </c>
      <c r="Q172" s="26">
        <f>Q$7*Tabela131234567891011623[[#This Row],[Distribuição Base]]</f>
        <v>-197.91137017555243</v>
      </c>
      <c r="R172" s="26">
        <f>R$7*Tabela131234567891011623[[#This Row],[Distribuição Base]]</f>
        <v>-197.91137017555243</v>
      </c>
      <c r="S172" s="26">
        <f>SUM(Tabela131234567891011623[[#This Row],[JANEIRO]:[DEZEMBRO]])</f>
        <v>-2374.9364421066293</v>
      </c>
    </row>
    <row r="173" spans="1:19" x14ac:dyDescent="0.25">
      <c r="A173" t="s">
        <v>206</v>
      </c>
      <c r="B173">
        <v>825</v>
      </c>
      <c r="C173" s="24">
        <v>80302</v>
      </c>
      <c r="D173" t="s">
        <v>293</v>
      </c>
      <c r="E173">
        <v>-607.91</v>
      </c>
      <c r="F173" s="7">
        <v>9.790871760225273E-4</v>
      </c>
      <c r="G173" s="26">
        <f>G$7*Tabela131234567891011623[[#This Row],[Distribuição Base]]</f>
        <v>-117.49046112270328</v>
      </c>
      <c r="H173" s="26">
        <f>H$7*Tabela131234567891011623[[#This Row],[Distribuição Base]]</f>
        <v>-117.49046112270328</v>
      </c>
      <c r="I173" s="26">
        <f>I$7*Tabela131234567891011623[[#This Row],[Distribuição Base]]</f>
        <v>-117.49046112270328</v>
      </c>
      <c r="J173" s="26">
        <f>J$7*Tabela131234567891011623[[#This Row],[Distribuição Base]]</f>
        <v>-117.49046112270328</v>
      </c>
      <c r="K173" s="26">
        <f>K$7*Tabela131234567891011623[[#This Row],[Distribuição Base]]</f>
        <v>-117.49046112270328</v>
      </c>
      <c r="L173" s="26">
        <f>L$7*Tabela131234567891011623[[#This Row],[Distribuição Base]]</f>
        <v>-117.49046112270328</v>
      </c>
      <c r="M173" s="26">
        <f>M$7*Tabela131234567891011623[[#This Row],[Distribuição Base]]</f>
        <v>-117.49046112270328</v>
      </c>
      <c r="N173" s="26">
        <f>N$7*Tabela131234567891011623[[#This Row],[Distribuição Base]]</f>
        <v>-117.49046112270328</v>
      </c>
      <c r="O173" s="26">
        <f>O$7*Tabela131234567891011623[[#This Row],[Distribuição Base]]</f>
        <v>-117.49046112270328</v>
      </c>
      <c r="P173" s="26">
        <f>P$7*Tabela131234567891011623[[#This Row],[Distribuição Base]]</f>
        <v>-117.49046112270328</v>
      </c>
      <c r="Q173" s="26">
        <f>Q$7*Tabela131234567891011623[[#This Row],[Distribuição Base]]</f>
        <v>-117.49046112270328</v>
      </c>
      <c r="R173" s="26">
        <f>R$7*Tabela131234567891011623[[#This Row],[Distribuição Base]]</f>
        <v>-117.49046112270328</v>
      </c>
      <c r="S173" s="26">
        <f>SUM(Tabela131234567891011623[[#This Row],[JANEIRO]:[DEZEMBRO]])</f>
        <v>-1409.8855334724392</v>
      </c>
    </row>
    <row r="174" spans="1:19" x14ac:dyDescent="0.25">
      <c r="A174" t="s">
        <v>206</v>
      </c>
      <c r="B174">
        <v>826</v>
      </c>
      <c r="C174" s="24">
        <v>80303</v>
      </c>
      <c r="D174" t="s">
        <v>209</v>
      </c>
      <c r="E174">
        <v>-101.24</v>
      </c>
      <c r="F174" s="7">
        <v>1.1115880061501352E-3</v>
      </c>
      <c r="G174" s="26">
        <f>G$7*Tabela131234567891011623[[#This Row],[Distribuição Base]]</f>
        <v>-133.39056073801623</v>
      </c>
      <c r="H174" s="26">
        <f>H$7*Tabela131234567891011623[[#This Row],[Distribuição Base]]</f>
        <v>-133.39056073801623</v>
      </c>
      <c r="I174" s="26">
        <f>I$7*Tabela131234567891011623[[#This Row],[Distribuição Base]]</f>
        <v>-133.39056073801623</v>
      </c>
      <c r="J174" s="26">
        <f>J$7*Tabela131234567891011623[[#This Row],[Distribuição Base]]</f>
        <v>-133.39056073801623</v>
      </c>
      <c r="K174" s="26">
        <f>K$7*Tabela131234567891011623[[#This Row],[Distribuição Base]]</f>
        <v>-133.39056073801623</v>
      </c>
      <c r="L174" s="26">
        <f>L$7*Tabela131234567891011623[[#This Row],[Distribuição Base]]</f>
        <v>-133.39056073801623</v>
      </c>
      <c r="M174" s="26">
        <f>M$7*Tabela131234567891011623[[#This Row],[Distribuição Base]]</f>
        <v>-133.39056073801623</v>
      </c>
      <c r="N174" s="26">
        <f>N$7*Tabela131234567891011623[[#This Row],[Distribuição Base]]</f>
        <v>-133.39056073801623</v>
      </c>
      <c r="O174" s="26">
        <f>O$7*Tabela131234567891011623[[#This Row],[Distribuição Base]]</f>
        <v>-133.39056073801623</v>
      </c>
      <c r="P174" s="26">
        <f>P$7*Tabela131234567891011623[[#This Row],[Distribuição Base]]</f>
        <v>-133.39056073801623</v>
      </c>
      <c r="Q174" s="26">
        <f>Q$7*Tabela131234567891011623[[#This Row],[Distribuição Base]]</f>
        <v>-133.39056073801623</v>
      </c>
      <c r="R174" s="26">
        <f>R$7*Tabela131234567891011623[[#This Row],[Distribuição Base]]</f>
        <v>-133.39056073801623</v>
      </c>
      <c r="S174" s="26">
        <f>SUM(Tabela131234567891011623[[#This Row],[JANEIRO]:[DEZEMBRO]])</f>
        <v>-1600.6867288561943</v>
      </c>
    </row>
    <row r="175" spans="1:19" x14ac:dyDescent="0.25">
      <c r="A175" t="s">
        <v>206</v>
      </c>
      <c r="B175">
        <v>828</v>
      </c>
      <c r="C175" s="24">
        <v>80305</v>
      </c>
      <c r="D175" t="s">
        <v>210</v>
      </c>
      <c r="E175">
        <v>-383.8</v>
      </c>
      <c r="F175" s="7">
        <v>9.0507079334632354E-4</v>
      </c>
      <c r="G175" s="26">
        <f>G$7*Tabela131234567891011623[[#This Row],[Distribuição Base]]</f>
        <v>-108.60849520155882</v>
      </c>
      <c r="H175" s="26">
        <f>H$7*Tabela131234567891011623[[#This Row],[Distribuição Base]]</f>
        <v>-108.60849520155882</v>
      </c>
      <c r="I175" s="26">
        <f>I$7*Tabela131234567891011623[[#This Row],[Distribuição Base]]</f>
        <v>-108.60849520155882</v>
      </c>
      <c r="J175" s="26">
        <f>J$7*Tabela131234567891011623[[#This Row],[Distribuição Base]]</f>
        <v>-108.60849520155882</v>
      </c>
      <c r="K175" s="26">
        <f>K$7*Tabela131234567891011623[[#This Row],[Distribuição Base]]</f>
        <v>-108.60849520155882</v>
      </c>
      <c r="L175" s="26">
        <f>L$7*Tabela131234567891011623[[#This Row],[Distribuição Base]]</f>
        <v>-108.60849520155882</v>
      </c>
      <c r="M175" s="26">
        <f>M$7*Tabela131234567891011623[[#This Row],[Distribuição Base]]</f>
        <v>-108.60849520155882</v>
      </c>
      <c r="N175" s="26">
        <f>N$7*Tabela131234567891011623[[#This Row],[Distribuição Base]]</f>
        <v>-108.60849520155882</v>
      </c>
      <c r="O175" s="26">
        <f>O$7*Tabela131234567891011623[[#This Row],[Distribuição Base]]</f>
        <v>-108.60849520155882</v>
      </c>
      <c r="P175" s="26">
        <f>P$7*Tabela131234567891011623[[#This Row],[Distribuição Base]]</f>
        <v>-108.60849520155882</v>
      </c>
      <c r="Q175" s="26">
        <f>Q$7*Tabela131234567891011623[[#This Row],[Distribuição Base]]</f>
        <v>-108.60849520155882</v>
      </c>
      <c r="R175" s="26">
        <f>R$7*Tabela131234567891011623[[#This Row],[Distribuição Base]]</f>
        <v>-108.60849520155882</v>
      </c>
      <c r="S175" s="26">
        <f>SUM(Tabela131234567891011623[[#This Row],[JANEIRO]:[DEZEMBRO]])</f>
        <v>-1303.3019424187059</v>
      </c>
    </row>
    <row r="176" spans="1:19" x14ac:dyDescent="0.25">
      <c r="A176" t="s">
        <v>206</v>
      </c>
      <c r="B176">
        <v>829</v>
      </c>
      <c r="C176" s="24">
        <v>80306</v>
      </c>
      <c r="D176" t="s">
        <v>294</v>
      </c>
      <c r="E176">
        <v>-33.770000000000003</v>
      </c>
      <c r="F176" s="7">
        <v>6.4403201368344329E-3</v>
      </c>
      <c r="G176" s="26">
        <f>G$7*Tabela131234567891011623[[#This Row],[Distribuição Base]]</f>
        <v>-772.83841642013192</v>
      </c>
      <c r="H176" s="26">
        <f>H$7*Tabela131234567891011623[[#This Row],[Distribuição Base]]</f>
        <v>-772.83841642013192</v>
      </c>
      <c r="I176" s="26">
        <f>I$7*Tabela131234567891011623[[#This Row],[Distribuição Base]]</f>
        <v>-772.83841642013192</v>
      </c>
      <c r="J176" s="26">
        <f>J$7*Tabela131234567891011623[[#This Row],[Distribuição Base]]</f>
        <v>-772.83841642013192</v>
      </c>
      <c r="K176" s="26">
        <f>K$7*Tabela131234567891011623[[#This Row],[Distribuição Base]]</f>
        <v>-772.83841642013192</v>
      </c>
      <c r="L176" s="26">
        <f>L$7*Tabela131234567891011623[[#This Row],[Distribuição Base]]</f>
        <v>-772.83841642013192</v>
      </c>
      <c r="M176" s="26">
        <f>M$7*Tabela131234567891011623[[#This Row],[Distribuição Base]]</f>
        <v>-772.83841642013192</v>
      </c>
      <c r="N176" s="26">
        <f>N$7*Tabela131234567891011623[[#This Row],[Distribuição Base]]</f>
        <v>-772.83841642013192</v>
      </c>
      <c r="O176" s="26">
        <f>O$7*Tabela131234567891011623[[#This Row],[Distribuição Base]]</f>
        <v>-772.83841642013192</v>
      </c>
      <c r="P176" s="26">
        <f>P$7*Tabela131234567891011623[[#This Row],[Distribuição Base]]</f>
        <v>-772.83841642013192</v>
      </c>
      <c r="Q176" s="26">
        <f>Q$7*Tabela131234567891011623[[#This Row],[Distribuição Base]]</f>
        <v>-772.83841642013192</v>
      </c>
      <c r="R176" s="26">
        <f>R$7*Tabela131234567891011623[[#This Row],[Distribuição Base]]</f>
        <v>-772.83841642013192</v>
      </c>
      <c r="S176" s="26">
        <f>SUM(Tabela131234567891011623[[#This Row],[JANEIRO]:[DEZEMBRO]])</f>
        <v>-9274.0609970415826</v>
      </c>
    </row>
    <row r="177" spans="1:19" x14ac:dyDescent="0.25">
      <c r="A177" t="s">
        <v>206</v>
      </c>
      <c r="B177">
        <v>834</v>
      </c>
      <c r="C177" s="24">
        <v>80311</v>
      </c>
      <c r="D177" t="s">
        <v>295</v>
      </c>
      <c r="E177">
        <v>-432.87</v>
      </c>
      <c r="F177" s="7">
        <v>2.8489276413158431E-3</v>
      </c>
      <c r="G177" s="26">
        <f>G$7*Tabela131234567891011623[[#This Row],[Distribuição Base]]</f>
        <v>-341.87131695790117</v>
      </c>
      <c r="H177" s="26">
        <f>H$7*Tabela131234567891011623[[#This Row],[Distribuição Base]]</f>
        <v>-341.87131695790117</v>
      </c>
      <c r="I177" s="26">
        <f>I$7*Tabela131234567891011623[[#This Row],[Distribuição Base]]</f>
        <v>-341.87131695790117</v>
      </c>
      <c r="J177" s="26">
        <f>J$7*Tabela131234567891011623[[#This Row],[Distribuição Base]]</f>
        <v>-341.87131695790117</v>
      </c>
      <c r="K177" s="26">
        <f>K$7*Tabela131234567891011623[[#This Row],[Distribuição Base]]</f>
        <v>-341.87131695790117</v>
      </c>
      <c r="L177" s="26">
        <f>L$7*Tabela131234567891011623[[#This Row],[Distribuição Base]]</f>
        <v>-341.87131695790117</v>
      </c>
      <c r="M177" s="26">
        <f>M$7*Tabela131234567891011623[[#This Row],[Distribuição Base]]</f>
        <v>-341.87131695790117</v>
      </c>
      <c r="N177" s="26">
        <f>N$7*Tabela131234567891011623[[#This Row],[Distribuição Base]]</f>
        <v>-341.87131695790117</v>
      </c>
      <c r="O177" s="26">
        <f>O$7*Tabela131234567891011623[[#This Row],[Distribuição Base]]</f>
        <v>-341.87131695790117</v>
      </c>
      <c r="P177" s="26">
        <f>P$7*Tabela131234567891011623[[#This Row],[Distribuição Base]]</f>
        <v>-341.87131695790117</v>
      </c>
      <c r="Q177" s="26">
        <f>Q$7*Tabela131234567891011623[[#This Row],[Distribuição Base]]</f>
        <v>-341.87131695790117</v>
      </c>
      <c r="R177" s="26">
        <f>R$7*Tabela131234567891011623[[#This Row],[Distribuição Base]]</f>
        <v>-341.87131695790117</v>
      </c>
      <c r="S177" s="26">
        <f>SUM(Tabela131234567891011623[[#This Row],[JANEIRO]:[DEZEMBRO]])</f>
        <v>-4102.455803494815</v>
      </c>
    </row>
    <row r="178" spans="1:19" x14ac:dyDescent="0.25">
      <c r="A178" t="s">
        <v>206</v>
      </c>
      <c r="B178">
        <v>840</v>
      </c>
      <c r="C178" s="24">
        <v>80317</v>
      </c>
      <c r="D178" t="s">
        <v>212</v>
      </c>
      <c r="E178">
        <v>-208.35</v>
      </c>
      <c r="F178" s="7">
        <v>2.9866057831850505E-3</v>
      </c>
      <c r="G178" s="26">
        <f>G$7*Tabela131234567891011623[[#This Row],[Distribuição Base]]</f>
        <v>-358.39269398220608</v>
      </c>
      <c r="H178" s="26">
        <f>H$7*Tabela131234567891011623[[#This Row],[Distribuição Base]]</f>
        <v>-358.39269398220608</v>
      </c>
      <c r="I178" s="26">
        <f>I$7*Tabela131234567891011623[[#This Row],[Distribuição Base]]</f>
        <v>-358.39269398220608</v>
      </c>
      <c r="J178" s="26">
        <f>J$7*Tabela131234567891011623[[#This Row],[Distribuição Base]]</f>
        <v>-358.39269398220608</v>
      </c>
      <c r="K178" s="26">
        <f>K$7*Tabela131234567891011623[[#This Row],[Distribuição Base]]</f>
        <v>-358.39269398220608</v>
      </c>
      <c r="L178" s="26">
        <f>L$7*Tabela131234567891011623[[#This Row],[Distribuição Base]]</f>
        <v>-358.39269398220608</v>
      </c>
      <c r="M178" s="26">
        <f>M$7*Tabela131234567891011623[[#This Row],[Distribuição Base]]</f>
        <v>-358.39269398220608</v>
      </c>
      <c r="N178" s="26">
        <f>N$7*Tabela131234567891011623[[#This Row],[Distribuição Base]]</f>
        <v>-358.39269398220608</v>
      </c>
      <c r="O178" s="26">
        <f>O$7*Tabela131234567891011623[[#This Row],[Distribuição Base]]</f>
        <v>-358.39269398220608</v>
      </c>
      <c r="P178" s="26">
        <f>P$7*Tabela131234567891011623[[#This Row],[Distribuição Base]]</f>
        <v>-358.39269398220608</v>
      </c>
      <c r="Q178" s="26">
        <f>Q$7*Tabela131234567891011623[[#This Row],[Distribuição Base]]</f>
        <v>-358.39269398220608</v>
      </c>
      <c r="R178" s="26">
        <f>R$7*Tabela131234567891011623[[#This Row],[Distribuição Base]]</f>
        <v>-358.39269398220608</v>
      </c>
      <c r="S178" s="26">
        <f>SUM(Tabela131234567891011623[[#This Row],[JANEIRO]:[DEZEMBRO]])</f>
        <v>-4300.7123277864721</v>
      </c>
    </row>
    <row r="179" spans="1:19" x14ac:dyDescent="0.25">
      <c r="A179" t="s">
        <v>214</v>
      </c>
      <c r="B179">
        <f>SUBTOTAL(103,Tabela131234567891011623[COD_SETOR])</f>
        <v>170</v>
      </c>
      <c r="E179" s="28">
        <f>SUBTOTAL(109,Tabela131234567891011623[BASE])</f>
        <v>-132544.92999999993</v>
      </c>
      <c r="F179" s="28">
        <f>SUBTOTAL(109,Tabela131234567891011623[Distribuição Base])</f>
        <v>0.96305949773840915</v>
      </c>
      <c r="G179" s="28">
        <f>SUBTOTAL(109,Tabela131234567891011623[JANEIRO])</f>
        <v>-115567.13972860905</v>
      </c>
      <c r="H179" s="28">
        <f>SUBTOTAL(109,Tabela131234567891011623[FEVEREIRO])</f>
        <v>-115567.13972860905</v>
      </c>
      <c r="I179" s="28">
        <f>SUBTOTAL(109,Tabela131234567891011623[MARÇO])</f>
        <v>-115567.13972860905</v>
      </c>
      <c r="J179" s="28">
        <f>SUBTOTAL(109,Tabela131234567891011623[ABRIL])</f>
        <v>-115567.13972860905</v>
      </c>
      <c r="K179" s="28">
        <f>SUBTOTAL(109,Tabela131234567891011623[MAIO])</f>
        <v>-115567.13972860905</v>
      </c>
      <c r="L179" s="28">
        <f>SUBTOTAL(109,Tabela131234567891011623[JUNHO])</f>
        <v>-115567.13972860905</v>
      </c>
      <c r="M179" s="28">
        <f>SUBTOTAL(109,Tabela131234567891011623[JULHO])</f>
        <v>-115567.13972860905</v>
      </c>
      <c r="N179" s="28">
        <f>SUBTOTAL(109,Tabela131234567891011623[AGOSTO])</f>
        <v>-115567.13972860905</v>
      </c>
      <c r="O179" s="28">
        <f>SUBTOTAL(109,Tabela131234567891011623[SETEMBRO])</f>
        <v>-115567.13972860905</v>
      </c>
      <c r="P179" s="28">
        <f>SUBTOTAL(109,Tabela131234567891011623[OUTUBRO])</f>
        <v>-115567.13972860905</v>
      </c>
      <c r="Q179" s="28">
        <f>SUBTOTAL(109,Tabela131234567891011623[NOVEMBRO])</f>
        <v>-115567.13972860905</v>
      </c>
      <c r="R179" s="28">
        <f>SUBTOTAL(109,Tabela131234567891011623[DEZEMBRO])</f>
        <v>-115567.13972860905</v>
      </c>
    </row>
  </sheetData>
  <mergeCells count="2">
    <mergeCell ref="A6:C7"/>
    <mergeCell ref="A2:C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A46C-11B1-43CE-B5EB-BD0C0DB06B53}">
  <dimension ref="A1:Y204"/>
  <sheetViews>
    <sheetView topLeftCell="J1" workbookViewId="0">
      <selection activeCell="R20" sqref="R20"/>
    </sheetView>
  </sheetViews>
  <sheetFormatPr defaultRowHeight="15" x14ac:dyDescent="0.25"/>
  <cols>
    <col min="8" max="8" width="11.85546875" customWidth="1"/>
    <col min="10" max="10" width="11.5703125" bestFit="1" customWidth="1"/>
    <col min="15" max="15" width="0" hidden="1" customWidth="1"/>
    <col min="16" max="16" width="103.42578125" hidden="1" customWidth="1"/>
    <col min="17" max="17" width="0" hidden="1" customWidth="1"/>
    <col min="21" max="21" width="19.85546875" customWidth="1"/>
    <col min="24" max="24" width="50.5703125" customWidth="1"/>
    <col min="25" max="25" width="11.5703125" bestFit="1" customWidth="1"/>
  </cols>
  <sheetData>
    <row r="1" spans="1:25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13</v>
      </c>
      <c r="O1" t="s">
        <v>229</v>
      </c>
      <c r="P1" t="s">
        <v>230</v>
      </c>
      <c r="Q1" t="s">
        <v>4</v>
      </c>
      <c r="U1" s="43" t="s">
        <v>301</v>
      </c>
      <c r="V1" s="43" t="s">
        <v>302</v>
      </c>
      <c r="W1" s="43" t="s">
        <v>303</v>
      </c>
      <c r="X1" s="43" t="s">
        <v>304</v>
      </c>
      <c r="Y1" t="s">
        <v>225</v>
      </c>
    </row>
    <row r="2" spans="1:25" x14ac:dyDescent="0.25">
      <c r="A2" s="30">
        <v>45505</v>
      </c>
      <c r="B2" s="30">
        <v>45535</v>
      </c>
      <c r="C2" t="s">
        <v>31</v>
      </c>
      <c r="D2" t="s">
        <v>231</v>
      </c>
      <c r="E2" t="s">
        <v>232</v>
      </c>
      <c r="F2" t="s">
        <v>1</v>
      </c>
      <c r="G2" t="s">
        <v>2</v>
      </c>
      <c r="H2" s="30">
        <v>45534</v>
      </c>
      <c r="I2" t="s">
        <v>233</v>
      </c>
      <c r="J2">
        <v>-99.02</v>
      </c>
      <c r="K2" t="s">
        <v>234</v>
      </c>
      <c r="L2">
        <v>1</v>
      </c>
      <c r="M2" t="s">
        <v>30</v>
      </c>
      <c r="N2" s="24">
        <v>11001</v>
      </c>
      <c r="O2">
        <v>46993</v>
      </c>
      <c r="P2" t="s">
        <v>325</v>
      </c>
      <c r="Q2" t="s">
        <v>236</v>
      </c>
      <c r="R2" s="42" t="s">
        <v>381</v>
      </c>
      <c r="S2" t="s">
        <v>382</v>
      </c>
      <c r="T2" t="str">
        <f>CONCATENATE(R2,TEXT(N2,"##.###"),R2,S2)</f>
        <v>'11.001',</v>
      </c>
      <c r="U2" t="s">
        <v>30</v>
      </c>
      <c r="V2">
        <v>3</v>
      </c>
      <c r="W2" s="24">
        <v>11001</v>
      </c>
      <c r="X2" t="s">
        <v>31</v>
      </c>
      <c r="Y2">
        <v>-99.02</v>
      </c>
    </row>
    <row r="3" spans="1:25" x14ac:dyDescent="0.25">
      <c r="A3" s="30">
        <v>45505</v>
      </c>
      <c r="B3" s="30">
        <v>45535</v>
      </c>
      <c r="C3" t="s">
        <v>32</v>
      </c>
      <c r="D3" t="s">
        <v>231</v>
      </c>
      <c r="E3" t="s">
        <v>232</v>
      </c>
      <c r="F3" t="s">
        <v>1</v>
      </c>
      <c r="G3" t="s">
        <v>2</v>
      </c>
      <c r="H3" s="30">
        <v>45534</v>
      </c>
      <c r="I3" t="s">
        <v>233</v>
      </c>
      <c r="J3">
        <v>-148.30000000000001</v>
      </c>
      <c r="K3" t="s">
        <v>234</v>
      </c>
      <c r="L3">
        <v>1</v>
      </c>
      <c r="M3" t="s">
        <v>30</v>
      </c>
      <c r="N3" s="24">
        <v>11010</v>
      </c>
      <c r="O3">
        <v>46993</v>
      </c>
      <c r="P3" t="s">
        <v>325</v>
      </c>
      <c r="Q3" t="s">
        <v>236</v>
      </c>
      <c r="R3" s="42" t="s">
        <v>381</v>
      </c>
      <c r="S3" t="s">
        <v>382</v>
      </c>
      <c r="T3" t="str">
        <f t="shared" ref="T3:T66" si="0">CONCATENATE(R3,TEXT(N3,"##.###"),R3,S3)</f>
        <v>'11.010',</v>
      </c>
      <c r="U3" t="s">
        <v>30</v>
      </c>
      <c r="V3">
        <v>5</v>
      </c>
      <c r="W3" s="24">
        <v>11010</v>
      </c>
      <c r="X3" t="s">
        <v>32</v>
      </c>
      <c r="Y3">
        <v>-148.30000000000001</v>
      </c>
    </row>
    <row r="4" spans="1:25" x14ac:dyDescent="0.25">
      <c r="A4" s="30">
        <v>45505</v>
      </c>
      <c r="B4" s="30">
        <v>45535</v>
      </c>
      <c r="C4" t="s">
        <v>33</v>
      </c>
      <c r="D4" t="s">
        <v>231</v>
      </c>
      <c r="E4" t="s">
        <v>232</v>
      </c>
      <c r="F4" t="s">
        <v>1</v>
      </c>
      <c r="G4" t="s">
        <v>2</v>
      </c>
      <c r="H4" s="30">
        <v>45534</v>
      </c>
      <c r="I4" t="s">
        <v>233</v>
      </c>
      <c r="J4">
        <v>-39.11</v>
      </c>
      <c r="K4" t="s">
        <v>234</v>
      </c>
      <c r="L4">
        <v>1</v>
      </c>
      <c r="M4" t="s">
        <v>30</v>
      </c>
      <c r="N4" s="24">
        <v>11019</v>
      </c>
      <c r="O4">
        <v>46993</v>
      </c>
      <c r="P4" t="s">
        <v>325</v>
      </c>
      <c r="Q4" t="s">
        <v>236</v>
      </c>
      <c r="R4" s="42" t="s">
        <v>381</v>
      </c>
      <c r="S4" t="s">
        <v>382</v>
      </c>
      <c r="T4" t="str">
        <f t="shared" si="0"/>
        <v>'11.019',</v>
      </c>
      <c r="U4" t="s">
        <v>30</v>
      </c>
      <c r="V4">
        <v>11</v>
      </c>
      <c r="W4" s="24">
        <v>11019</v>
      </c>
      <c r="X4" t="s">
        <v>33</v>
      </c>
      <c r="Y4">
        <v>-39.11</v>
      </c>
    </row>
    <row r="5" spans="1:25" x14ac:dyDescent="0.25">
      <c r="A5" s="30">
        <v>45505</v>
      </c>
      <c r="B5" s="30">
        <v>45535</v>
      </c>
      <c r="C5" t="s">
        <v>51</v>
      </c>
      <c r="D5" t="s">
        <v>231</v>
      </c>
      <c r="E5" t="s">
        <v>232</v>
      </c>
      <c r="F5" t="s">
        <v>1</v>
      </c>
      <c r="G5" t="s">
        <v>2</v>
      </c>
      <c r="H5" s="30">
        <v>45534</v>
      </c>
      <c r="I5" t="s">
        <v>233</v>
      </c>
      <c r="J5">
        <v>-4.2699999999999996</v>
      </c>
      <c r="K5" t="s">
        <v>234</v>
      </c>
      <c r="L5">
        <v>1</v>
      </c>
      <c r="M5" t="s">
        <v>30</v>
      </c>
      <c r="N5" s="24">
        <v>11021</v>
      </c>
      <c r="O5">
        <v>46993</v>
      </c>
      <c r="P5" t="s">
        <v>325</v>
      </c>
      <c r="Q5" t="s">
        <v>236</v>
      </c>
      <c r="R5" s="42" t="s">
        <v>381</v>
      </c>
      <c r="S5" t="s">
        <v>382</v>
      </c>
      <c r="T5" t="str">
        <f t="shared" si="0"/>
        <v>'11.021',</v>
      </c>
      <c r="U5" t="s">
        <v>30</v>
      </c>
      <c r="V5">
        <v>857</v>
      </c>
      <c r="W5" s="24">
        <v>11021</v>
      </c>
      <c r="X5" t="s">
        <v>51</v>
      </c>
      <c r="Y5">
        <v>-4.2699999999999996</v>
      </c>
    </row>
    <row r="6" spans="1:25" x14ac:dyDescent="0.25">
      <c r="A6" s="30">
        <v>45505</v>
      </c>
      <c r="B6" s="30">
        <v>45535</v>
      </c>
      <c r="C6" t="s">
        <v>171</v>
      </c>
      <c r="D6" t="s">
        <v>231</v>
      </c>
      <c r="E6" t="s">
        <v>232</v>
      </c>
      <c r="F6" t="s">
        <v>1</v>
      </c>
      <c r="G6" t="s">
        <v>2</v>
      </c>
      <c r="H6" s="30">
        <v>45534</v>
      </c>
      <c r="I6" t="s">
        <v>233</v>
      </c>
      <c r="J6">
        <v>-118.35000000000001</v>
      </c>
      <c r="K6" t="s">
        <v>234</v>
      </c>
      <c r="L6">
        <v>2</v>
      </c>
      <c r="M6" t="s">
        <v>56</v>
      </c>
      <c r="N6" s="24">
        <v>12000</v>
      </c>
      <c r="O6">
        <v>47015</v>
      </c>
      <c r="P6" t="s">
        <v>327</v>
      </c>
      <c r="Q6" t="s">
        <v>236</v>
      </c>
      <c r="R6" s="42" t="s">
        <v>381</v>
      </c>
      <c r="S6" t="s">
        <v>382</v>
      </c>
      <c r="T6" t="str">
        <f t="shared" si="0"/>
        <v>'12.000',</v>
      </c>
      <c r="U6" t="s">
        <v>30</v>
      </c>
      <c r="V6">
        <v>12</v>
      </c>
      <c r="W6" s="24">
        <v>12000</v>
      </c>
      <c r="X6" t="s">
        <v>383</v>
      </c>
      <c r="Y6">
        <v>-118.35000000000001</v>
      </c>
    </row>
    <row r="7" spans="1:25" x14ac:dyDescent="0.25">
      <c r="A7" s="30">
        <v>45505</v>
      </c>
      <c r="B7" s="30">
        <v>45535</v>
      </c>
      <c r="C7" t="s">
        <v>34</v>
      </c>
      <c r="D7" t="s">
        <v>231</v>
      </c>
      <c r="E7" t="s">
        <v>232</v>
      </c>
      <c r="F7" t="s">
        <v>1</v>
      </c>
      <c r="G7" t="s">
        <v>2</v>
      </c>
      <c r="H7" s="30">
        <v>45534</v>
      </c>
      <c r="I7" t="s">
        <v>233</v>
      </c>
      <c r="J7">
        <v>-14.21</v>
      </c>
      <c r="K7" t="s">
        <v>234</v>
      </c>
      <c r="L7">
        <v>1</v>
      </c>
      <c r="M7" t="s">
        <v>30</v>
      </c>
      <c r="N7" s="24">
        <v>12001</v>
      </c>
      <c r="O7">
        <v>46993</v>
      </c>
      <c r="P7" t="s">
        <v>325</v>
      </c>
      <c r="Q7" t="s">
        <v>236</v>
      </c>
      <c r="R7" s="42" t="s">
        <v>381</v>
      </c>
      <c r="S7" t="s">
        <v>382</v>
      </c>
      <c r="T7" t="str">
        <f t="shared" si="0"/>
        <v>'12.001',</v>
      </c>
      <c r="U7" t="s">
        <v>30</v>
      </c>
      <c r="V7">
        <v>13</v>
      </c>
      <c r="W7" s="24">
        <v>12001</v>
      </c>
      <c r="X7" t="s">
        <v>34</v>
      </c>
      <c r="Y7">
        <v>-14.21</v>
      </c>
    </row>
    <row r="8" spans="1:25" x14ac:dyDescent="0.25">
      <c r="A8" s="30">
        <v>45505</v>
      </c>
      <c r="B8" s="30">
        <v>45535</v>
      </c>
      <c r="C8" t="s">
        <v>35</v>
      </c>
      <c r="D8" t="s">
        <v>231</v>
      </c>
      <c r="E8" t="s">
        <v>232</v>
      </c>
      <c r="F8" t="s">
        <v>1</v>
      </c>
      <c r="G8" t="s">
        <v>2</v>
      </c>
      <c r="H8" s="30">
        <v>45534</v>
      </c>
      <c r="I8" t="s">
        <v>233</v>
      </c>
      <c r="J8">
        <v>-49.24</v>
      </c>
      <c r="K8" t="s">
        <v>234</v>
      </c>
      <c r="L8">
        <v>1</v>
      </c>
      <c r="M8" t="s">
        <v>30</v>
      </c>
      <c r="N8" s="24">
        <v>12101</v>
      </c>
      <c r="O8">
        <v>46993</v>
      </c>
      <c r="P8" t="s">
        <v>325</v>
      </c>
      <c r="Q8" t="s">
        <v>236</v>
      </c>
      <c r="R8" s="42" t="s">
        <v>381</v>
      </c>
      <c r="S8" t="s">
        <v>382</v>
      </c>
      <c r="T8" t="str">
        <f t="shared" si="0"/>
        <v>'12.101',</v>
      </c>
      <c r="U8" t="s">
        <v>30</v>
      </c>
      <c r="V8">
        <v>16</v>
      </c>
      <c r="W8" s="24">
        <v>12101</v>
      </c>
      <c r="X8" t="s">
        <v>35</v>
      </c>
      <c r="Y8">
        <v>-49.24</v>
      </c>
    </row>
    <row r="9" spans="1:25" x14ac:dyDescent="0.25">
      <c r="A9" s="30">
        <v>45505</v>
      </c>
      <c r="B9" s="30">
        <v>45535</v>
      </c>
      <c r="C9" t="s">
        <v>36</v>
      </c>
      <c r="D9" t="s">
        <v>231</v>
      </c>
      <c r="E9" t="s">
        <v>232</v>
      </c>
      <c r="F9" t="s">
        <v>1</v>
      </c>
      <c r="G9" t="s">
        <v>2</v>
      </c>
      <c r="H9" s="30">
        <v>45534</v>
      </c>
      <c r="I9" t="s">
        <v>233</v>
      </c>
      <c r="J9">
        <v>-6.67</v>
      </c>
      <c r="K9" t="s">
        <v>234</v>
      </c>
      <c r="L9">
        <v>1</v>
      </c>
      <c r="M9" t="s">
        <v>30</v>
      </c>
      <c r="N9" s="24">
        <v>12110</v>
      </c>
      <c r="O9">
        <v>46993</v>
      </c>
      <c r="P9" t="s">
        <v>325</v>
      </c>
      <c r="Q9" t="s">
        <v>236</v>
      </c>
      <c r="R9" s="42" t="s">
        <v>381</v>
      </c>
      <c r="S9" t="s">
        <v>382</v>
      </c>
      <c r="T9" t="str">
        <f t="shared" si="0"/>
        <v>'12.110',</v>
      </c>
      <c r="U9" t="s">
        <v>30</v>
      </c>
      <c r="V9">
        <v>18</v>
      </c>
      <c r="W9" s="24">
        <v>12110</v>
      </c>
      <c r="X9" t="s">
        <v>36</v>
      </c>
      <c r="Y9">
        <v>-6.67</v>
      </c>
    </row>
    <row r="10" spans="1:25" x14ac:dyDescent="0.25">
      <c r="A10" s="30">
        <v>45505</v>
      </c>
      <c r="B10" s="30">
        <v>45535</v>
      </c>
      <c r="C10" t="s">
        <v>37</v>
      </c>
      <c r="D10" t="s">
        <v>231</v>
      </c>
      <c r="E10" t="s">
        <v>232</v>
      </c>
      <c r="F10" t="s">
        <v>1</v>
      </c>
      <c r="G10" t="s">
        <v>2</v>
      </c>
      <c r="H10" s="30">
        <v>45534</v>
      </c>
      <c r="I10" t="s">
        <v>233</v>
      </c>
      <c r="J10">
        <v>-150.19</v>
      </c>
      <c r="K10" t="s">
        <v>234</v>
      </c>
      <c r="L10">
        <v>1</v>
      </c>
      <c r="M10" t="s">
        <v>30</v>
      </c>
      <c r="N10" s="24">
        <v>12120</v>
      </c>
      <c r="O10">
        <v>46993</v>
      </c>
      <c r="P10" t="s">
        <v>325</v>
      </c>
      <c r="Q10" t="s">
        <v>236</v>
      </c>
      <c r="R10" s="42" t="s">
        <v>381</v>
      </c>
      <c r="S10" t="s">
        <v>382</v>
      </c>
      <c r="T10" t="str">
        <f t="shared" si="0"/>
        <v>'12.120',</v>
      </c>
      <c r="U10" t="s">
        <v>30</v>
      </c>
      <c r="V10">
        <v>21</v>
      </c>
      <c r="W10" s="24">
        <v>12120</v>
      </c>
      <c r="X10" t="s">
        <v>37</v>
      </c>
      <c r="Y10">
        <v>-150.19</v>
      </c>
    </row>
    <row r="11" spans="1:25" x14ac:dyDescent="0.25">
      <c r="A11" s="30">
        <v>45505</v>
      </c>
      <c r="B11" s="30">
        <v>45535</v>
      </c>
      <c r="C11" t="s">
        <v>38</v>
      </c>
      <c r="D11" t="s">
        <v>231</v>
      </c>
      <c r="E11" t="s">
        <v>232</v>
      </c>
      <c r="F11" t="s">
        <v>1</v>
      </c>
      <c r="G11" t="s">
        <v>2</v>
      </c>
      <c r="H11" s="30">
        <v>45534</v>
      </c>
      <c r="I11" t="s">
        <v>233</v>
      </c>
      <c r="J11">
        <v>-583.38</v>
      </c>
      <c r="K11" t="s">
        <v>234</v>
      </c>
      <c r="L11">
        <v>1</v>
      </c>
      <c r="M11" t="s">
        <v>30</v>
      </c>
      <c r="N11" s="24">
        <v>12122</v>
      </c>
      <c r="O11">
        <v>46993</v>
      </c>
      <c r="P11" t="s">
        <v>325</v>
      </c>
      <c r="Q11" t="s">
        <v>236</v>
      </c>
      <c r="R11" s="42" t="s">
        <v>381</v>
      </c>
      <c r="S11" t="s">
        <v>382</v>
      </c>
      <c r="T11" t="str">
        <f t="shared" si="0"/>
        <v>'12.122',</v>
      </c>
      <c r="U11" t="s">
        <v>30</v>
      </c>
      <c r="V11">
        <v>23</v>
      </c>
      <c r="W11" s="24">
        <v>12122</v>
      </c>
      <c r="X11" t="s">
        <v>38</v>
      </c>
      <c r="Y11">
        <v>-583.38</v>
      </c>
    </row>
    <row r="12" spans="1:25" x14ac:dyDescent="0.25">
      <c r="A12" s="30">
        <v>45505</v>
      </c>
      <c r="B12" s="30">
        <v>45535</v>
      </c>
      <c r="C12" t="s">
        <v>39</v>
      </c>
      <c r="D12" t="s">
        <v>231</v>
      </c>
      <c r="E12" t="s">
        <v>232</v>
      </c>
      <c r="F12" t="s">
        <v>1</v>
      </c>
      <c r="G12" t="s">
        <v>2</v>
      </c>
      <c r="H12" s="30">
        <v>45534</v>
      </c>
      <c r="I12" t="s">
        <v>233</v>
      </c>
      <c r="J12">
        <v>-101.94</v>
      </c>
      <c r="K12" t="s">
        <v>234</v>
      </c>
      <c r="L12">
        <v>1</v>
      </c>
      <c r="M12" t="s">
        <v>30</v>
      </c>
      <c r="N12" s="24">
        <v>12124</v>
      </c>
      <c r="O12">
        <v>46993</v>
      </c>
      <c r="P12" t="s">
        <v>325</v>
      </c>
      <c r="Q12" t="s">
        <v>236</v>
      </c>
      <c r="R12" s="42" t="s">
        <v>381</v>
      </c>
      <c r="S12" t="s">
        <v>382</v>
      </c>
      <c r="T12" t="str">
        <f t="shared" si="0"/>
        <v>'12.124',</v>
      </c>
      <c r="U12" t="s">
        <v>30</v>
      </c>
      <c r="V12">
        <v>25</v>
      </c>
      <c r="W12" s="24">
        <v>12124</v>
      </c>
      <c r="X12" t="s">
        <v>39</v>
      </c>
      <c r="Y12">
        <v>-101.94</v>
      </c>
    </row>
    <row r="13" spans="1:25" x14ac:dyDescent="0.25">
      <c r="A13" s="30">
        <v>45505</v>
      </c>
      <c r="B13" s="30">
        <v>45535</v>
      </c>
      <c r="C13" t="s">
        <v>40</v>
      </c>
      <c r="D13" t="s">
        <v>231</v>
      </c>
      <c r="E13" t="s">
        <v>232</v>
      </c>
      <c r="F13" t="s">
        <v>1</v>
      </c>
      <c r="G13" t="s">
        <v>2</v>
      </c>
      <c r="H13" s="30">
        <v>45534</v>
      </c>
      <c r="I13" t="s">
        <v>233</v>
      </c>
      <c r="J13">
        <v>-37.4</v>
      </c>
      <c r="K13" t="s">
        <v>234</v>
      </c>
      <c r="L13">
        <v>1</v>
      </c>
      <c r="M13" t="s">
        <v>30</v>
      </c>
      <c r="N13" s="24">
        <v>12130</v>
      </c>
      <c r="O13">
        <v>46993</v>
      </c>
      <c r="P13" t="s">
        <v>325</v>
      </c>
      <c r="Q13" t="s">
        <v>236</v>
      </c>
      <c r="R13" s="42" t="s">
        <v>381</v>
      </c>
      <c r="S13" t="s">
        <v>382</v>
      </c>
      <c r="T13" t="str">
        <f t="shared" si="0"/>
        <v>'12.130',</v>
      </c>
      <c r="U13" t="s">
        <v>30</v>
      </c>
      <c r="V13">
        <v>27</v>
      </c>
      <c r="W13" s="24">
        <v>12130</v>
      </c>
      <c r="X13" t="s">
        <v>40</v>
      </c>
      <c r="Y13">
        <v>-37.4</v>
      </c>
    </row>
    <row r="14" spans="1:25" x14ac:dyDescent="0.25">
      <c r="A14" s="30">
        <v>45505</v>
      </c>
      <c r="B14" s="30">
        <v>45535</v>
      </c>
      <c r="C14" t="s">
        <v>241</v>
      </c>
      <c r="D14" t="s">
        <v>231</v>
      </c>
      <c r="E14" t="s">
        <v>232</v>
      </c>
      <c r="F14" t="s">
        <v>1</v>
      </c>
      <c r="G14" t="s">
        <v>2</v>
      </c>
      <c r="H14" s="30">
        <v>45534</v>
      </c>
      <c r="I14" t="s">
        <v>233</v>
      </c>
      <c r="J14">
        <v>-4.8</v>
      </c>
      <c r="K14" t="s">
        <v>234</v>
      </c>
      <c r="L14">
        <v>1</v>
      </c>
      <c r="M14" t="s">
        <v>30</v>
      </c>
      <c r="N14" s="24">
        <v>12131</v>
      </c>
      <c r="O14">
        <v>46993</v>
      </c>
      <c r="P14" t="s">
        <v>325</v>
      </c>
      <c r="Q14" t="s">
        <v>236</v>
      </c>
      <c r="R14" s="42" t="s">
        <v>381</v>
      </c>
      <c r="S14" t="s">
        <v>382</v>
      </c>
      <c r="T14" t="str">
        <f t="shared" si="0"/>
        <v>'12.131',</v>
      </c>
      <c r="U14" t="s">
        <v>30</v>
      </c>
      <c r="V14">
        <v>28</v>
      </c>
      <c r="W14" s="24">
        <v>12131</v>
      </c>
      <c r="X14" t="s">
        <v>241</v>
      </c>
      <c r="Y14">
        <v>-4.8</v>
      </c>
    </row>
    <row r="15" spans="1:25" x14ac:dyDescent="0.25">
      <c r="A15" s="30">
        <v>45505</v>
      </c>
      <c r="B15" s="30">
        <v>45535</v>
      </c>
      <c r="C15" t="s">
        <v>42</v>
      </c>
      <c r="D15" t="s">
        <v>231</v>
      </c>
      <c r="E15" t="s">
        <v>232</v>
      </c>
      <c r="F15" t="s">
        <v>1</v>
      </c>
      <c r="G15" t="s">
        <v>2</v>
      </c>
      <c r="H15" s="30">
        <v>45534</v>
      </c>
      <c r="I15" t="s">
        <v>233</v>
      </c>
      <c r="J15">
        <v>-23.08</v>
      </c>
      <c r="K15" t="s">
        <v>234</v>
      </c>
      <c r="L15">
        <v>1</v>
      </c>
      <c r="M15" t="s">
        <v>30</v>
      </c>
      <c r="N15" s="24">
        <v>12133</v>
      </c>
      <c r="O15">
        <v>46993</v>
      </c>
      <c r="P15" t="s">
        <v>325</v>
      </c>
      <c r="Q15" t="s">
        <v>236</v>
      </c>
      <c r="R15" s="42" t="s">
        <v>381</v>
      </c>
      <c r="S15" t="s">
        <v>382</v>
      </c>
      <c r="T15" t="str">
        <f t="shared" si="0"/>
        <v>'12.133',</v>
      </c>
      <c r="U15" t="s">
        <v>30</v>
      </c>
      <c r="V15">
        <v>30</v>
      </c>
      <c r="W15" s="24">
        <v>12133</v>
      </c>
      <c r="X15" t="s">
        <v>42</v>
      </c>
      <c r="Y15">
        <v>-23.08</v>
      </c>
    </row>
    <row r="16" spans="1:25" x14ac:dyDescent="0.25">
      <c r="A16" s="30">
        <v>45505</v>
      </c>
      <c r="B16" s="30">
        <v>45535</v>
      </c>
      <c r="C16" t="s">
        <v>52</v>
      </c>
      <c r="D16" t="s">
        <v>231</v>
      </c>
      <c r="E16" t="s">
        <v>232</v>
      </c>
      <c r="F16" t="s">
        <v>1</v>
      </c>
      <c r="G16" t="s">
        <v>2</v>
      </c>
      <c r="H16" s="30">
        <v>45534</v>
      </c>
      <c r="I16" t="s">
        <v>233</v>
      </c>
      <c r="J16">
        <v>-2.35</v>
      </c>
      <c r="K16" t="s">
        <v>234</v>
      </c>
      <c r="L16">
        <v>1</v>
      </c>
      <c r="M16" t="s">
        <v>30</v>
      </c>
      <c r="N16" s="24">
        <v>12136</v>
      </c>
      <c r="O16">
        <v>46993</v>
      </c>
      <c r="P16" t="s">
        <v>325</v>
      </c>
      <c r="Q16" t="s">
        <v>236</v>
      </c>
      <c r="R16" s="42" t="s">
        <v>381</v>
      </c>
      <c r="S16" t="s">
        <v>382</v>
      </c>
      <c r="T16" t="str">
        <f t="shared" si="0"/>
        <v>'12.136',</v>
      </c>
      <c r="U16" t="s">
        <v>30</v>
      </c>
      <c r="V16">
        <v>1030</v>
      </c>
      <c r="W16" s="24">
        <v>12136</v>
      </c>
      <c r="X16" t="s">
        <v>52</v>
      </c>
      <c r="Y16">
        <v>-2.35</v>
      </c>
    </row>
    <row r="17" spans="1:25" x14ac:dyDescent="0.25">
      <c r="A17" s="30">
        <v>45505</v>
      </c>
      <c r="B17" s="30">
        <v>45535</v>
      </c>
      <c r="C17" t="s">
        <v>43</v>
      </c>
      <c r="D17" t="s">
        <v>231</v>
      </c>
      <c r="E17" t="s">
        <v>232</v>
      </c>
      <c r="F17" t="s">
        <v>1</v>
      </c>
      <c r="G17" t="s">
        <v>2</v>
      </c>
      <c r="H17" s="30">
        <v>45534</v>
      </c>
      <c r="I17" t="s">
        <v>233</v>
      </c>
      <c r="J17">
        <v>-112.96</v>
      </c>
      <c r="K17" t="s">
        <v>234</v>
      </c>
      <c r="L17">
        <v>1</v>
      </c>
      <c r="M17" t="s">
        <v>30</v>
      </c>
      <c r="N17" s="24">
        <v>12140</v>
      </c>
      <c r="O17">
        <v>46993</v>
      </c>
      <c r="P17" t="s">
        <v>325</v>
      </c>
      <c r="Q17" t="s">
        <v>236</v>
      </c>
      <c r="R17" s="42" t="s">
        <v>381</v>
      </c>
      <c r="S17" t="s">
        <v>382</v>
      </c>
      <c r="T17" t="str">
        <f t="shared" si="0"/>
        <v>'12.140',</v>
      </c>
      <c r="U17" t="s">
        <v>30</v>
      </c>
      <c r="V17">
        <v>32</v>
      </c>
      <c r="W17" s="24">
        <v>12140</v>
      </c>
      <c r="X17" t="s">
        <v>43</v>
      </c>
      <c r="Y17">
        <v>-112.96</v>
      </c>
    </row>
    <row r="18" spans="1:25" x14ac:dyDescent="0.25">
      <c r="A18" s="30">
        <v>45505</v>
      </c>
      <c r="B18" s="30">
        <v>45535</v>
      </c>
      <c r="C18" t="s">
        <v>44</v>
      </c>
      <c r="D18" t="s">
        <v>231</v>
      </c>
      <c r="E18" t="s">
        <v>232</v>
      </c>
      <c r="F18" t="s">
        <v>1</v>
      </c>
      <c r="G18" t="s">
        <v>2</v>
      </c>
      <c r="H18" s="30">
        <v>45534</v>
      </c>
      <c r="I18" t="s">
        <v>233</v>
      </c>
      <c r="J18">
        <v>-675.76</v>
      </c>
      <c r="K18" t="s">
        <v>234</v>
      </c>
      <c r="L18">
        <v>1</v>
      </c>
      <c r="M18" t="s">
        <v>30</v>
      </c>
      <c r="N18" s="24">
        <v>12160</v>
      </c>
      <c r="O18">
        <v>46993</v>
      </c>
      <c r="P18" t="s">
        <v>325</v>
      </c>
      <c r="Q18" t="s">
        <v>236</v>
      </c>
      <c r="R18" s="42" t="s">
        <v>381</v>
      </c>
      <c r="S18" t="s">
        <v>382</v>
      </c>
      <c r="T18" t="str">
        <f t="shared" si="0"/>
        <v>'12.160',</v>
      </c>
      <c r="U18" t="s">
        <v>30</v>
      </c>
      <c r="V18">
        <v>34</v>
      </c>
      <c r="W18" s="24">
        <v>12160</v>
      </c>
      <c r="X18" t="s">
        <v>44</v>
      </c>
      <c r="Y18">
        <v>-675.76</v>
      </c>
    </row>
    <row r="19" spans="1:25" x14ac:dyDescent="0.25">
      <c r="A19" s="30">
        <v>45505</v>
      </c>
      <c r="B19" s="30">
        <v>45535</v>
      </c>
      <c r="C19" t="s">
        <v>45</v>
      </c>
      <c r="D19" t="s">
        <v>231</v>
      </c>
      <c r="E19" t="s">
        <v>232</v>
      </c>
      <c r="F19" t="s">
        <v>1</v>
      </c>
      <c r="G19" t="s">
        <v>2</v>
      </c>
      <c r="H19" s="30">
        <v>45534</v>
      </c>
      <c r="I19" t="s">
        <v>233</v>
      </c>
      <c r="J19">
        <v>-292.14999999999998</v>
      </c>
      <c r="K19" t="s">
        <v>234</v>
      </c>
      <c r="L19">
        <v>1</v>
      </c>
      <c r="M19" t="s">
        <v>30</v>
      </c>
      <c r="N19" s="24">
        <v>12161</v>
      </c>
      <c r="O19">
        <v>46993</v>
      </c>
      <c r="P19" t="s">
        <v>325</v>
      </c>
      <c r="Q19" t="s">
        <v>236</v>
      </c>
      <c r="R19" s="42" t="s">
        <v>381</v>
      </c>
      <c r="S19" t="s">
        <v>382</v>
      </c>
      <c r="T19" t="str">
        <f t="shared" si="0"/>
        <v>'12.161',</v>
      </c>
      <c r="U19" t="s">
        <v>30</v>
      </c>
      <c r="V19">
        <v>35</v>
      </c>
      <c r="W19" s="24">
        <v>12161</v>
      </c>
      <c r="X19" t="s">
        <v>45</v>
      </c>
      <c r="Y19">
        <v>-292.14999999999998</v>
      </c>
    </row>
    <row r="20" spans="1:25" x14ac:dyDescent="0.25">
      <c r="A20" s="30">
        <v>45505</v>
      </c>
      <c r="B20" s="30">
        <v>45535</v>
      </c>
      <c r="C20" t="s">
        <v>46</v>
      </c>
      <c r="D20" t="s">
        <v>231</v>
      </c>
      <c r="E20" t="s">
        <v>232</v>
      </c>
      <c r="F20" t="s">
        <v>1</v>
      </c>
      <c r="G20" t="s">
        <v>2</v>
      </c>
      <c r="H20" s="30">
        <v>45534</v>
      </c>
      <c r="I20" t="s">
        <v>233</v>
      </c>
      <c r="J20">
        <v>-12.53</v>
      </c>
      <c r="K20" t="s">
        <v>234</v>
      </c>
      <c r="L20">
        <v>1</v>
      </c>
      <c r="M20" t="s">
        <v>30</v>
      </c>
      <c r="N20" s="24">
        <v>12167</v>
      </c>
      <c r="O20">
        <v>46993</v>
      </c>
      <c r="P20" t="s">
        <v>325</v>
      </c>
      <c r="Q20" t="s">
        <v>236</v>
      </c>
      <c r="R20" s="42" t="s">
        <v>381</v>
      </c>
      <c r="S20" t="s">
        <v>382</v>
      </c>
      <c r="T20" t="str">
        <f t="shared" si="0"/>
        <v>'12.167',</v>
      </c>
      <c r="U20" t="s">
        <v>30</v>
      </c>
      <c r="V20">
        <v>40</v>
      </c>
      <c r="W20" s="24">
        <v>12167</v>
      </c>
      <c r="X20" t="s">
        <v>46</v>
      </c>
      <c r="Y20">
        <v>-12.53</v>
      </c>
    </row>
    <row r="21" spans="1:25" x14ac:dyDescent="0.25">
      <c r="A21" s="30">
        <v>45505</v>
      </c>
      <c r="B21" s="30">
        <v>45535</v>
      </c>
      <c r="C21" t="s">
        <v>49</v>
      </c>
      <c r="D21" t="s">
        <v>231</v>
      </c>
      <c r="E21" t="s">
        <v>232</v>
      </c>
      <c r="F21" t="s">
        <v>1</v>
      </c>
      <c r="G21" t="s">
        <v>2</v>
      </c>
      <c r="H21" s="30">
        <v>45534</v>
      </c>
      <c r="I21" t="s">
        <v>233</v>
      </c>
      <c r="J21">
        <v>-82.78</v>
      </c>
      <c r="K21" t="s">
        <v>234</v>
      </c>
      <c r="L21">
        <v>1</v>
      </c>
      <c r="M21" t="s">
        <v>30</v>
      </c>
      <c r="N21" s="24">
        <v>12178</v>
      </c>
      <c r="O21">
        <v>46993</v>
      </c>
      <c r="P21" t="s">
        <v>325</v>
      </c>
      <c r="Q21" t="s">
        <v>236</v>
      </c>
      <c r="R21" s="42" t="s">
        <v>381</v>
      </c>
      <c r="S21" t="s">
        <v>382</v>
      </c>
      <c r="T21" t="str">
        <f t="shared" si="0"/>
        <v>'12.178',</v>
      </c>
      <c r="U21" t="s">
        <v>30</v>
      </c>
      <c r="V21">
        <v>849</v>
      </c>
      <c r="W21" s="24">
        <v>12178</v>
      </c>
      <c r="X21" t="s">
        <v>49</v>
      </c>
      <c r="Y21">
        <v>-82.78</v>
      </c>
    </row>
    <row r="22" spans="1:25" x14ac:dyDescent="0.25">
      <c r="A22" s="30">
        <v>45505</v>
      </c>
      <c r="B22" s="30">
        <v>45535</v>
      </c>
      <c r="C22" t="s">
        <v>53</v>
      </c>
      <c r="D22" t="s">
        <v>231</v>
      </c>
      <c r="E22" t="s">
        <v>232</v>
      </c>
      <c r="F22" t="s">
        <v>1</v>
      </c>
      <c r="G22" t="s">
        <v>2</v>
      </c>
      <c r="H22" s="30">
        <v>45534</v>
      </c>
      <c r="I22" t="s">
        <v>233</v>
      </c>
      <c r="J22">
        <v>-95.27</v>
      </c>
      <c r="K22" t="s">
        <v>234</v>
      </c>
      <c r="L22">
        <v>1</v>
      </c>
      <c r="M22" t="s">
        <v>30</v>
      </c>
      <c r="N22" s="24">
        <v>12183</v>
      </c>
      <c r="O22">
        <v>46993</v>
      </c>
      <c r="P22" t="s">
        <v>325</v>
      </c>
      <c r="Q22" t="s">
        <v>236</v>
      </c>
      <c r="R22" s="42" t="s">
        <v>381</v>
      </c>
      <c r="S22" t="s">
        <v>382</v>
      </c>
      <c r="T22" t="str">
        <f t="shared" si="0"/>
        <v>'12.183',</v>
      </c>
      <c r="U22" t="s">
        <v>30</v>
      </c>
      <c r="V22">
        <v>1115</v>
      </c>
      <c r="W22" s="24">
        <v>12183</v>
      </c>
      <c r="X22" t="s">
        <v>53</v>
      </c>
      <c r="Y22">
        <v>-95.27</v>
      </c>
    </row>
    <row r="23" spans="1:25" x14ac:dyDescent="0.25">
      <c r="A23" s="30">
        <v>45505</v>
      </c>
      <c r="B23" s="30">
        <v>45535</v>
      </c>
      <c r="C23" t="s">
        <v>54</v>
      </c>
      <c r="D23" t="s">
        <v>231</v>
      </c>
      <c r="E23" t="s">
        <v>232</v>
      </c>
      <c r="F23" t="s">
        <v>1</v>
      </c>
      <c r="G23" t="s">
        <v>2</v>
      </c>
      <c r="H23" s="30">
        <v>45534</v>
      </c>
      <c r="I23" t="s">
        <v>233</v>
      </c>
      <c r="J23">
        <v>-9.11</v>
      </c>
      <c r="K23" t="s">
        <v>234</v>
      </c>
      <c r="L23">
        <v>1</v>
      </c>
      <c r="M23" t="s">
        <v>30</v>
      </c>
      <c r="N23" s="24">
        <v>12184</v>
      </c>
      <c r="O23">
        <v>46993</v>
      </c>
      <c r="P23" t="s">
        <v>325</v>
      </c>
      <c r="Q23" t="s">
        <v>236</v>
      </c>
      <c r="R23" s="42" t="s">
        <v>381</v>
      </c>
      <c r="S23" t="s">
        <v>382</v>
      </c>
      <c r="T23" t="str">
        <f t="shared" si="0"/>
        <v>'12.184',</v>
      </c>
      <c r="U23" t="s">
        <v>30</v>
      </c>
      <c r="V23">
        <v>1116</v>
      </c>
      <c r="W23" s="24">
        <v>12184</v>
      </c>
      <c r="X23" t="s">
        <v>54</v>
      </c>
      <c r="Y23">
        <v>-9.11</v>
      </c>
    </row>
    <row r="24" spans="1:25" x14ac:dyDescent="0.25">
      <c r="A24" s="30">
        <v>45505</v>
      </c>
      <c r="B24" s="30">
        <v>45535</v>
      </c>
      <c r="C24" t="s">
        <v>55</v>
      </c>
      <c r="D24" t="s">
        <v>231</v>
      </c>
      <c r="E24" t="s">
        <v>232</v>
      </c>
      <c r="F24" t="s">
        <v>1</v>
      </c>
      <c r="G24" t="s">
        <v>2</v>
      </c>
      <c r="H24" s="30">
        <v>45534</v>
      </c>
      <c r="I24" t="s">
        <v>233</v>
      </c>
      <c r="J24">
        <v>-95.27</v>
      </c>
      <c r="K24" t="s">
        <v>234</v>
      </c>
      <c r="L24">
        <v>1</v>
      </c>
      <c r="M24" t="s">
        <v>30</v>
      </c>
      <c r="N24" s="24">
        <v>12185</v>
      </c>
      <c r="O24">
        <v>46993</v>
      </c>
      <c r="P24" t="s">
        <v>325</v>
      </c>
      <c r="Q24" t="s">
        <v>236</v>
      </c>
      <c r="R24" s="42" t="s">
        <v>381</v>
      </c>
      <c r="S24" t="s">
        <v>382</v>
      </c>
      <c r="T24" t="str">
        <f t="shared" si="0"/>
        <v>'12.185',</v>
      </c>
      <c r="U24" t="s">
        <v>30</v>
      </c>
      <c r="V24">
        <v>1117</v>
      </c>
      <c r="W24" s="24">
        <v>12185</v>
      </c>
      <c r="X24" t="s">
        <v>55</v>
      </c>
      <c r="Y24">
        <v>-95.27</v>
      </c>
    </row>
    <row r="25" spans="1:25" x14ac:dyDescent="0.25">
      <c r="A25" s="30">
        <v>45505</v>
      </c>
      <c r="B25" s="30">
        <v>45535</v>
      </c>
      <c r="C25" t="s">
        <v>200</v>
      </c>
      <c r="D25" t="s">
        <v>231</v>
      </c>
      <c r="E25" t="s">
        <v>232</v>
      </c>
      <c r="F25" t="s">
        <v>1</v>
      </c>
      <c r="G25" t="s">
        <v>2</v>
      </c>
      <c r="H25" s="30">
        <v>45534</v>
      </c>
      <c r="I25" t="s">
        <v>233</v>
      </c>
      <c r="J25">
        <v>-7.61</v>
      </c>
      <c r="K25" t="s">
        <v>234</v>
      </c>
      <c r="L25">
        <v>7</v>
      </c>
      <c r="M25" t="s">
        <v>199</v>
      </c>
      <c r="N25" s="24">
        <v>14005</v>
      </c>
      <c r="O25">
        <v>46995</v>
      </c>
      <c r="P25" t="s">
        <v>328</v>
      </c>
      <c r="Q25" t="s">
        <v>236</v>
      </c>
      <c r="R25" s="42" t="s">
        <v>381</v>
      </c>
      <c r="S25" t="s">
        <v>382</v>
      </c>
      <c r="T25" t="str">
        <f t="shared" si="0"/>
        <v>'14.005',</v>
      </c>
      <c r="U25" t="s">
        <v>199</v>
      </c>
      <c r="V25">
        <v>546</v>
      </c>
      <c r="W25" s="24">
        <v>14005</v>
      </c>
      <c r="X25" t="s">
        <v>200</v>
      </c>
      <c r="Y25">
        <v>-7.61</v>
      </c>
    </row>
    <row r="26" spans="1:25" x14ac:dyDescent="0.25">
      <c r="A26" s="30">
        <v>45505</v>
      </c>
      <c r="B26" s="30">
        <v>45535</v>
      </c>
      <c r="C26" t="s">
        <v>201</v>
      </c>
      <c r="D26" t="s">
        <v>231</v>
      </c>
      <c r="E26" t="s">
        <v>232</v>
      </c>
      <c r="F26" t="s">
        <v>1</v>
      </c>
      <c r="G26" t="s">
        <v>2</v>
      </c>
      <c r="H26" s="30">
        <v>45534</v>
      </c>
      <c r="I26" t="s">
        <v>233</v>
      </c>
      <c r="J26">
        <v>-8.3699999999999992</v>
      </c>
      <c r="K26" t="s">
        <v>234</v>
      </c>
      <c r="L26">
        <v>7</v>
      </c>
      <c r="M26" t="s">
        <v>199</v>
      </c>
      <c r="N26" s="24">
        <v>14007</v>
      </c>
      <c r="O26">
        <v>46995</v>
      </c>
      <c r="P26" t="s">
        <v>328</v>
      </c>
      <c r="Q26" t="s">
        <v>236</v>
      </c>
      <c r="R26" s="42" t="s">
        <v>381</v>
      </c>
      <c r="S26" t="s">
        <v>382</v>
      </c>
      <c r="T26" t="str">
        <f t="shared" si="0"/>
        <v>'14.007',</v>
      </c>
      <c r="U26" t="s">
        <v>199</v>
      </c>
      <c r="V26">
        <v>547</v>
      </c>
      <c r="W26" s="24">
        <v>14007</v>
      </c>
      <c r="X26" t="s">
        <v>201</v>
      </c>
      <c r="Y26">
        <v>-8.3699999999999992</v>
      </c>
    </row>
    <row r="27" spans="1:25" x14ac:dyDescent="0.25">
      <c r="A27" s="30">
        <v>45505</v>
      </c>
      <c r="B27" s="30">
        <v>45535</v>
      </c>
      <c r="C27" t="s">
        <v>182</v>
      </c>
      <c r="D27" t="s">
        <v>231</v>
      </c>
      <c r="E27" t="s">
        <v>232</v>
      </c>
      <c r="F27" t="s">
        <v>1</v>
      </c>
      <c r="G27" t="s">
        <v>2</v>
      </c>
      <c r="H27" s="30">
        <v>45534</v>
      </c>
      <c r="I27" t="s">
        <v>233</v>
      </c>
      <c r="J27">
        <v>-187.87</v>
      </c>
      <c r="K27" t="s">
        <v>234</v>
      </c>
      <c r="L27">
        <v>3</v>
      </c>
      <c r="M27" t="s">
        <v>181</v>
      </c>
      <c r="N27" s="24">
        <v>15100</v>
      </c>
      <c r="O27">
        <v>46998</v>
      </c>
      <c r="P27" t="s">
        <v>329</v>
      </c>
      <c r="Q27" t="s">
        <v>236</v>
      </c>
      <c r="R27" s="42" t="s">
        <v>381</v>
      </c>
      <c r="S27" t="s">
        <v>382</v>
      </c>
      <c r="T27" t="str">
        <f t="shared" si="0"/>
        <v>'15.100',</v>
      </c>
      <c r="U27" t="s">
        <v>181</v>
      </c>
      <c r="V27">
        <v>399</v>
      </c>
      <c r="W27" s="24">
        <v>15100</v>
      </c>
      <c r="X27" t="s">
        <v>182</v>
      </c>
      <c r="Y27">
        <v>-187.87</v>
      </c>
    </row>
    <row r="28" spans="1:25" x14ac:dyDescent="0.25">
      <c r="A28" s="30">
        <v>45505</v>
      </c>
      <c r="B28" s="30">
        <v>45535</v>
      </c>
      <c r="C28" t="s">
        <v>47</v>
      </c>
      <c r="D28" t="s">
        <v>231</v>
      </c>
      <c r="E28" t="s">
        <v>232</v>
      </c>
      <c r="F28" t="s">
        <v>1</v>
      </c>
      <c r="G28" t="s">
        <v>2</v>
      </c>
      <c r="H28" s="30">
        <v>45534</v>
      </c>
      <c r="I28" t="s">
        <v>233</v>
      </c>
      <c r="J28">
        <v>-200.52</v>
      </c>
      <c r="K28" t="s">
        <v>234</v>
      </c>
      <c r="L28">
        <v>1</v>
      </c>
      <c r="M28" t="s">
        <v>30</v>
      </c>
      <c r="N28" s="24">
        <v>16110</v>
      </c>
      <c r="O28">
        <v>46993</v>
      </c>
      <c r="P28" t="s">
        <v>325</v>
      </c>
      <c r="Q28" t="s">
        <v>236</v>
      </c>
      <c r="R28" s="42" t="s">
        <v>381</v>
      </c>
      <c r="S28" t="s">
        <v>382</v>
      </c>
      <c r="T28" t="str">
        <f t="shared" si="0"/>
        <v>'16.110',</v>
      </c>
      <c r="U28" t="s">
        <v>30</v>
      </c>
      <c r="V28">
        <v>51</v>
      </c>
      <c r="W28" s="24">
        <v>16110</v>
      </c>
      <c r="X28" t="s">
        <v>47</v>
      </c>
      <c r="Y28">
        <v>-200.52</v>
      </c>
    </row>
    <row r="29" spans="1:25" x14ac:dyDescent="0.25">
      <c r="A29" s="30">
        <v>45505</v>
      </c>
      <c r="B29" s="30">
        <v>45535</v>
      </c>
      <c r="C29" t="s">
        <v>48</v>
      </c>
      <c r="D29" t="s">
        <v>231</v>
      </c>
      <c r="E29" t="s">
        <v>232</v>
      </c>
      <c r="F29" t="s">
        <v>1</v>
      </c>
      <c r="G29" t="s">
        <v>2</v>
      </c>
      <c r="H29" s="30">
        <v>45534</v>
      </c>
      <c r="I29" t="s">
        <v>233</v>
      </c>
      <c r="J29">
        <v>-35.99</v>
      </c>
      <c r="K29" t="s">
        <v>234</v>
      </c>
      <c r="L29">
        <v>1</v>
      </c>
      <c r="M29" t="s">
        <v>30</v>
      </c>
      <c r="N29" s="24">
        <v>16130</v>
      </c>
      <c r="O29">
        <v>46993</v>
      </c>
      <c r="P29" t="s">
        <v>325</v>
      </c>
      <c r="Q29" t="s">
        <v>236</v>
      </c>
      <c r="R29" s="42" t="s">
        <v>381</v>
      </c>
      <c r="S29" t="s">
        <v>382</v>
      </c>
      <c r="T29" t="str">
        <f t="shared" si="0"/>
        <v>'16.130',</v>
      </c>
      <c r="U29" t="s">
        <v>30</v>
      </c>
      <c r="V29">
        <v>52</v>
      </c>
      <c r="W29" s="24">
        <v>16130</v>
      </c>
      <c r="X29" t="s">
        <v>48</v>
      </c>
      <c r="Y29">
        <v>-35.99</v>
      </c>
    </row>
    <row r="30" spans="1:25" x14ac:dyDescent="0.25">
      <c r="A30" s="30">
        <v>45505</v>
      </c>
      <c r="B30" s="30">
        <v>45535</v>
      </c>
      <c r="C30" t="s">
        <v>50</v>
      </c>
      <c r="D30" t="s">
        <v>231</v>
      </c>
      <c r="E30" t="s">
        <v>232</v>
      </c>
      <c r="F30" t="s">
        <v>1</v>
      </c>
      <c r="G30" t="s">
        <v>2</v>
      </c>
      <c r="H30" s="30">
        <v>45534</v>
      </c>
      <c r="I30" t="s">
        <v>233</v>
      </c>
      <c r="J30">
        <v>-10.62</v>
      </c>
      <c r="K30" t="s">
        <v>234</v>
      </c>
      <c r="L30">
        <v>1</v>
      </c>
      <c r="M30" t="s">
        <v>30</v>
      </c>
      <c r="N30" s="24">
        <v>16140</v>
      </c>
      <c r="O30">
        <v>46993</v>
      </c>
      <c r="P30" t="s">
        <v>325</v>
      </c>
      <c r="Q30" t="s">
        <v>236</v>
      </c>
      <c r="R30" s="42" t="s">
        <v>381</v>
      </c>
      <c r="S30" t="s">
        <v>382</v>
      </c>
      <c r="T30" t="str">
        <f t="shared" si="0"/>
        <v>'16.140',</v>
      </c>
      <c r="U30" t="s">
        <v>30</v>
      </c>
      <c r="V30">
        <v>853</v>
      </c>
      <c r="W30" s="24">
        <v>16140</v>
      </c>
      <c r="X30" t="s">
        <v>50</v>
      </c>
      <c r="Y30">
        <v>-10.62</v>
      </c>
    </row>
    <row r="31" spans="1:25" x14ac:dyDescent="0.25">
      <c r="A31" s="30">
        <v>45505</v>
      </c>
      <c r="B31" s="30">
        <v>45535</v>
      </c>
      <c r="C31" t="s">
        <v>205</v>
      </c>
      <c r="D31" t="s">
        <v>231</v>
      </c>
      <c r="E31" t="s">
        <v>232</v>
      </c>
      <c r="F31" t="s">
        <v>1</v>
      </c>
      <c r="G31" t="s">
        <v>2</v>
      </c>
      <c r="H31" s="30">
        <v>45534</v>
      </c>
      <c r="I31" t="s">
        <v>233</v>
      </c>
      <c r="J31">
        <v>-9.98</v>
      </c>
      <c r="K31" t="s">
        <v>234</v>
      </c>
      <c r="L31">
        <v>10</v>
      </c>
      <c r="M31" t="s">
        <v>204</v>
      </c>
      <c r="N31" s="24">
        <v>17001</v>
      </c>
      <c r="O31">
        <v>46994</v>
      </c>
      <c r="P31" t="s">
        <v>330</v>
      </c>
      <c r="Q31" t="s">
        <v>236</v>
      </c>
      <c r="R31" s="42" t="s">
        <v>381</v>
      </c>
      <c r="S31" t="s">
        <v>382</v>
      </c>
      <c r="T31" t="str">
        <f t="shared" si="0"/>
        <v>'17.001',</v>
      </c>
      <c r="U31" t="s">
        <v>204</v>
      </c>
      <c r="V31">
        <v>649</v>
      </c>
      <c r="W31" s="24">
        <v>17001</v>
      </c>
      <c r="X31" t="s">
        <v>205</v>
      </c>
      <c r="Y31">
        <v>-9.98</v>
      </c>
    </row>
    <row r="32" spans="1:25" x14ac:dyDescent="0.25">
      <c r="A32" s="30">
        <v>45505</v>
      </c>
      <c r="B32" s="30">
        <v>45535</v>
      </c>
      <c r="C32" t="s">
        <v>331</v>
      </c>
      <c r="D32" t="s">
        <v>231</v>
      </c>
      <c r="E32" t="s">
        <v>232</v>
      </c>
      <c r="F32" t="s">
        <v>1</v>
      </c>
      <c r="G32" t="s">
        <v>2</v>
      </c>
      <c r="H32" s="30">
        <v>45534</v>
      </c>
      <c r="I32" t="s">
        <v>233</v>
      </c>
      <c r="J32">
        <v>-105.68</v>
      </c>
      <c r="K32" t="s">
        <v>234</v>
      </c>
      <c r="L32">
        <v>2</v>
      </c>
      <c r="M32" t="s">
        <v>56</v>
      </c>
      <c r="N32" s="24">
        <v>20001</v>
      </c>
      <c r="O32">
        <v>47015</v>
      </c>
      <c r="P32" t="s">
        <v>327</v>
      </c>
      <c r="Q32" t="s">
        <v>236</v>
      </c>
      <c r="R32" s="42" t="s">
        <v>381</v>
      </c>
      <c r="S32" t="s">
        <v>382</v>
      </c>
      <c r="T32" t="str">
        <f t="shared" si="0"/>
        <v>'20.001',</v>
      </c>
      <c r="U32" t="s">
        <v>56</v>
      </c>
      <c r="V32">
        <v>54</v>
      </c>
      <c r="W32" s="24">
        <v>20001</v>
      </c>
      <c r="X32" t="s">
        <v>331</v>
      </c>
      <c r="Y32">
        <v>-105.68</v>
      </c>
    </row>
    <row r="33" spans="1:25" x14ac:dyDescent="0.25">
      <c r="A33" s="30">
        <v>45505</v>
      </c>
      <c r="B33" s="30">
        <v>45535</v>
      </c>
      <c r="C33" t="s">
        <v>332</v>
      </c>
      <c r="D33" t="s">
        <v>231</v>
      </c>
      <c r="E33" t="s">
        <v>232</v>
      </c>
      <c r="F33" t="s">
        <v>1</v>
      </c>
      <c r="G33" t="s">
        <v>2</v>
      </c>
      <c r="H33" s="30">
        <v>45534</v>
      </c>
      <c r="I33" t="s">
        <v>233</v>
      </c>
      <c r="J33">
        <v>-23.34</v>
      </c>
      <c r="K33" t="s">
        <v>234</v>
      </c>
      <c r="L33">
        <v>2</v>
      </c>
      <c r="M33" t="s">
        <v>56</v>
      </c>
      <c r="N33" s="24">
        <v>20018</v>
      </c>
      <c r="O33">
        <v>47015</v>
      </c>
      <c r="P33" t="s">
        <v>327</v>
      </c>
      <c r="Q33" t="s">
        <v>236</v>
      </c>
      <c r="R33" s="42" t="s">
        <v>381</v>
      </c>
      <c r="S33" t="s">
        <v>382</v>
      </c>
      <c r="T33" t="str">
        <f t="shared" si="0"/>
        <v>'20.018',</v>
      </c>
      <c r="U33" t="s">
        <v>56</v>
      </c>
      <c r="V33">
        <v>56</v>
      </c>
      <c r="W33" s="24">
        <v>20018</v>
      </c>
      <c r="X33" t="s">
        <v>332</v>
      </c>
      <c r="Y33">
        <v>-23.34</v>
      </c>
    </row>
    <row r="34" spans="1:25" x14ac:dyDescent="0.25">
      <c r="A34" s="30">
        <v>45505</v>
      </c>
      <c r="B34" s="30">
        <v>45535</v>
      </c>
      <c r="C34" t="s">
        <v>59</v>
      </c>
      <c r="D34" t="s">
        <v>231</v>
      </c>
      <c r="E34" t="s">
        <v>232</v>
      </c>
      <c r="F34" t="s">
        <v>1</v>
      </c>
      <c r="G34" t="s">
        <v>2</v>
      </c>
      <c r="H34" s="30">
        <v>45534</v>
      </c>
      <c r="I34" t="s">
        <v>233</v>
      </c>
      <c r="J34">
        <v>-105.68</v>
      </c>
      <c r="K34" t="s">
        <v>234</v>
      </c>
      <c r="L34">
        <v>2</v>
      </c>
      <c r="M34" t="s">
        <v>56</v>
      </c>
      <c r="N34" s="24">
        <v>20020</v>
      </c>
      <c r="O34">
        <v>47015</v>
      </c>
      <c r="P34" t="s">
        <v>327</v>
      </c>
      <c r="Q34" t="s">
        <v>236</v>
      </c>
      <c r="R34" s="42" t="s">
        <v>381</v>
      </c>
      <c r="S34" t="s">
        <v>382</v>
      </c>
      <c r="T34" t="str">
        <f t="shared" si="0"/>
        <v>'20.020',</v>
      </c>
      <c r="U34" t="s">
        <v>56</v>
      </c>
      <c r="V34">
        <v>58</v>
      </c>
      <c r="W34" s="24">
        <v>20020</v>
      </c>
      <c r="X34" t="s">
        <v>59</v>
      </c>
      <c r="Y34">
        <v>-105.68</v>
      </c>
    </row>
    <row r="35" spans="1:25" x14ac:dyDescent="0.25">
      <c r="A35" s="30">
        <v>45505</v>
      </c>
      <c r="B35" s="30">
        <v>45535</v>
      </c>
      <c r="C35" t="s">
        <v>246</v>
      </c>
      <c r="D35" t="s">
        <v>231</v>
      </c>
      <c r="E35" t="s">
        <v>232</v>
      </c>
      <c r="F35" t="s">
        <v>1</v>
      </c>
      <c r="G35" t="s">
        <v>2</v>
      </c>
      <c r="H35" s="30">
        <v>45534</v>
      </c>
      <c r="I35" t="s">
        <v>233</v>
      </c>
      <c r="J35">
        <v>-29.12</v>
      </c>
      <c r="K35" t="s">
        <v>234</v>
      </c>
      <c r="L35">
        <v>2</v>
      </c>
      <c r="M35" t="s">
        <v>56</v>
      </c>
      <c r="N35" s="24">
        <v>20040</v>
      </c>
      <c r="O35">
        <v>47015</v>
      </c>
      <c r="P35" t="s">
        <v>327</v>
      </c>
      <c r="Q35" t="s">
        <v>236</v>
      </c>
      <c r="R35" s="42" t="s">
        <v>381</v>
      </c>
      <c r="S35" t="s">
        <v>382</v>
      </c>
      <c r="T35" t="str">
        <f t="shared" si="0"/>
        <v>'20.040',</v>
      </c>
      <c r="U35" t="s">
        <v>56</v>
      </c>
      <c r="V35">
        <v>65</v>
      </c>
      <c r="W35" s="24">
        <v>20040</v>
      </c>
      <c r="X35" t="s">
        <v>246</v>
      </c>
      <c r="Y35">
        <v>-29.12</v>
      </c>
    </row>
    <row r="36" spans="1:25" x14ac:dyDescent="0.25">
      <c r="A36" s="30">
        <v>45505</v>
      </c>
      <c r="B36" s="30">
        <v>45535</v>
      </c>
      <c r="C36" t="s">
        <v>61</v>
      </c>
      <c r="D36" t="s">
        <v>231</v>
      </c>
      <c r="E36" t="s">
        <v>232</v>
      </c>
      <c r="F36" t="s">
        <v>1</v>
      </c>
      <c r="G36" t="s">
        <v>2</v>
      </c>
      <c r="H36" s="30">
        <v>45534</v>
      </c>
      <c r="I36" t="s">
        <v>233</v>
      </c>
      <c r="J36">
        <v>-719.97</v>
      </c>
      <c r="K36" t="s">
        <v>234</v>
      </c>
      <c r="L36">
        <v>2</v>
      </c>
      <c r="M36" t="s">
        <v>56</v>
      </c>
      <c r="N36" s="24">
        <v>20050</v>
      </c>
      <c r="O36">
        <v>47015</v>
      </c>
      <c r="P36" t="s">
        <v>327</v>
      </c>
      <c r="Q36" t="s">
        <v>236</v>
      </c>
      <c r="R36" s="42" t="s">
        <v>381</v>
      </c>
      <c r="S36" t="s">
        <v>382</v>
      </c>
      <c r="T36" t="str">
        <f t="shared" si="0"/>
        <v>'20.050',</v>
      </c>
      <c r="U36" t="s">
        <v>56</v>
      </c>
      <c r="V36">
        <v>67</v>
      </c>
      <c r="W36" s="24">
        <v>20050</v>
      </c>
      <c r="X36" t="s">
        <v>61</v>
      </c>
      <c r="Y36">
        <v>-719.97</v>
      </c>
    </row>
    <row r="37" spans="1:25" x14ac:dyDescent="0.25">
      <c r="A37" s="30">
        <v>45505</v>
      </c>
      <c r="B37" s="30">
        <v>45535</v>
      </c>
      <c r="C37" t="s">
        <v>172</v>
      </c>
      <c r="D37" t="s">
        <v>231</v>
      </c>
      <c r="E37" t="s">
        <v>232</v>
      </c>
      <c r="F37" t="s">
        <v>1</v>
      </c>
      <c r="G37" t="s">
        <v>2</v>
      </c>
      <c r="H37" s="30">
        <v>45534</v>
      </c>
      <c r="I37" t="s">
        <v>233</v>
      </c>
      <c r="J37">
        <v>-193.54</v>
      </c>
      <c r="K37" t="s">
        <v>234</v>
      </c>
      <c r="L37">
        <v>2</v>
      </c>
      <c r="M37" t="s">
        <v>56</v>
      </c>
      <c r="N37" s="24">
        <v>20115</v>
      </c>
      <c r="O37">
        <v>47015</v>
      </c>
      <c r="P37" t="s">
        <v>327</v>
      </c>
      <c r="Q37" t="s">
        <v>236</v>
      </c>
      <c r="R37" s="42" t="s">
        <v>381</v>
      </c>
      <c r="S37" t="s">
        <v>382</v>
      </c>
      <c r="T37" t="str">
        <f t="shared" si="0"/>
        <v>'20.115',</v>
      </c>
      <c r="U37" t="s">
        <v>56</v>
      </c>
      <c r="V37">
        <v>765</v>
      </c>
      <c r="W37" s="24">
        <v>20115</v>
      </c>
      <c r="X37" t="s">
        <v>172</v>
      </c>
      <c r="Y37">
        <v>-193.54</v>
      </c>
    </row>
    <row r="38" spans="1:25" x14ac:dyDescent="0.25">
      <c r="A38" s="30">
        <v>45505</v>
      </c>
      <c r="B38" s="30">
        <v>45535</v>
      </c>
      <c r="C38" t="s">
        <v>62</v>
      </c>
      <c r="D38" t="s">
        <v>231</v>
      </c>
      <c r="E38" t="s">
        <v>232</v>
      </c>
      <c r="F38" t="s">
        <v>1</v>
      </c>
      <c r="G38" t="s">
        <v>2</v>
      </c>
      <c r="H38" s="30">
        <v>45534</v>
      </c>
      <c r="I38" t="s">
        <v>233</v>
      </c>
      <c r="J38">
        <v>-105.68</v>
      </c>
      <c r="K38" t="s">
        <v>234</v>
      </c>
      <c r="L38">
        <v>2</v>
      </c>
      <c r="M38" t="s">
        <v>56</v>
      </c>
      <c r="N38" s="24">
        <v>20300</v>
      </c>
      <c r="O38">
        <v>47015</v>
      </c>
      <c r="P38" t="s">
        <v>327</v>
      </c>
      <c r="Q38" t="s">
        <v>236</v>
      </c>
      <c r="R38" s="42" t="s">
        <v>381</v>
      </c>
      <c r="S38" t="s">
        <v>382</v>
      </c>
      <c r="T38" t="str">
        <f t="shared" si="0"/>
        <v>'20.300',</v>
      </c>
      <c r="U38" t="s">
        <v>56</v>
      </c>
      <c r="V38">
        <v>68</v>
      </c>
      <c r="W38" s="24">
        <v>20300</v>
      </c>
      <c r="X38" t="s">
        <v>62</v>
      </c>
      <c r="Y38">
        <v>-105.68</v>
      </c>
    </row>
    <row r="39" spans="1:25" x14ac:dyDescent="0.25">
      <c r="A39" s="30">
        <v>45505</v>
      </c>
      <c r="B39" s="30">
        <v>45535</v>
      </c>
      <c r="C39" t="s">
        <v>247</v>
      </c>
      <c r="D39" t="s">
        <v>231</v>
      </c>
      <c r="E39" t="s">
        <v>232</v>
      </c>
      <c r="F39" t="s">
        <v>1</v>
      </c>
      <c r="G39" t="s">
        <v>2</v>
      </c>
      <c r="H39" s="30">
        <v>45534</v>
      </c>
      <c r="I39" t="s">
        <v>233</v>
      </c>
      <c r="J39">
        <v>-211.34</v>
      </c>
      <c r="K39" t="s">
        <v>234</v>
      </c>
      <c r="L39">
        <v>2</v>
      </c>
      <c r="M39" t="s">
        <v>56</v>
      </c>
      <c r="N39" s="24">
        <v>20310</v>
      </c>
      <c r="O39">
        <v>47015</v>
      </c>
      <c r="P39" t="s">
        <v>327</v>
      </c>
      <c r="Q39" t="s">
        <v>236</v>
      </c>
      <c r="R39" s="42" t="s">
        <v>381</v>
      </c>
      <c r="S39" t="s">
        <v>382</v>
      </c>
      <c r="T39" t="str">
        <f t="shared" si="0"/>
        <v>'20.310',</v>
      </c>
      <c r="U39" t="s">
        <v>56</v>
      </c>
      <c r="V39">
        <v>69</v>
      </c>
      <c r="W39" s="24">
        <v>20310</v>
      </c>
      <c r="X39" t="s">
        <v>247</v>
      </c>
      <c r="Y39">
        <v>-211.34</v>
      </c>
    </row>
    <row r="40" spans="1:25" x14ac:dyDescent="0.25">
      <c r="A40" s="30">
        <v>45505</v>
      </c>
      <c r="B40" s="30">
        <v>45535</v>
      </c>
      <c r="C40" t="s">
        <v>64</v>
      </c>
      <c r="D40" t="s">
        <v>231</v>
      </c>
      <c r="E40" t="s">
        <v>232</v>
      </c>
      <c r="F40" t="s">
        <v>1</v>
      </c>
      <c r="G40" t="s">
        <v>2</v>
      </c>
      <c r="H40" s="30">
        <v>45534</v>
      </c>
      <c r="I40" t="s">
        <v>233</v>
      </c>
      <c r="J40">
        <v>-1302.8899999999999</v>
      </c>
      <c r="K40" t="s">
        <v>234</v>
      </c>
      <c r="L40">
        <v>2</v>
      </c>
      <c r="M40" t="s">
        <v>56</v>
      </c>
      <c r="N40" s="24">
        <v>20320</v>
      </c>
      <c r="O40">
        <v>47015</v>
      </c>
      <c r="P40" t="s">
        <v>327</v>
      </c>
      <c r="Q40" t="s">
        <v>236</v>
      </c>
      <c r="R40" s="42" t="s">
        <v>381</v>
      </c>
      <c r="S40" t="s">
        <v>382</v>
      </c>
      <c r="T40" t="str">
        <f t="shared" si="0"/>
        <v>'20.320',</v>
      </c>
      <c r="U40" t="s">
        <v>56</v>
      </c>
      <c r="V40">
        <v>70</v>
      </c>
      <c r="W40" s="24">
        <v>20320</v>
      </c>
      <c r="X40" t="s">
        <v>64</v>
      </c>
      <c r="Y40">
        <v>-1302.8899999999999</v>
      </c>
    </row>
    <row r="41" spans="1:25" x14ac:dyDescent="0.25">
      <c r="A41" s="30">
        <v>45505</v>
      </c>
      <c r="B41" s="30">
        <v>45535</v>
      </c>
      <c r="C41" t="s">
        <v>65</v>
      </c>
      <c r="D41" t="s">
        <v>231</v>
      </c>
      <c r="E41" t="s">
        <v>232</v>
      </c>
      <c r="F41" t="s">
        <v>1</v>
      </c>
      <c r="G41" t="s">
        <v>2</v>
      </c>
      <c r="H41" s="30">
        <v>45534</v>
      </c>
      <c r="I41" t="s">
        <v>233</v>
      </c>
      <c r="J41">
        <v>-25.25</v>
      </c>
      <c r="K41" t="s">
        <v>234</v>
      </c>
      <c r="L41">
        <v>2</v>
      </c>
      <c r="M41" t="s">
        <v>56</v>
      </c>
      <c r="N41" s="24">
        <v>20330</v>
      </c>
      <c r="O41">
        <v>47015</v>
      </c>
      <c r="P41" t="s">
        <v>327</v>
      </c>
      <c r="Q41" t="s">
        <v>236</v>
      </c>
      <c r="R41" s="42" t="s">
        <v>381</v>
      </c>
      <c r="S41" t="s">
        <v>382</v>
      </c>
      <c r="T41" t="str">
        <f t="shared" si="0"/>
        <v>'20.330',</v>
      </c>
      <c r="U41" t="s">
        <v>56</v>
      </c>
      <c r="V41">
        <v>71</v>
      </c>
      <c r="W41" s="24">
        <v>20330</v>
      </c>
      <c r="X41" t="s">
        <v>65</v>
      </c>
      <c r="Y41">
        <v>-25.25</v>
      </c>
    </row>
    <row r="42" spans="1:25" x14ac:dyDescent="0.25">
      <c r="A42" s="30">
        <v>45505</v>
      </c>
      <c r="B42" s="30">
        <v>45535</v>
      </c>
      <c r="C42" t="s">
        <v>66</v>
      </c>
      <c r="D42" t="s">
        <v>231</v>
      </c>
      <c r="E42" t="s">
        <v>232</v>
      </c>
      <c r="F42" t="s">
        <v>1</v>
      </c>
      <c r="G42" t="s">
        <v>2</v>
      </c>
      <c r="H42" s="30">
        <v>45534</v>
      </c>
      <c r="I42" t="s">
        <v>233</v>
      </c>
      <c r="J42">
        <v>-6928.42</v>
      </c>
      <c r="K42" t="s">
        <v>234</v>
      </c>
      <c r="L42">
        <v>2</v>
      </c>
      <c r="M42" t="s">
        <v>56</v>
      </c>
      <c r="N42" s="24">
        <v>20702</v>
      </c>
      <c r="O42">
        <v>47015</v>
      </c>
      <c r="P42" t="s">
        <v>327</v>
      </c>
      <c r="Q42" t="s">
        <v>236</v>
      </c>
      <c r="R42" s="42" t="s">
        <v>381</v>
      </c>
      <c r="S42" t="s">
        <v>382</v>
      </c>
      <c r="T42" t="str">
        <f t="shared" si="0"/>
        <v>'20.702',</v>
      </c>
      <c r="U42" t="s">
        <v>56</v>
      </c>
      <c r="V42">
        <v>73</v>
      </c>
      <c r="W42" s="24">
        <v>20702</v>
      </c>
      <c r="X42" t="s">
        <v>66</v>
      </c>
      <c r="Y42">
        <v>-6928.42</v>
      </c>
    </row>
    <row r="43" spans="1:25" x14ac:dyDescent="0.25">
      <c r="A43" s="30">
        <v>45505</v>
      </c>
      <c r="B43" s="30">
        <v>45535</v>
      </c>
      <c r="C43" t="s">
        <v>67</v>
      </c>
      <c r="D43" t="s">
        <v>231</v>
      </c>
      <c r="E43" t="s">
        <v>232</v>
      </c>
      <c r="F43" t="s">
        <v>1</v>
      </c>
      <c r="G43" t="s">
        <v>2</v>
      </c>
      <c r="H43" s="30">
        <v>45534</v>
      </c>
      <c r="I43" t="s">
        <v>233</v>
      </c>
      <c r="J43">
        <v>-2669.09</v>
      </c>
      <c r="K43" t="s">
        <v>234</v>
      </c>
      <c r="L43">
        <v>2</v>
      </c>
      <c r="M43" t="s">
        <v>56</v>
      </c>
      <c r="N43" s="24">
        <v>20705</v>
      </c>
      <c r="O43">
        <v>47015</v>
      </c>
      <c r="P43" t="s">
        <v>327</v>
      </c>
      <c r="Q43" t="s">
        <v>236</v>
      </c>
      <c r="R43" s="42" t="s">
        <v>381</v>
      </c>
      <c r="S43" t="s">
        <v>382</v>
      </c>
      <c r="T43" t="str">
        <f t="shared" si="0"/>
        <v>'20.705',</v>
      </c>
      <c r="U43" t="s">
        <v>56</v>
      </c>
      <c r="V43">
        <v>74</v>
      </c>
      <c r="W43" s="24">
        <v>20705</v>
      </c>
      <c r="X43" t="s">
        <v>67</v>
      </c>
      <c r="Y43">
        <v>-2669.09</v>
      </c>
    </row>
    <row r="44" spans="1:25" x14ac:dyDescent="0.25">
      <c r="A44" s="30">
        <v>45505</v>
      </c>
      <c r="B44" s="30">
        <v>45535</v>
      </c>
      <c r="C44" t="s">
        <v>68</v>
      </c>
      <c r="D44" t="s">
        <v>231</v>
      </c>
      <c r="E44" t="s">
        <v>232</v>
      </c>
      <c r="F44" t="s">
        <v>1</v>
      </c>
      <c r="G44" t="s">
        <v>2</v>
      </c>
      <c r="H44" s="30">
        <v>45534</v>
      </c>
      <c r="I44" t="s">
        <v>233</v>
      </c>
      <c r="J44">
        <v>-1159.6400000000001</v>
      </c>
      <c r="K44" t="s">
        <v>234</v>
      </c>
      <c r="L44">
        <v>2</v>
      </c>
      <c r="M44" t="s">
        <v>56</v>
      </c>
      <c r="N44" s="24">
        <v>20706</v>
      </c>
      <c r="O44">
        <v>47015</v>
      </c>
      <c r="P44" t="s">
        <v>327</v>
      </c>
      <c r="Q44" t="s">
        <v>236</v>
      </c>
      <c r="R44" s="42" t="s">
        <v>381</v>
      </c>
      <c r="S44" t="s">
        <v>382</v>
      </c>
      <c r="T44" t="str">
        <f t="shared" si="0"/>
        <v>'20.706',</v>
      </c>
      <c r="U44" t="s">
        <v>56</v>
      </c>
      <c r="V44">
        <v>75</v>
      </c>
      <c r="W44" s="24">
        <v>20706</v>
      </c>
      <c r="X44" t="s">
        <v>68</v>
      </c>
      <c r="Y44">
        <v>-1159.6400000000001</v>
      </c>
    </row>
    <row r="45" spans="1:25" x14ac:dyDescent="0.25">
      <c r="A45" s="30">
        <v>45505</v>
      </c>
      <c r="B45" s="30">
        <v>45535</v>
      </c>
      <c r="C45" t="s">
        <v>69</v>
      </c>
      <c r="D45" t="s">
        <v>231</v>
      </c>
      <c r="E45" t="s">
        <v>232</v>
      </c>
      <c r="F45" t="s">
        <v>1</v>
      </c>
      <c r="G45" t="s">
        <v>2</v>
      </c>
      <c r="H45" s="30">
        <v>45534</v>
      </c>
      <c r="I45" t="s">
        <v>233</v>
      </c>
      <c r="J45">
        <v>-5647.68</v>
      </c>
      <c r="K45" t="s">
        <v>234</v>
      </c>
      <c r="L45">
        <v>2</v>
      </c>
      <c r="M45" t="s">
        <v>56</v>
      </c>
      <c r="N45" s="24">
        <v>20708</v>
      </c>
      <c r="O45">
        <v>47015</v>
      </c>
      <c r="P45" t="s">
        <v>327</v>
      </c>
      <c r="Q45" t="s">
        <v>236</v>
      </c>
      <c r="R45" s="42" t="s">
        <v>381</v>
      </c>
      <c r="S45" t="s">
        <v>382</v>
      </c>
      <c r="T45" t="str">
        <f t="shared" si="0"/>
        <v>'20.708',</v>
      </c>
      <c r="U45" t="s">
        <v>56</v>
      </c>
      <c r="V45">
        <v>76</v>
      </c>
      <c r="W45" s="24">
        <v>20708</v>
      </c>
      <c r="X45" t="s">
        <v>69</v>
      </c>
      <c r="Y45">
        <v>-5647.68</v>
      </c>
    </row>
    <row r="46" spans="1:25" x14ac:dyDescent="0.25">
      <c r="A46" s="30">
        <v>45505</v>
      </c>
      <c r="B46" s="30">
        <v>45535</v>
      </c>
      <c r="C46" t="s">
        <v>70</v>
      </c>
      <c r="D46" t="s">
        <v>231</v>
      </c>
      <c r="E46" t="s">
        <v>232</v>
      </c>
      <c r="F46" t="s">
        <v>1</v>
      </c>
      <c r="G46" t="s">
        <v>2</v>
      </c>
      <c r="H46" s="30">
        <v>45534</v>
      </c>
      <c r="I46" t="s">
        <v>233</v>
      </c>
      <c r="J46">
        <v>-880.15000000000009</v>
      </c>
      <c r="K46" t="s">
        <v>234</v>
      </c>
      <c r="L46">
        <v>2</v>
      </c>
      <c r="M46" t="s">
        <v>56</v>
      </c>
      <c r="N46" s="24">
        <v>20737</v>
      </c>
      <c r="O46">
        <v>47015</v>
      </c>
      <c r="P46" t="s">
        <v>327</v>
      </c>
      <c r="Q46" t="s">
        <v>236</v>
      </c>
      <c r="R46" s="42" t="s">
        <v>381</v>
      </c>
      <c r="S46" t="s">
        <v>382</v>
      </c>
      <c r="T46" t="str">
        <f t="shared" si="0"/>
        <v>'20.737',</v>
      </c>
      <c r="U46" t="s">
        <v>56</v>
      </c>
      <c r="V46">
        <v>96</v>
      </c>
      <c r="W46" s="24">
        <v>20737</v>
      </c>
      <c r="X46" t="s">
        <v>70</v>
      </c>
      <c r="Y46">
        <v>-880.15000000000009</v>
      </c>
    </row>
    <row r="47" spans="1:25" x14ac:dyDescent="0.25">
      <c r="A47" s="30">
        <v>45505</v>
      </c>
      <c r="B47" s="30">
        <v>45535</v>
      </c>
      <c r="C47" t="s">
        <v>71</v>
      </c>
      <c r="D47" t="s">
        <v>231</v>
      </c>
      <c r="E47" t="s">
        <v>232</v>
      </c>
      <c r="F47" t="s">
        <v>1</v>
      </c>
      <c r="G47" t="s">
        <v>2</v>
      </c>
      <c r="H47" s="30">
        <v>45534</v>
      </c>
      <c r="I47" t="s">
        <v>233</v>
      </c>
      <c r="J47">
        <v>-1737.47</v>
      </c>
      <c r="K47" t="s">
        <v>234</v>
      </c>
      <c r="L47">
        <v>2</v>
      </c>
      <c r="M47" t="s">
        <v>56</v>
      </c>
      <c r="N47" s="24">
        <v>20738</v>
      </c>
      <c r="O47">
        <v>47015</v>
      </c>
      <c r="P47" t="s">
        <v>327</v>
      </c>
      <c r="Q47" t="s">
        <v>236</v>
      </c>
      <c r="R47" s="42" t="s">
        <v>381</v>
      </c>
      <c r="S47" t="s">
        <v>382</v>
      </c>
      <c r="T47" t="str">
        <f t="shared" si="0"/>
        <v>'20.738',</v>
      </c>
      <c r="U47" t="s">
        <v>56</v>
      </c>
      <c r="V47">
        <v>97</v>
      </c>
      <c r="W47" s="24">
        <v>20738</v>
      </c>
      <c r="X47" t="s">
        <v>71</v>
      </c>
      <c r="Y47">
        <v>-1737.47</v>
      </c>
    </row>
    <row r="48" spans="1:25" x14ac:dyDescent="0.25">
      <c r="A48" s="30">
        <v>45505</v>
      </c>
      <c r="B48" s="30">
        <v>45535</v>
      </c>
      <c r="C48" t="s">
        <v>72</v>
      </c>
      <c r="D48" t="s">
        <v>231</v>
      </c>
      <c r="E48" t="s">
        <v>232</v>
      </c>
      <c r="F48" t="s">
        <v>1</v>
      </c>
      <c r="G48" t="s">
        <v>2</v>
      </c>
      <c r="H48" s="30">
        <v>45534</v>
      </c>
      <c r="I48" t="s">
        <v>233</v>
      </c>
      <c r="J48">
        <v>-1482.24</v>
      </c>
      <c r="K48" t="s">
        <v>234</v>
      </c>
      <c r="L48">
        <v>2</v>
      </c>
      <c r="M48" t="s">
        <v>56</v>
      </c>
      <c r="N48" s="24">
        <v>20780</v>
      </c>
      <c r="O48">
        <v>47015</v>
      </c>
      <c r="P48" t="s">
        <v>327</v>
      </c>
      <c r="Q48" t="s">
        <v>236</v>
      </c>
      <c r="R48" s="42" t="s">
        <v>381</v>
      </c>
      <c r="S48" t="s">
        <v>382</v>
      </c>
      <c r="T48" t="str">
        <f t="shared" si="0"/>
        <v>'20.780',</v>
      </c>
      <c r="U48" t="s">
        <v>56</v>
      </c>
      <c r="V48">
        <v>100</v>
      </c>
      <c r="W48" s="24">
        <v>20780</v>
      </c>
      <c r="X48" t="s">
        <v>72</v>
      </c>
      <c r="Y48">
        <v>-1482.24</v>
      </c>
    </row>
    <row r="49" spans="1:25" x14ac:dyDescent="0.25">
      <c r="A49" s="30">
        <v>45505</v>
      </c>
      <c r="B49" s="30">
        <v>45535</v>
      </c>
      <c r="C49" t="s">
        <v>73</v>
      </c>
      <c r="D49" t="s">
        <v>231</v>
      </c>
      <c r="E49" t="s">
        <v>232</v>
      </c>
      <c r="F49" t="s">
        <v>1</v>
      </c>
      <c r="G49" t="s">
        <v>2</v>
      </c>
      <c r="H49" s="30">
        <v>45534</v>
      </c>
      <c r="I49" t="s">
        <v>233</v>
      </c>
      <c r="J49">
        <v>-112.29</v>
      </c>
      <c r="K49" t="s">
        <v>234</v>
      </c>
      <c r="L49">
        <v>2</v>
      </c>
      <c r="M49" t="s">
        <v>56</v>
      </c>
      <c r="N49" s="24">
        <v>20781</v>
      </c>
      <c r="O49">
        <v>47015</v>
      </c>
      <c r="P49" t="s">
        <v>327</v>
      </c>
      <c r="Q49" t="s">
        <v>236</v>
      </c>
      <c r="R49" s="42" t="s">
        <v>381</v>
      </c>
      <c r="S49" t="s">
        <v>382</v>
      </c>
      <c r="T49" t="str">
        <f t="shared" si="0"/>
        <v>'20.781',</v>
      </c>
      <c r="U49" t="s">
        <v>56</v>
      </c>
      <c r="V49">
        <v>101</v>
      </c>
      <c r="W49" s="24">
        <v>20781</v>
      </c>
      <c r="X49" t="s">
        <v>73</v>
      </c>
      <c r="Y49">
        <v>-112.29</v>
      </c>
    </row>
    <row r="50" spans="1:25" x14ac:dyDescent="0.25">
      <c r="A50" s="30">
        <v>45505</v>
      </c>
      <c r="B50" s="30">
        <v>45535</v>
      </c>
      <c r="C50" t="s">
        <v>250</v>
      </c>
      <c r="D50" t="s">
        <v>231</v>
      </c>
      <c r="E50" t="s">
        <v>232</v>
      </c>
      <c r="F50" t="s">
        <v>1</v>
      </c>
      <c r="G50" t="s">
        <v>2</v>
      </c>
      <c r="H50" s="30">
        <v>45534</v>
      </c>
      <c r="I50" t="s">
        <v>233</v>
      </c>
      <c r="J50">
        <v>-2004.97</v>
      </c>
      <c r="K50" t="s">
        <v>234</v>
      </c>
      <c r="L50">
        <v>2</v>
      </c>
      <c r="M50" t="s">
        <v>56</v>
      </c>
      <c r="N50" s="24">
        <v>20782</v>
      </c>
      <c r="O50">
        <v>47015</v>
      </c>
      <c r="P50" t="s">
        <v>327</v>
      </c>
      <c r="Q50" t="s">
        <v>236</v>
      </c>
      <c r="R50" s="42" t="s">
        <v>381</v>
      </c>
      <c r="S50" t="s">
        <v>382</v>
      </c>
      <c r="T50" t="str">
        <f t="shared" si="0"/>
        <v>'20.782',</v>
      </c>
      <c r="U50" t="s">
        <v>56</v>
      </c>
      <c r="V50">
        <v>102</v>
      </c>
      <c r="W50" s="24">
        <v>20782</v>
      </c>
      <c r="X50" t="s">
        <v>250</v>
      </c>
      <c r="Y50">
        <v>-2004.97</v>
      </c>
    </row>
    <row r="51" spans="1:25" x14ac:dyDescent="0.25">
      <c r="A51" s="30">
        <v>45505</v>
      </c>
      <c r="B51" s="30">
        <v>45535</v>
      </c>
      <c r="C51" t="s">
        <v>251</v>
      </c>
      <c r="D51" t="s">
        <v>231</v>
      </c>
      <c r="E51" t="s">
        <v>232</v>
      </c>
      <c r="F51" t="s">
        <v>1</v>
      </c>
      <c r="G51" t="s">
        <v>2</v>
      </c>
      <c r="H51" s="30">
        <v>45534</v>
      </c>
      <c r="I51" t="s">
        <v>233</v>
      </c>
      <c r="J51">
        <v>-2679.78</v>
      </c>
      <c r="K51" t="s">
        <v>234</v>
      </c>
      <c r="L51">
        <v>2</v>
      </c>
      <c r="M51" t="s">
        <v>56</v>
      </c>
      <c r="N51" s="24">
        <v>20784</v>
      </c>
      <c r="O51">
        <v>47015</v>
      </c>
      <c r="P51" t="s">
        <v>327</v>
      </c>
      <c r="Q51" t="s">
        <v>236</v>
      </c>
      <c r="R51" s="42" t="s">
        <v>381</v>
      </c>
      <c r="S51" t="s">
        <v>382</v>
      </c>
      <c r="T51" t="str">
        <f t="shared" si="0"/>
        <v>'20.784',</v>
      </c>
      <c r="U51" t="s">
        <v>56</v>
      </c>
      <c r="V51">
        <v>104</v>
      </c>
      <c r="W51" s="24">
        <v>20784</v>
      </c>
      <c r="X51" t="s">
        <v>251</v>
      </c>
      <c r="Y51">
        <v>-2679.78</v>
      </c>
    </row>
    <row r="52" spans="1:25" x14ac:dyDescent="0.25">
      <c r="A52" s="30">
        <v>45505</v>
      </c>
      <c r="B52" s="30">
        <v>45535</v>
      </c>
      <c r="C52" t="s">
        <v>74</v>
      </c>
      <c r="D52" t="s">
        <v>231</v>
      </c>
      <c r="E52" t="s">
        <v>232</v>
      </c>
      <c r="F52" t="s">
        <v>1</v>
      </c>
      <c r="G52" t="s">
        <v>2</v>
      </c>
      <c r="H52" s="30">
        <v>45534</v>
      </c>
      <c r="I52" t="s">
        <v>233</v>
      </c>
      <c r="J52">
        <v>-163.67000000000002</v>
      </c>
      <c r="K52" t="s">
        <v>234</v>
      </c>
      <c r="L52">
        <v>2</v>
      </c>
      <c r="M52" t="s">
        <v>56</v>
      </c>
      <c r="N52" s="24">
        <v>20789</v>
      </c>
      <c r="O52">
        <v>47015</v>
      </c>
      <c r="P52" t="s">
        <v>327</v>
      </c>
      <c r="Q52" t="s">
        <v>236</v>
      </c>
      <c r="R52" s="42" t="s">
        <v>381</v>
      </c>
      <c r="S52" t="s">
        <v>382</v>
      </c>
      <c r="T52" t="str">
        <f t="shared" si="0"/>
        <v>'20.789',</v>
      </c>
      <c r="U52" t="s">
        <v>56</v>
      </c>
      <c r="V52">
        <v>107</v>
      </c>
      <c r="W52" s="24">
        <v>20789</v>
      </c>
      <c r="X52" t="s">
        <v>74</v>
      </c>
      <c r="Y52">
        <v>-163.67000000000002</v>
      </c>
    </row>
    <row r="53" spans="1:25" x14ac:dyDescent="0.25">
      <c r="A53" s="30">
        <v>45505</v>
      </c>
      <c r="B53" s="30">
        <v>45535</v>
      </c>
      <c r="C53" t="s">
        <v>75</v>
      </c>
      <c r="D53" t="s">
        <v>231</v>
      </c>
      <c r="E53" t="s">
        <v>232</v>
      </c>
      <c r="F53" t="s">
        <v>1</v>
      </c>
      <c r="G53" t="s">
        <v>2</v>
      </c>
      <c r="H53" s="30">
        <v>45534</v>
      </c>
      <c r="I53" t="s">
        <v>233</v>
      </c>
      <c r="J53">
        <v>-1121.49</v>
      </c>
      <c r="K53" t="s">
        <v>234</v>
      </c>
      <c r="L53">
        <v>2</v>
      </c>
      <c r="M53" t="s">
        <v>56</v>
      </c>
      <c r="N53" s="24">
        <v>20803</v>
      </c>
      <c r="O53">
        <v>47015</v>
      </c>
      <c r="P53" t="s">
        <v>327</v>
      </c>
      <c r="Q53" t="s">
        <v>236</v>
      </c>
      <c r="R53" s="42" t="s">
        <v>381</v>
      </c>
      <c r="S53" t="s">
        <v>382</v>
      </c>
      <c r="T53" t="str">
        <f t="shared" si="0"/>
        <v>'20.803',</v>
      </c>
      <c r="U53" t="s">
        <v>56</v>
      </c>
      <c r="V53">
        <v>109</v>
      </c>
      <c r="W53" s="24">
        <v>20803</v>
      </c>
      <c r="X53" t="s">
        <v>75</v>
      </c>
      <c r="Y53">
        <v>-1121.49</v>
      </c>
    </row>
    <row r="54" spans="1:25" x14ac:dyDescent="0.25">
      <c r="A54" s="30">
        <v>45505</v>
      </c>
      <c r="B54" s="30">
        <v>45535</v>
      </c>
      <c r="C54" t="s">
        <v>254</v>
      </c>
      <c r="D54" t="s">
        <v>231</v>
      </c>
      <c r="E54" t="s">
        <v>232</v>
      </c>
      <c r="F54" t="s">
        <v>1</v>
      </c>
      <c r="G54" t="s">
        <v>2</v>
      </c>
      <c r="H54" s="30">
        <v>45534</v>
      </c>
      <c r="I54" t="s">
        <v>233</v>
      </c>
      <c r="J54">
        <v>-305.08999999999997</v>
      </c>
      <c r="K54" t="s">
        <v>234</v>
      </c>
      <c r="L54">
        <v>2</v>
      </c>
      <c r="M54" t="s">
        <v>56</v>
      </c>
      <c r="N54" s="24">
        <v>20829</v>
      </c>
      <c r="O54">
        <v>47015</v>
      </c>
      <c r="P54" t="s">
        <v>327</v>
      </c>
      <c r="Q54" t="s">
        <v>236</v>
      </c>
      <c r="R54" s="42" t="s">
        <v>381</v>
      </c>
      <c r="S54" t="s">
        <v>382</v>
      </c>
      <c r="T54" t="str">
        <f t="shared" si="0"/>
        <v>'20.829',</v>
      </c>
      <c r="U54" t="s">
        <v>56</v>
      </c>
      <c r="V54">
        <v>119</v>
      </c>
      <c r="W54" s="24">
        <v>20829</v>
      </c>
      <c r="X54" t="s">
        <v>254</v>
      </c>
      <c r="Y54">
        <v>-305.08999999999997</v>
      </c>
    </row>
    <row r="55" spans="1:25" x14ac:dyDescent="0.25">
      <c r="A55" s="30">
        <v>45505</v>
      </c>
      <c r="B55" s="30">
        <v>45535</v>
      </c>
      <c r="C55" t="s">
        <v>77</v>
      </c>
      <c r="D55" t="s">
        <v>231</v>
      </c>
      <c r="E55" t="s">
        <v>232</v>
      </c>
      <c r="F55" t="s">
        <v>1</v>
      </c>
      <c r="G55" t="s">
        <v>2</v>
      </c>
      <c r="H55" s="30">
        <v>45534</v>
      </c>
      <c r="I55" t="s">
        <v>233</v>
      </c>
      <c r="J55">
        <v>-191.57</v>
      </c>
      <c r="K55" t="s">
        <v>234</v>
      </c>
      <c r="L55">
        <v>2</v>
      </c>
      <c r="M55" t="s">
        <v>56</v>
      </c>
      <c r="N55" s="24">
        <v>20831</v>
      </c>
      <c r="O55">
        <v>47015</v>
      </c>
      <c r="P55" t="s">
        <v>327</v>
      </c>
      <c r="Q55" t="s">
        <v>236</v>
      </c>
      <c r="R55" s="42" t="s">
        <v>381</v>
      </c>
      <c r="S55" t="s">
        <v>382</v>
      </c>
      <c r="T55" t="str">
        <f t="shared" si="0"/>
        <v>'20.831',</v>
      </c>
      <c r="U55" t="s">
        <v>56</v>
      </c>
      <c r="V55">
        <v>121</v>
      </c>
      <c r="W55" s="24">
        <v>20831</v>
      </c>
      <c r="X55" t="s">
        <v>77</v>
      </c>
      <c r="Y55">
        <v>-191.57</v>
      </c>
    </row>
    <row r="56" spans="1:25" x14ac:dyDescent="0.25">
      <c r="A56" s="30">
        <v>45505</v>
      </c>
      <c r="B56" s="30">
        <v>45535</v>
      </c>
      <c r="C56" t="s">
        <v>78</v>
      </c>
      <c r="D56" t="s">
        <v>231</v>
      </c>
      <c r="E56" t="s">
        <v>232</v>
      </c>
      <c r="F56" t="s">
        <v>1</v>
      </c>
      <c r="G56" t="s">
        <v>2</v>
      </c>
      <c r="H56" s="30">
        <v>45534</v>
      </c>
      <c r="I56" t="s">
        <v>233</v>
      </c>
      <c r="J56">
        <v>-49.9</v>
      </c>
      <c r="K56" t="s">
        <v>234</v>
      </c>
      <c r="L56">
        <v>2</v>
      </c>
      <c r="M56" t="s">
        <v>56</v>
      </c>
      <c r="N56" s="24">
        <v>20920</v>
      </c>
      <c r="O56">
        <v>47015</v>
      </c>
      <c r="P56" t="s">
        <v>327</v>
      </c>
      <c r="Q56" t="s">
        <v>236</v>
      </c>
      <c r="R56" s="42" t="s">
        <v>381</v>
      </c>
      <c r="S56" t="s">
        <v>382</v>
      </c>
      <c r="T56" t="str">
        <f t="shared" si="0"/>
        <v>'20.920',</v>
      </c>
      <c r="U56" t="s">
        <v>56</v>
      </c>
      <c r="V56">
        <v>134</v>
      </c>
      <c r="W56" s="24">
        <v>20920</v>
      </c>
      <c r="X56" t="s">
        <v>78</v>
      </c>
      <c r="Y56">
        <v>-49.9</v>
      </c>
    </row>
    <row r="57" spans="1:25" x14ac:dyDescent="0.25">
      <c r="A57" s="30">
        <v>45505</v>
      </c>
      <c r="B57" s="30">
        <v>45535</v>
      </c>
      <c r="C57" t="s">
        <v>79</v>
      </c>
      <c r="D57" t="s">
        <v>231</v>
      </c>
      <c r="E57" t="s">
        <v>232</v>
      </c>
      <c r="F57" t="s">
        <v>1</v>
      </c>
      <c r="G57" t="s">
        <v>2</v>
      </c>
      <c r="H57" s="30">
        <v>45534</v>
      </c>
      <c r="I57" t="s">
        <v>233</v>
      </c>
      <c r="J57">
        <v>-24.11</v>
      </c>
      <c r="K57" t="s">
        <v>234</v>
      </c>
      <c r="L57">
        <v>2</v>
      </c>
      <c r="M57" t="s">
        <v>56</v>
      </c>
      <c r="N57" s="24">
        <v>21001</v>
      </c>
      <c r="O57">
        <v>47015</v>
      </c>
      <c r="P57" t="s">
        <v>327</v>
      </c>
      <c r="Q57" t="s">
        <v>236</v>
      </c>
      <c r="R57" s="42" t="s">
        <v>381</v>
      </c>
      <c r="S57" t="s">
        <v>382</v>
      </c>
      <c r="T57" t="str">
        <f t="shared" si="0"/>
        <v>'21.001',</v>
      </c>
      <c r="U57" t="s">
        <v>56</v>
      </c>
      <c r="V57">
        <v>140</v>
      </c>
      <c r="W57" s="24">
        <v>21001</v>
      </c>
      <c r="X57" t="s">
        <v>79</v>
      </c>
      <c r="Y57">
        <v>-24.11</v>
      </c>
    </row>
    <row r="58" spans="1:25" x14ac:dyDescent="0.25">
      <c r="A58" s="30">
        <v>45505</v>
      </c>
      <c r="B58" s="30">
        <v>45535</v>
      </c>
      <c r="C58" t="s">
        <v>255</v>
      </c>
      <c r="D58" t="s">
        <v>231</v>
      </c>
      <c r="E58" t="s">
        <v>232</v>
      </c>
      <c r="F58" t="s">
        <v>1</v>
      </c>
      <c r="G58" t="s">
        <v>2</v>
      </c>
      <c r="H58" s="30">
        <v>45534</v>
      </c>
      <c r="I58" t="s">
        <v>233</v>
      </c>
      <c r="J58">
        <v>-3.05</v>
      </c>
      <c r="K58" t="s">
        <v>234</v>
      </c>
      <c r="L58">
        <v>2</v>
      </c>
      <c r="M58" t="s">
        <v>56</v>
      </c>
      <c r="N58" s="24">
        <v>21106</v>
      </c>
      <c r="O58">
        <v>47012</v>
      </c>
      <c r="P58" t="s">
        <v>326</v>
      </c>
      <c r="Q58" t="s">
        <v>236</v>
      </c>
      <c r="R58" s="42" t="s">
        <v>381</v>
      </c>
      <c r="S58" t="s">
        <v>382</v>
      </c>
      <c r="T58" t="str">
        <f t="shared" si="0"/>
        <v>'21.106',</v>
      </c>
      <c r="U58" t="s">
        <v>56</v>
      </c>
      <c r="V58">
        <v>144</v>
      </c>
      <c r="W58" s="24">
        <v>21106</v>
      </c>
      <c r="X58" t="s">
        <v>255</v>
      </c>
      <c r="Y58">
        <v>-3.05</v>
      </c>
    </row>
    <row r="59" spans="1:25" x14ac:dyDescent="0.25">
      <c r="A59" s="30">
        <v>45505</v>
      </c>
      <c r="B59" s="30">
        <v>45535</v>
      </c>
      <c r="C59" t="s">
        <v>256</v>
      </c>
      <c r="D59" t="s">
        <v>231</v>
      </c>
      <c r="E59" t="s">
        <v>232</v>
      </c>
      <c r="F59" t="s">
        <v>1</v>
      </c>
      <c r="G59" t="s">
        <v>2</v>
      </c>
      <c r="H59" s="30">
        <v>45534</v>
      </c>
      <c r="I59" t="s">
        <v>233</v>
      </c>
      <c r="J59">
        <v>-2034.98</v>
      </c>
      <c r="K59" t="s">
        <v>234</v>
      </c>
      <c r="L59">
        <v>2</v>
      </c>
      <c r="M59" t="s">
        <v>56</v>
      </c>
      <c r="N59" s="24">
        <v>21110</v>
      </c>
      <c r="O59">
        <v>47015</v>
      </c>
      <c r="P59" t="s">
        <v>327</v>
      </c>
      <c r="Q59" t="s">
        <v>236</v>
      </c>
      <c r="R59" s="42" t="s">
        <v>381</v>
      </c>
      <c r="S59" t="s">
        <v>382</v>
      </c>
      <c r="T59" t="str">
        <f t="shared" si="0"/>
        <v>'21.110',</v>
      </c>
      <c r="U59" t="s">
        <v>56</v>
      </c>
      <c r="V59">
        <v>145</v>
      </c>
      <c r="W59" s="24">
        <v>21110</v>
      </c>
      <c r="X59" t="s">
        <v>256</v>
      </c>
      <c r="Y59">
        <v>-2034.98</v>
      </c>
    </row>
    <row r="60" spans="1:25" x14ac:dyDescent="0.25">
      <c r="A60" s="30">
        <v>45505</v>
      </c>
      <c r="B60" s="30">
        <v>45535</v>
      </c>
      <c r="C60" t="s">
        <v>257</v>
      </c>
      <c r="D60" t="s">
        <v>231</v>
      </c>
      <c r="E60" t="s">
        <v>232</v>
      </c>
      <c r="F60" t="s">
        <v>1</v>
      </c>
      <c r="G60" t="s">
        <v>2</v>
      </c>
      <c r="H60" s="30">
        <v>45534</v>
      </c>
      <c r="I60" t="s">
        <v>233</v>
      </c>
      <c r="J60">
        <v>-80.39</v>
      </c>
      <c r="K60" t="s">
        <v>234</v>
      </c>
      <c r="L60">
        <v>2</v>
      </c>
      <c r="M60" t="s">
        <v>56</v>
      </c>
      <c r="N60" s="24">
        <v>21113</v>
      </c>
      <c r="O60">
        <v>47015</v>
      </c>
      <c r="P60" t="s">
        <v>327</v>
      </c>
      <c r="Q60" t="s">
        <v>236</v>
      </c>
      <c r="R60" s="42" t="s">
        <v>381</v>
      </c>
      <c r="S60" t="s">
        <v>382</v>
      </c>
      <c r="T60" t="str">
        <f t="shared" si="0"/>
        <v>'21.113',</v>
      </c>
      <c r="U60" t="s">
        <v>56</v>
      </c>
      <c r="V60">
        <v>148</v>
      </c>
      <c r="W60" s="24">
        <v>21113</v>
      </c>
      <c r="X60" t="s">
        <v>257</v>
      </c>
      <c r="Y60">
        <v>-80.39</v>
      </c>
    </row>
    <row r="61" spans="1:25" x14ac:dyDescent="0.25">
      <c r="A61" s="30">
        <v>45505</v>
      </c>
      <c r="B61" s="30">
        <v>45535</v>
      </c>
      <c r="C61" t="s">
        <v>258</v>
      </c>
      <c r="D61" t="s">
        <v>231</v>
      </c>
      <c r="E61" t="s">
        <v>232</v>
      </c>
      <c r="F61" t="s">
        <v>1</v>
      </c>
      <c r="G61" t="s">
        <v>2</v>
      </c>
      <c r="H61" s="30">
        <v>45534</v>
      </c>
      <c r="I61" t="s">
        <v>233</v>
      </c>
      <c r="J61">
        <v>-481.52</v>
      </c>
      <c r="K61" t="s">
        <v>234</v>
      </c>
      <c r="L61">
        <v>2</v>
      </c>
      <c r="M61" t="s">
        <v>56</v>
      </c>
      <c r="N61" s="24">
        <v>21115</v>
      </c>
      <c r="O61">
        <v>47015</v>
      </c>
      <c r="P61" t="s">
        <v>327</v>
      </c>
      <c r="Q61" t="s">
        <v>236</v>
      </c>
      <c r="R61" s="42" t="s">
        <v>381</v>
      </c>
      <c r="S61" t="s">
        <v>382</v>
      </c>
      <c r="T61" t="str">
        <f t="shared" si="0"/>
        <v>'21.115',</v>
      </c>
      <c r="U61" t="s">
        <v>56</v>
      </c>
      <c r="V61">
        <v>150</v>
      </c>
      <c r="W61" s="24">
        <v>21115</v>
      </c>
      <c r="X61" t="s">
        <v>258</v>
      </c>
      <c r="Y61">
        <v>-481.52</v>
      </c>
    </row>
    <row r="62" spans="1:25" x14ac:dyDescent="0.25">
      <c r="A62" s="30">
        <v>45505</v>
      </c>
      <c r="B62" s="30">
        <v>45535</v>
      </c>
      <c r="C62" t="s">
        <v>83</v>
      </c>
      <c r="D62" t="s">
        <v>231</v>
      </c>
      <c r="E62" t="s">
        <v>232</v>
      </c>
      <c r="F62" t="s">
        <v>1</v>
      </c>
      <c r="G62" t="s">
        <v>2</v>
      </c>
      <c r="H62" s="30">
        <v>45534</v>
      </c>
      <c r="I62" t="s">
        <v>233</v>
      </c>
      <c r="J62">
        <v>-320.22000000000003</v>
      </c>
      <c r="K62" t="s">
        <v>234</v>
      </c>
      <c r="L62">
        <v>2</v>
      </c>
      <c r="M62" t="s">
        <v>56</v>
      </c>
      <c r="N62" s="24">
        <v>21122</v>
      </c>
      <c r="O62">
        <v>47015</v>
      </c>
      <c r="P62" t="s">
        <v>327</v>
      </c>
      <c r="Q62" t="s">
        <v>236</v>
      </c>
      <c r="R62" s="42" t="s">
        <v>381</v>
      </c>
      <c r="S62" t="s">
        <v>382</v>
      </c>
      <c r="T62" t="str">
        <f t="shared" si="0"/>
        <v>'21.122',</v>
      </c>
      <c r="U62" t="s">
        <v>56</v>
      </c>
      <c r="V62">
        <v>152</v>
      </c>
      <c r="W62" s="24">
        <v>21122</v>
      </c>
      <c r="X62" t="s">
        <v>83</v>
      </c>
      <c r="Y62">
        <v>-320.22000000000003</v>
      </c>
    </row>
    <row r="63" spans="1:25" x14ac:dyDescent="0.25">
      <c r="A63" s="30">
        <v>45505</v>
      </c>
      <c r="B63" s="30">
        <v>45535</v>
      </c>
      <c r="C63" t="s">
        <v>84</v>
      </c>
      <c r="D63" t="s">
        <v>231</v>
      </c>
      <c r="E63" t="s">
        <v>232</v>
      </c>
      <c r="F63" t="s">
        <v>1</v>
      </c>
      <c r="G63" t="s">
        <v>2</v>
      </c>
      <c r="H63" s="30">
        <v>45534</v>
      </c>
      <c r="I63" t="s">
        <v>233</v>
      </c>
      <c r="J63">
        <v>-49.11</v>
      </c>
      <c r="K63" t="s">
        <v>234</v>
      </c>
      <c r="L63">
        <v>2</v>
      </c>
      <c r="M63" t="s">
        <v>56</v>
      </c>
      <c r="N63" s="24">
        <v>21124</v>
      </c>
      <c r="O63">
        <v>47015</v>
      </c>
      <c r="P63" t="s">
        <v>327</v>
      </c>
      <c r="Q63" t="s">
        <v>236</v>
      </c>
      <c r="R63" s="42" t="s">
        <v>381</v>
      </c>
      <c r="S63" t="s">
        <v>382</v>
      </c>
      <c r="T63" t="str">
        <f t="shared" si="0"/>
        <v>'21.124',</v>
      </c>
      <c r="U63" t="s">
        <v>56</v>
      </c>
      <c r="V63">
        <v>153</v>
      </c>
      <c r="W63" s="24">
        <v>21124</v>
      </c>
      <c r="X63" t="s">
        <v>84</v>
      </c>
      <c r="Y63">
        <v>-49.11</v>
      </c>
    </row>
    <row r="64" spans="1:25" x14ac:dyDescent="0.25">
      <c r="A64" s="30">
        <v>45505</v>
      </c>
      <c r="B64" s="30">
        <v>45535</v>
      </c>
      <c r="C64" t="s">
        <v>85</v>
      </c>
      <c r="D64" t="s">
        <v>231</v>
      </c>
      <c r="E64" t="s">
        <v>232</v>
      </c>
      <c r="F64" t="s">
        <v>1</v>
      </c>
      <c r="G64" t="s">
        <v>2</v>
      </c>
      <c r="H64" s="30">
        <v>45534</v>
      </c>
      <c r="I64" t="s">
        <v>233</v>
      </c>
      <c r="J64">
        <v>-25.69</v>
      </c>
      <c r="K64" t="s">
        <v>234</v>
      </c>
      <c r="L64">
        <v>2</v>
      </c>
      <c r="M64" t="s">
        <v>56</v>
      </c>
      <c r="N64" s="24">
        <v>21130</v>
      </c>
      <c r="O64">
        <v>47015</v>
      </c>
      <c r="P64" t="s">
        <v>327</v>
      </c>
      <c r="Q64" t="s">
        <v>236</v>
      </c>
      <c r="R64" s="42" t="s">
        <v>381</v>
      </c>
      <c r="S64" t="s">
        <v>382</v>
      </c>
      <c r="T64" t="str">
        <f t="shared" si="0"/>
        <v>'21.130',</v>
      </c>
      <c r="U64" t="s">
        <v>56</v>
      </c>
      <c r="V64">
        <v>155</v>
      </c>
      <c r="W64" s="24">
        <v>21130</v>
      </c>
      <c r="X64" t="s">
        <v>85</v>
      </c>
      <c r="Y64">
        <v>-25.69</v>
      </c>
    </row>
    <row r="65" spans="1:25" x14ac:dyDescent="0.25">
      <c r="A65" s="30">
        <v>45505</v>
      </c>
      <c r="B65" s="30">
        <v>45535</v>
      </c>
      <c r="C65" t="s">
        <v>86</v>
      </c>
      <c r="D65" t="s">
        <v>231</v>
      </c>
      <c r="E65" t="s">
        <v>232</v>
      </c>
      <c r="F65" t="s">
        <v>1</v>
      </c>
      <c r="G65" t="s">
        <v>2</v>
      </c>
      <c r="H65" s="30">
        <v>45534</v>
      </c>
      <c r="I65" t="s">
        <v>233</v>
      </c>
      <c r="J65">
        <v>-1241.5899999999999</v>
      </c>
      <c r="K65" t="s">
        <v>234</v>
      </c>
      <c r="L65">
        <v>2</v>
      </c>
      <c r="M65" t="s">
        <v>56</v>
      </c>
      <c r="N65" s="24">
        <v>21210</v>
      </c>
      <c r="O65">
        <v>47015</v>
      </c>
      <c r="P65" t="s">
        <v>327</v>
      </c>
      <c r="Q65" t="s">
        <v>236</v>
      </c>
      <c r="R65" s="42" t="s">
        <v>381</v>
      </c>
      <c r="S65" t="s">
        <v>382</v>
      </c>
      <c r="T65" t="str">
        <f t="shared" si="0"/>
        <v>'21.210',</v>
      </c>
      <c r="U65" t="s">
        <v>56</v>
      </c>
      <c r="V65">
        <v>156</v>
      </c>
      <c r="W65" s="24">
        <v>21210</v>
      </c>
      <c r="X65" t="s">
        <v>86</v>
      </c>
      <c r="Y65">
        <v>-1241.5899999999999</v>
      </c>
    </row>
    <row r="66" spans="1:25" x14ac:dyDescent="0.25">
      <c r="A66" s="30">
        <v>45505</v>
      </c>
      <c r="B66" s="30">
        <v>45535</v>
      </c>
      <c r="C66" t="s">
        <v>87</v>
      </c>
      <c r="D66" t="s">
        <v>231</v>
      </c>
      <c r="E66" t="s">
        <v>232</v>
      </c>
      <c r="F66" t="s">
        <v>1</v>
      </c>
      <c r="G66" t="s">
        <v>2</v>
      </c>
      <c r="H66" s="30">
        <v>45534</v>
      </c>
      <c r="I66" t="s">
        <v>233</v>
      </c>
      <c r="J66">
        <v>-52.57</v>
      </c>
      <c r="K66" t="s">
        <v>234</v>
      </c>
      <c r="L66">
        <v>2</v>
      </c>
      <c r="M66" t="s">
        <v>56</v>
      </c>
      <c r="N66" s="24">
        <v>21220</v>
      </c>
      <c r="O66">
        <v>47015</v>
      </c>
      <c r="P66" t="s">
        <v>327</v>
      </c>
      <c r="Q66" t="s">
        <v>236</v>
      </c>
      <c r="R66" s="42" t="s">
        <v>381</v>
      </c>
      <c r="S66" t="s">
        <v>382</v>
      </c>
      <c r="T66" t="str">
        <f t="shared" si="0"/>
        <v>'21.220',</v>
      </c>
      <c r="U66" t="s">
        <v>56</v>
      </c>
      <c r="V66">
        <v>158</v>
      </c>
      <c r="W66" s="24">
        <v>21220</v>
      </c>
      <c r="X66" t="s">
        <v>87</v>
      </c>
      <c r="Y66">
        <v>-52.57</v>
      </c>
    </row>
    <row r="67" spans="1:25" x14ac:dyDescent="0.25">
      <c r="A67" s="30">
        <v>45505</v>
      </c>
      <c r="B67" s="30">
        <v>45535</v>
      </c>
      <c r="C67" t="s">
        <v>88</v>
      </c>
      <c r="D67" t="s">
        <v>231</v>
      </c>
      <c r="E67" t="s">
        <v>232</v>
      </c>
      <c r="F67" t="s">
        <v>1</v>
      </c>
      <c r="G67" t="s">
        <v>2</v>
      </c>
      <c r="H67" s="30">
        <v>45534</v>
      </c>
      <c r="I67" t="s">
        <v>233</v>
      </c>
      <c r="J67">
        <v>-86.84</v>
      </c>
      <c r="K67" t="s">
        <v>234</v>
      </c>
      <c r="L67">
        <v>2</v>
      </c>
      <c r="M67" t="s">
        <v>56</v>
      </c>
      <c r="N67" s="24">
        <v>21240</v>
      </c>
      <c r="O67">
        <v>47015</v>
      </c>
      <c r="P67" t="s">
        <v>327</v>
      </c>
      <c r="Q67" t="s">
        <v>236</v>
      </c>
      <c r="R67" s="42" t="s">
        <v>381</v>
      </c>
      <c r="S67" t="s">
        <v>382</v>
      </c>
      <c r="T67" t="str">
        <f t="shared" ref="T67:T130" si="1">CONCATENATE(R67,TEXT(N67,"##.###"),R67,S67)</f>
        <v>'21.240',</v>
      </c>
      <c r="U67" t="s">
        <v>56</v>
      </c>
      <c r="V67">
        <v>160</v>
      </c>
      <c r="W67" s="24">
        <v>21240</v>
      </c>
      <c r="X67" t="s">
        <v>88</v>
      </c>
      <c r="Y67">
        <v>-86.84</v>
      </c>
    </row>
    <row r="68" spans="1:25" x14ac:dyDescent="0.25">
      <c r="A68" s="30">
        <v>45505</v>
      </c>
      <c r="B68" s="30">
        <v>45535</v>
      </c>
      <c r="C68" t="s">
        <v>89</v>
      </c>
      <c r="D68" t="s">
        <v>231</v>
      </c>
      <c r="E68" t="s">
        <v>232</v>
      </c>
      <c r="F68" t="s">
        <v>1</v>
      </c>
      <c r="G68" t="s">
        <v>2</v>
      </c>
      <c r="H68" s="30">
        <v>45534</v>
      </c>
      <c r="I68" t="s">
        <v>233</v>
      </c>
      <c r="J68">
        <v>-193.53</v>
      </c>
      <c r="K68" t="s">
        <v>234</v>
      </c>
      <c r="L68">
        <v>2</v>
      </c>
      <c r="M68" t="s">
        <v>56</v>
      </c>
      <c r="N68" s="24">
        <v>21250</v>
      </c>
      <c r="O68">
        <v>47015</v>
      </c>
      <c r="P68" t="s">
        <v>327</v>
      </c>
      <c r="Q68" t="s">
        <v>236</v>
      </c>
      <c r="R68" s="42" t="s">
        <v>381</v>
      </c>
      <c r="S68" t="s">
        <v>382</v>
      </c>
      <c r="T68" t="str">
        <f t="shared" si="1"/>
        <v>'21.250',</v>
      </c>
      <c r="U68" t="s">
        <v>56</v>
      </c>
      <c r="V68">
        <v>167</v>
      </c>
      <c r="W68" s="24">
        <v>21250</v>
      </c>
      <c r="X68" t="s">
        <v>89</v>
      </c>
      <c r="Y68">
        <v>-193.53</v>
      </c>
    </row>
    <row r="69" spans="1:25" x14ac:dyDescent="0.25">
      <c r="A69" s="30">
        <v>45505</v>
      </c>
      <c r="B69" s="30">
        <v>45535</v>
      </c>
      <c r="C69" t="s">
        <v>90</v>
      </c>
      <c r="D69" t="s">
        <v>231</v>
      </c>
      <c r="E69" t="s">
        <v>232</v>
      </c>
      <c r="F69" t="s">
        <v>1</v>
      </c>
      <c r="G69" t="s">
        <v>2</v>
      </c>
      <c r="H69" s="30">
        <v>45534</v>
      </c>
      <c r="I69" t="s">
        <v>233</v>
      </c>
      <c r="J69">
        <v>-135.93</v>
      </c>
      <c r="K69" t="s">
        <v>234</v>
      </c>
      <c r="L69">
        <v>2</v>
      </c>
      <c r="M69" t="s">
        <v>56</v>
      </c>
      <c r="N69" s="24">
        <v>21280</v>
      </c>
      <c r="O69">
        <v>47015</v>
      </c>
      <c r="P69" t="s">
        <v>327</v>
      </c>
      <c r="Q69" t="s">
        <v>236</v>
      </c>
      <c r="R69" s="42" t="s">
        <v>381</v>
      </c>
      <c r="S69" t="s">
        <v>382</v>
      </c>
      <c r="T69" t="str">
        <f t="shared" si="1"/>
        <v>'21.280',</v>
      </c>
      <c r="U69" t="s">
        <v>56</v>
      </c>
      <c r="V69">
        <v>169</v>
      </c>
      <c r="W69" s="24">
        <v>21280</v>
      </c>
      <c r="X69" t="s">
        <v>90</v>
      </c>
      <c r="Y69">
        <v>-135.93</v>
      </c>
    </row>
    <row r="70" spans="1:25" x14ac:dyDescent="0.25">
      <c r="A70" s="30">
        <v>45505</v>
      </c>
      <c r="B70" s="30">
        <v>45535</v>
      </c>
      <c r="C70" t="s">
        <v>259</v>
      </c>
      <c r="D70" t="s">
        <v>231</v>
      </c>
      <c r="E70" t="s">
        <v>232</v>
      </c>
      <c r="F70" t="s">
        <v>1</v>
      </c>
      <c r="G70" t="s">
        <v>2</v>
      </c>
      <c r="H70" s="30">
        <v>45534</v>
      </c>
      <c r="I70" t="s">
        <v>233</v>
      </c>
      <c r="J70">
        <v>-4080.44</v>
      </c>
      <c r="K70" t="s">
        <v>234</v>
      </c>
      <c r="L70">
        <v>2</v>
      </c>
      <c r="M70" t="s">
        <v>56</v>
      </c>
      <c r="N70" s="24">
        <v>21402</v>
      </c>
      <c r="O70">
        <v>47015</v>
      </c>
      <c r="P70" t="s">
        <v>327</v>
      </c>
      <c r="Q70" t="s">
        <v>236</v>
      </c>
      <c r="R70" s="42" t="s">
        <v>381</v>
      </c>
      <c r="S70" t="s">
        <v>382</v>
      </c>
      <c r="T70" t="str">
        <f t="shared" si="1"/>
        <v>'21.402',</v>
      </c>
      <c r="U70" t="s">
        <v>56</v>
      </c>
      <c r="V70">
        <v>172</v>
      </c>
      <c r="W70" s="24">
        <v>21402</v>
      </c>
      <c r="X70" t="s">
        <v>259</v>
      </c>
      <c r="Y70">
        <v>-4080.44</v>
      </c>
    </row>
    <row r="71" spans="1:25" x14ac:dyDescent="0.25">
      <c r="A71" s="30">
        <v>45505</v>
      </c>
      <c r="B71" s="30">
        <v>45535</v>
      </c>
      <c r="C71" t="s">
        <v>92</v>
      </c>
      <c r="D71" t="s">
        <v>231</v>
      </c>
      <c r="E71" t="s">
        <v>232</v>
      </c>
      <c r="F71" t="s">
        <v>1</v>
      </c>
      <c r="G71" t="s">
        <v>2</v>
      </c>
      <c r="H71" s="30">
        <v>45534</v>
      </c>
      <c r="I71" t="s">
        <v>233</v>
      </c>
      <c r="J71">
        <v>-62.92</v>
      </c>
      <c r="K71" t="s">
        <v>234</v>
      </c>
      <c r="L71">
        <v>2</v>
      </c>
      <c r="M71" t="s">
        <v>56</v>
      </c>
      <c r="N71" s="24">
        <v>21405</v>
      </c>
      <c r="O71">
        <v>47015</v>
      </c>
      <c r="P71" t="s">
        <v>327</v>
      </c>
      <c r="Q71" t="s">
        <v>236</v>
      </c>
      <c r="R71" s="42" t="s">
        <v>381</v>
      </c>
      <c r="S71" t="s">
        <v>382</v>
      </c>
      <c r="T71" t="str">
        <f t="shared" si="1"/>
        <v>'21.405',</v>
      </c>
      <c r="U71" t="s">
        <v>56</v>
      </c>
      <c r="V71">
        <v>175</v>
      </c>
      <c r="W71" s="24">
        <v>21405</v>
      </c>
      <c r="X71" t="s">
        <v>92</v>
      </c>
      <c r="Y71">
        <v>-62.92</v>
      </c>
    </row>
    <row r="72" spans="1:25" x14ac:dyDescent="0.25">
      <c r="A72" s="30">
        <v>45505</v>
      </c>
      <c r="B72" s="30">
        <v>45535</v>
      </c>
      <c r="C72" t="s">
        <v>93</v>
      </c>
      <c r="D72" t="s">
        <v>231</v>
      </c>
      <c r="E72" t="s">
        <v>232</v>
      </c>
      <c r="F72" t="s">
        <v>1</v>
      </c>
      <c r="G72" t="s">
        <v>2</v>
      </c>
      <c r="H72" s="30">
        <v>45534</v>
      </c>
      <c r="I72" t="s">
        <v>233</v>
      </c>
      <c r="J72">
        <v>-79.190000000000012</v>
      </c>
      <c r="K72" t="s">
        <v>234</v>
      </c>
      <c r="L72">
        <v>2</v>
      </c>
      <c r="M72" t="s">
        <v>56</v>
      </c>
      <c r="N72" s="24">
        <v>21406</v>
      </c>
      <c r="O72">
        <v>47015</v>
      </c>
      <c r="P72" t="s">
        <v>327</v>
      </c>
      <c r="Q72" t="s">
        <v>236</v>
      </c>
      <c r="R72" s="42" t="s">
        <v>381</v>
      </c>
      <c r="S72" t="s">
        <v>382</v>
      </c>
      <c r="T72" t="str">
        <f t="shared" si="1"/>
        <v>'21.406',</v>
      </c>
      <c r="U72" t="s">
        <v>56</v>
      </c>
      <c r="V72">
        <v>176</v>
      </c>
      <c r="W72" s="24">
        <v>21406</v>
      </c>
      <c r="X72" t="s">
        <v>93</v>
      </c>
      <c r="Y72">
        <v>-79.190000000000012</v>
      </c>
    </row>
    <row r="73" spans="1:25" x14ac:dyDescent="0.25">
      <c r="A73" s="30">
        <v>45505</v>
      </c>
      <c r="B73" s="30">
        <v>45535</v>
      </c>
      <c r="C73" t="s">
        <v>94</v>
      </c>
      <c r="D73" t="s">
        <v>231</v>
      </c>
      <c r="E73" t="s">
        <v>232</v>
      </c>
      <c r="F73" t="s">
        <v>1</v>
      </c>
      <c r="G73" t="s">
        <v>2</v>
      </c>
      <c r="H73" s="30">
        <v>45534</v>
      </c>
      <c r="I73" t="s">
        <v>233</v>
      </c>
      <c r="J73">
        <v>-1883.6100000000001</v>
      </c>
      <c r="K73" t="s">
        <v>234</v>
      </c>
      <c r="L73">
        <v>2</v>
      </c>
      <c r="M73" t="s">
        <v>56</v>
      </c>
      <c r="N73" s="24">
        <v>21421</v>
      </c>
      <c r="O73">
        <v>47015</v>
      </c>
      <c r="P73" t="s">
        <v>327</v>
      </c>
      <c r="Q73" t="s">
        <v>236</v>
      </c>
      <c r="R73" s="42" t="s">
        <v>381</v>
      </c>
      <c r="S73" t="s">
        <v>382</v>
      </c>
      <c r="T73" t="str">
        <f t="shared" si="1"/>
        <v>'21.421',</v>
      </c>
      <c r="U73" t="s">
        <v>56</v>
      </c>
      <c r="V73">
        <v>178</v>
      </c>
      <c r="W73" s="24">
        <v>21421</v>
      </c>
      <c r="X73" t="s">
        <v>94</v>
      </c>
      <c r="Y73">
        <v>-1883.6100000000001</v>
      </c>
    </row>
    <row r="74" spans="1:25" x14ac:dyDescent="0.25">
      <c r="A74" s="30">
        <v>45505</v>
      </c>
      <c r="B74" s="30">
        <v>45535</v>
      </c>
      <c r="C74" t="s">
        <v>95</v>
      </c>
      <c r="D74" t="s">
        <v>231</v>
      </c>
      <c r="E74" t="s">
        <v>232</v>
      </c>
      <c r="F74" t="s">
        <v>1</v>
      </c>
      <c r="G74" t="s">
        <v>2</v>
      </c>
      <c r="H74" s="30">
        <v>45534</v>
      </c>
      <c r="I74" t="s">
        <v>233</v>
      </c>
      <c r="J74">
        <v>-903.97</v>
      </c>
      <c r="K74" t="s">
        <v>234</v>
      </c>
      <c r="L74">
        <v>2</v>
      </c>
      <c r="M74" t="s">
        <v>56</v>
      </c>
      <c r="N74" s="24">
        <v>21422</v>
      </c>
      <c r="O74">
        <v>47015</v>
      </c>
      <c r="P74" t="s">
        <v>327</v>
      </c>
      <c r="Q74" t="s">
        <v>236</v>
      </c>
      <c r="R74" s="42" t="s">
        <v>381</v>
      </c>
      <c r="S74" t="s">
        <v>382</v>
      </c>
      <c r="T74" t="str">
        <f t="shared" si="1"/>
        <v>'21.422',</v>
      </c>
      <c r="U74" t="s">
        <v>56</v>
      </c>
      <c r="V74">
        <v>179</v>
      </c>
      <c r="W74" s="24">
        <v>21422</v>
      </c>
      <c r="X74" t="s">
        <v>95</v>
      </c>
      <c r="Y74">
        <v>-903.97</v>
      </c>
    </row>
    <row r="75" spans="1:25" x14ac:dyDescent="0.25">
      <c r="A75" s="30">
        <v>45505</v>
      </c>
      <c r="B75" s="30">
        <v>45535</v>
      </c>
      <c r="C75" t="s">
        <v>96</v>
      </c>
      <c r="D75" t="s">
        <v>231</v>
      </c>
      <c r="E75" t="s">
        <v>232</v>
      </c>
      <c r="F75" t="s">
        <v>1</v>
      </c>
      <c r="G75" t="s">
        <v>2</v>
      </c>
      <c r="H75" s="30">
        <v>45534</v>
      </c>
      <c r="I75" t="s">
        <v>233</v>
      </c>
      <c r="J75">
        <v>-1758.07</v>
      </c>
      <c r="K75" t="s">
        <v>234</v>
      </c>
      <c r="L75">
        <v>2</v>
      </c>
      <c r="M75" t="s">
        <v>56</v>
      </c>
      <c r="N75" s="24">
        <v>21431</v>
      </c>
      <c r="O75">
        <v>47015</v>
      </c>
      <c r="P75" t="s">
        <v>327</v>
      </c>
      <c r="Q75" t="s">
        <v>236</v>
      </c>
      <c r="R75" s="42" t="s">
        <v>381</v>
      </c>
      <c r="S75" t="s">
        <v>382</v>
      </c>
      <c r="T75" t="str">
        <f t="shared" si="1"/>
        <v>'21.431',</v>
      </c>
      <c r="U75" t="s">
        <v>56</v>
      </c>
      <c r="V75">
        <v>180</v>
      </c>
      <c r="W75" s="24">
        <v>21431</v>
      </c>
      <c r="X75" t="s">
        <v>96</v>
      </c>
      <c r="Y75">
        <v>-1758.07</v>
      </c>
    </row>
    <row r="76" spans="1:25" x14ac:dyDescent="0.25">
      <c r="A76" s="30">
        <v>45505</v>
      </c>
      <c r="B76" s="30">
        <v>45535</v>
      </c>
      <c r="C76" t="s">
        <v>97</v>
      </c>
      <c r="D76" t="s">
        <v>231</v>
      </c>
      <c r="E76" t="s">
        <v>232</v>
      </c>
      <c r="F76" t="s">
        <v>1</v>
      </c>
      <c r="G76" t="s">
        <v>2</v>
      </c>
      <c r="H76" s="30">
        <v>45534</v>
      </c>
      <c r="I76" t="s">
        <v>233</v>
      </c>
      <c r="J76">
        <v>-408.78</v>
      </c>
      <c r="K76" t="s">
        <v>234</v>
      </c>
      <c r="L76">
        <v>2</v>
      </c>
      <c r="M76" t="s">
        <v>56</v>
      </c>
      <c r="N76" s="24">
        <v>21432</v>
      </c>
      <c r="O76">
        <v>47015</v>
      </c>
      <c r="P76" t="s">
        <v>327</v>
      </c>
      <c r="Q76" t="s">
        <v>236</v>
      </c>
      <c r="R76" s="42" t="s">
        <v>381</v>
      </c>
      <c r="S76" t="s">
        <v>382</v>
      </c>
      <c r="T76" t="str">
        <f t="shared" si="1"/>
        <v>'21.432',</v>
      </c>
      <c r="U76" t="s">
        <v>56</v>
      </c>
      <c r="V76">
        <v>181</v>
      </c>
      <c r="W76" s="24">
        <v>21432</v>
      </c>
      <c r="X76" t="s">
        <v>97</v>
      </c>
      <c r="Y76">
        <v>-408.78</v>
      </c>
    </row>
    <row r="77" spans="1:25" x14ac:dyDescent="0.25">
      <c r="A77" s="30">
        <v>45505</v>
      </c>
      <c r="B77" s="30">
        <v>45535</v>
      </c>
      <c r="C77" t="s">
        <v>333</v>
      </c>
      <c r="D77" t="s">
        <v>231</v>
      </c>
      <c r="E77" t="s">
        <v>232</v>
      </c>
      <c r="F77" t="s">
        <v>1</v>
      </c>
      <c r="G77" t="s">
        <v>2</v>
      </c>
      <c r="H77" s="30">
        <v>45534</v>
      </c>
      <c r="I77" t="s">
        <v>233</v>
      </c>
      <c r="J77">
        <v>-328.64</v>
      </c>
      <c r="K77" t="s">
        <v>234</v>
      </c>
      <c r="L77">
        <v>2</v>
      </c>
      <c r="M77" t="s">
        <v>56</v>
      </c>
      <c r="N77" s="24">
        <v>21433</v>
      </c>
      <c r="O77">
        <v>47015</v>
      </c>
      <c r="P77" t="s">
        <v>327</v>
      </c>
      <c r="Q77" t="s">
        <v>236</v>
      </c>
      <c r="R77" s="42" t="s">
        <v>381</v>
      </c>
      <c r="S77" t="s">
        <v>382</v>
      </c>
      <c r="T77" t="str">
        <f t="shared" si="1"/>
        <v>'21.433',</v>
      </c>
      <c r="U77" t="s">
        <v>56</v>
      </c>
      <c r="V77">
        <v>182</v>
      </c>
      <c r="W77" s="24">
        <v>21433</v>
      </c>
      <c r="X77" t="s">
        <v>333</v>
      </c>
      <c r="Y77">
        <v>-328.64</v>
      </c>
    </row>
    <row r="78" spans="1:25" x14ac:dyDescent="0.25">
      <c r="A78" s="30">
        <v>45505</v>
      </c>
      <c r="B78" s="30">
        <v>45535</v>
      </c>
      <c r="C78" t="s">
        <v>99</v>
      </c>
      <c r="D78" t="s">
        <v>231</v>
      </c>
      <c r="E78" t="s">
        <v>232</v>
      </c>
      <c r="F78" t="s">
        <v>1</v>
      </c>
      <c r="G78" t="s">
        <v>2</v>
      </c>
      <c r="H78" s="30">
        <v>45534</v>
      </c>
      <c r="I78" t="s">
        <v>233</v>
      </c>
      <c r="J78">
        <v>-1259.92</v>
      </c>
      <c r="K78" t="s">
        <v>234</v>
      </c>
      <c r="L78">
        <v>2</v>
      </c>
      <c r="M78" t="s">
        <v>56</v>
      </c>
      <c r="N78" s="24">
        <v>21441</v>
      </c>
      <c r="O78">
        <v>47015</v>
      </c>
      <c r="P78" t="s">
        <v>327</v>
      </c>
      <c r="Q78" t="s">
        <v>236</v>
      </c>
      <c r="R78" s="42" t="s">
        <v>381</v>
      </c>
      <c r="S78" t="s">
        <v>382</v>
      </c>
      <c r="T78" t="str">
        <f t="shared" si="1"/>
        <v>'21.441',</v>
      </c>
      <c r="U78" t="s">
        <v>56</v>
      </c>
      <c r="V78">
        <v>183</v>
      </c>
      <c r="W78" s="24">
        <v>21441</v>
      </c>
      <c r="X78" t="s">
        <v>99</v>
      </c>
      <c r="Y78">
        <v>-1259.92</v>
      </c>
    </row>
    <row r="79" spans="1:25" x14ac:dyDescent="0.25">
      <c r="A79" s="30">
        <v>45505</v>
      </c>
      <c r="B79" s="30">
        <v>45535</v>
      </c>
      <c r="C79" t="s">
        <v>100</v>
      </c>
      <c r="D79" t="s">
        <v>231</v>
      </c>
      <c r="E79" t="s">
        <v>232</v>
      </c>
      <c r="F79" t="s">
        <v>1</v>
      </c>
      <c r="G79" t="s">
        <v>2</v>
      </c>
      <c r="H79" s="30">
        <v>45534</v>
      </c>
      <c r="I79" t="s">
        <v>233</v>
      </c>
      <c r="J79">
        <v>-207.57000000000002</v>
      </c>
      <c r="K79" t="s">
        <v>234</v>
      </c>
      <c r="L79">
        <v>2</v>
      </c>
      <c r="M79" t="s">
        <v>56</v>
      </c>
      <c r="N79" s="24">
        <v>21442</v>
      </c>
      <c r="O79">
        <v>47015</v>
      </c>
      <c r="P79" t="s">
        <v>327</v>
      </c>
      <c r="Q79" t="s">
        <v>236</v>
      </c>
      <c r="R79" s="42" t="s">
        <v>381</v>
      </c>
      <c r="S79" t="s">
        <v>382</v>
      </c>
      <c r="T79" t="str">
        <f t="shared" si="1"/>
        <v>'21.442',</v>
      </c>
      <c r="U79" t="s">
        <v>56</v>
      </c>
      <c r="V79">
        <v>184</v>
      </c>
      <c r="W79" s="24">
        <v>21442</v>
      </c>
      <c r="X79" t="s">
        <v>100</v>
      </c>
      <c r="Y79">
        <v>-207.57000000000002</v>
      </c>
    </row>
    <row r="80" spans="1:25" x14ac:dyDescent="0.25">
      <c r="A80" s="30">
        <v>45505</v>
      </c>
      <c r="B80" s="30">
        <v>45535</v>
      </c>
      <c r="C80" t="s">
        <v>101</v>
      </c>
      <c r="D80" t="s">
        <v>231</v>
      </c>
      <c r="E80" t="s">
        <v>232</v>
      </c>
      <c r="F80" t="s">
        <v>1</v>
      </c>
      <c r="G80" t="s">
        <v>2</v>
      </c>
      <c r="H80" s="30">
        <v>45534</v>
      </c>
      <c r="I80" t="s">
        <v>233</v>
      </c>
      <c r="J80">
        <v>-374.96999999999997</v>
      </c>
      <c r="K80" t="s">
        <v>234</v>
      </c>
      <c r="L80">
        <v>2</v>
      </c>
      <c r="M80" t="s">
        <v>56</v>
      </c>
      <c r="N80" s="24">
        <v>21451</v>
      </c>
      <c r="O80">
        <v>47015</v>
      </c>
      <c r="P80" t="s">
        <v>327</v>
      </c>
      <c r="Q80" t="s">
        <v>236</v>
      </c>
      <c r="R80" s="42" t="s">
        <v>381</v>
      </c>
      <c r="S80" t="s">
        <v>382</v>
      </c>
      <c r="T80" t="str">
        <f t="shared" si="1"/>
        <v>'21.451',</v>
      </c>
      <c r="U80" t="s">
        <v>56</v>
      </c>
      <c r="V80">
        <v>185</v>
      </c>
      <c r="W80" s="24">
        <v>21451</v>
      </c>
      <c r="X80" t="s">
        <v>101</v>
      </c>
      <c r="Y80">
        <v>-374.96999999999997</v>
      </c>
    </row>
    <row r="81" spans="1:25" x14ac:dyDescent="0.25">
      <c r="A81" s="30">
        <v>45505</v>
      </c>
      <c r="B81" s="30">
        <v>45535</v>
      </c>
      <c r="C81" t="s">
        <v>260</v>
      </c>
      <c r="D81" t="s">
        <v>231</v>
      </c>
      <c r="E81" t="s">
        <v>232</v>
      </c>
      <c r="F81" t="s">
        <v>1</v>
      </c>
      <c r="G81" t="s">
        <v>2</v>
      </c>
      <c r="H81" s="30">
        <v>45534</v>
      </c>
      <c r="I81" t="s">
        <v>233</v>
      </c>
      <c r="J81">
        <v>-161.19</v>
      </c>
      <c r="K81" t="s">
        <v>234</v>
      </c>
      <c r="L81">
        <v>2</v>
      </c>
      <c r="M81" t="s">
        <v>56</v>
      </c>
      <c r="N81" s="24">
        <v>21452</v>
      </c>
      <c r="O81">
        <v>47015</v>
      </c>
      <c r="P81" t="s">
        <v>327</v>
      </c>
      <c r="Q81" t="s">
        <v>236</v>
      </c>
      <c r="R81" s="42" t="s">
        <v>381</v>
      </c>
      <c r="S81" t="s">
        <v>382</v>
      </c>
      <c r="T81" t="str">
        <f t="shared" si="1"/>
        <v>'21.452',</v>
      </c>
      <c r="U81" t="s">
        <v>56</v>
      </c>
      <c r="V81">
        <v>186</v>
      </c>
      <c r="W81" s="24">
        <v>21452</v>
      </c>
      <c r="X81" t="s">
        <v>260</v>
      </c>
      <c r="Y81">
        <v>-161.19</v>
      </c>
    </row>
    <row r="82" spans="1:25" x14ac:dyDescent="0.25">
      <c r="A82" s="30">
        <v>45505</v>
      </c>
      <c r="B82" s="30">
        <v>45535</v>
      </c>
      <c r="C82" t="s">
        <v>334</v>
      </c>
      <c r="D82" t="s">
        <v>231</v>
      </c>
      <c r="E82" t="s">
        <v>232</v>
      </c>
      <c r="F82" t="s">
        <v>1</v>
      </c>
      <c r="G82" t="s">
        <v>2</v>
      </c>
      <c r="H82" s="30">
        <v>45534</v>
      </c>
      <c r="I82" t="s">
        <v>233</v>
      </c>
      <c r="J82">
        <v>-427.62</v>
      </c>
      <c r="K82" t="s">
        <v>234</v>
      </c>
      <c r="L82">
        <v>2</v>
      </c>
      <c r="M82" t="s">
        <v>56</v>
      </c>
      <c r="N82" s="24">
        <v>21453</v>
      </c>
      <c r="O82">
        <v>47015</v>
      </c>
      <c r="P82" t="s">
        <v>327</v>
      </c>
      <c r="Q82" t="s">
        <v>236</v>
      </c>
      <c r="R82" s="42" t="s">
        <v>381</v>
      </c>
      <c r="S82" t="s">
        <v>382</v>
      </c>
      <c r="T82" t="str">
        <f t="shared" si="1"/>
        <v>'21.453',</v>
      </c>
      <c r="U82" t="s">
        <v>56</v>
      </c>
      <c r="V82">
        <v>187</v>
      </c>
      <c r="W82" s="24">
        <v>21453</v>
      </c>
      <c r="X82" t="s">
        <v>334</v>
      </c>
      <c r="Y82">
        <v>-427.62</v>
      </c>
    </row>
    <row r="83" spans="1:25" x14ac:dyDescent="0.25">
      <c r="A83" s="30">
        <v>45505</v>
      </c>
      <c r="B83" s="30">
        <v>45535</v>
      </c>
      <c r="C83" t="s">
        <v>335</v>
      </c>
      <c r="D83" t="s">
        <v>231</v>
      </c>
      <c r="E83" t="s">
        <v>232</v>
      </c>
      <c r="F83" t="s">
        <v>1</v>
      </c>
      <c r="G83" t="s">
        <v>2</v>
      </c>
      <c r="H83" s="30">
        <v>45534</v>
      </c>
      <c r="I83" t="s">
        <v>233</v>
      </c>
      <c r="J83">
        <v>-558.18999999999994</v>
      </c>
      <c r="K83" t="s">
        <v>234</v>
      </c>
      <c r="L83">
        <v>2</v>
      </c>
      <c r="M83" t="s">
        <v>56</v>
      </c>
      <c r="N83" s="24">
        <v>21454</v>
      </c>
      <c r="O83">
        <v>47015</v>
      </c>
      <c r="P83" t="s">
        <v>327</v>
      </c>
      <c r="Q83" t="s">
        <v>236</v>
      </c>
      <c r="R83" s="42" t="s">
        <v>381</v>
      </c>
      <c r="S83" t="s">
        <v>382</v>
      </c>
      <c r="T83" t="str">
        <f t="shared" si="1"/>
        <v>'21.454',</v>
      </c>
      <c r="U83" t="s">
        <v>56</v>
      </c>
      <c r="V83">
        <v>188</v>
      </c>
      <c r="W83" s="24">
        <v>21454</v>
      </c>
      <c r="X83" t="s">
        <v>335</v>
      </c>
      <c r="Y83">
        <v>-558.18999999999994</v>
      </c>
    </row>
    <row r="84" spans="1:25" x14ac:dyDescent="0.25">
      <c r="A84" s="30">
        <v>45505</v>
      </c>
      <c r="B84" s="30">
        <v>45535</v>
      </c>
      <c r="C84" t="s">
        <v>105</v>
      </c>
      <c r="D84" t="s">
        <v>231</v>
      </c>
      <c r="E84" t="s">
        <v>232</v>
      </c>
      <c r="F84" t="s">
        <v>1</v>
      </c>
      <c r="G84" t="s">
        <v>2</v>
      </c>
      <c r="H84" s="30">
        <v>45534</v>
      </c>
      <c r="I84" t="s">
        <v>233</v>
      </c>
      <c r="J84">
        <v>-322.90000000000003</v>
      </c>
      <c r="K84" t="s">
        <v>234</v>
      </c>
      <c r="L84">
        <v>2</v>
      </c>
      <c r="M84" t="s">
        <v>56</v>
      </c>
      <c r="N84" s="24">
        <v>21455</v>
      </c>
      <c r="O84">
        <v>47015</v>
      </c>
      <c r="P84" t="s">
        <v>327</v>
      </c>
      <c r="Q84" t="s">
        <v>236</v>
      </c>
      <c r="R84" s="42" t="s">
        <v>381</v>
      </c>
      <c r="S84" t="s">
        <v>382</v>
      </c>
      <c r="T84" t="str">
        <f t="shared" si="1"/>
        <v>'21.455',</v>
      </c>
      <c r="U84" t="s">
        <v>56</v>
      </c>
      <c r="V84">
        <v>189</v>
      </c>
      <c r="W84" s="24">
        <v>21455</v>
      </c>
      <c r="X84" t="s">
        <v>105</v>
      </c>
      <c r="Y84">
        <v>-322.90000000000003</v>
      </c>
    </row>
    <row r="85" spans="1:25" x14ac:dyDescent="0.25">
      <c r="A85" s="30">
        <v>45505</v>
      </c>
      <c r="B85" s="30">
        <v>45535</v>
      </c>
      <c r="C85" t="s">
        <v>261</v>
      </c>
      <c r="D85" t="s">
        <v>231</v>
      </c>
      <c r="E85" t="s">
        <v>232</v>
      </c>
      <c r="F85" t="s">
        <v>1</v>
      </c>
      <c r="G85" t="s">
        <v>2</v>
      </c>
      <c r="H85" s="30">
        <v>45534</v>
      </c>
      <c r="I85" t="s">
        <v>233</v>
      </c>
      <c r="J85">
        <v>-1020.55</v>
      </c>
      <c r="K85" t="s">
        <v>234</v>
      </c>
      <c r="L85">
        <v>2</v>
      </c>
      <c r="M85" t="s">
        <v>56</v>
      </c>
      <c r="N85" s="24">
        <v>21458</v>
      </c>
      <c r="O85">
        <v>47012</v>
      </c>
      <c r="P85" t="s">
        <v>326</v>
      </c>
      <c r="Q85" t="s">
        <v>236</v>
      </c>
      <c r="R85" s="42" t="s">
        <v>381</v>
      </c>
      <c r="S85" t="s">
        <v>382</v>
      </c>
      <c r="T85" t="str">
        <f t="shared" si="1"/>
        <v>'21.458',</v>
      </c>
      <c r="U85" t="s">
        <v>56</v>
      </c>
      <c r="V85">
        <v>783</v>
      </c>
      <c r="W85" s="24">
        <v>21458</v>
      </c>
      <c r="X85" t="s">
        <v>261</v>
      </c>
      <c r="Y85">
        <v>-1020.55</v>
      </c>
    </row>
    <row r="86" spans="1:25" x14ac:dyDescent="0.25">
      <c r="A86" s="30">
        <v>45505</v>
      </c>
      <c r="B86" s="30">
        <v>45535</v>
      </c>
      <c r="C86" t="s">
        <v>106</v>
      </c>
      <c r="D86" t="s">
        <v>231</v>
      </c>
      <c r="E86" t="s">
        <v>232</v>
      </c>
      <c r="F86" t="s">
        <v>1</v>
      </c>
      <c r="G86" t="s">
        <v>2</v>
      </c>
      <c r="H86" s="30">
        <v>45534</v>
      </c>
      <c r="I86" t="s">
        <v>233</v>
      </c>
      <c r="J86">
        <v>-19.079999999999998</v>
      </c>
      <c r="K86" t="s">
        <v>234</v>
      </c>
      <c r="L86">
        <v>2</v>
      </c>
      <c r="M86" t="s">
        <v>56</v>
      </c>
      <c r="N86" s="24">
        <v>21463</v>
      </c>
      <c r="O86">
        <v>47012</v>
      </c>
      <c r="P86" t="s">
        <v>326</v>
      </c>
      <c r="Q86" t="s">
        <v>236</v>
      </c>
      <c r="R86" s="42" t="s">
        <v>381</v>
      </c>
      <c r="S86" t="s">
        <v>382</v>
      </c>
      <c r="T86" t="str">
        <f t="shared" si="1"/>
        <v>'21.463',</v>
      </c>
      <c r="U86" t="s">
        <v>56</v>
      </c>
      <c r="V86">
        <v>192</v>
      </c>
      <c r="W86" s="24">
        <v>21463</v>
      </c>
      <c r="X86" t="s">
        <v>106</v>
      </c>
      <c r="Y86">
        <v>-19.079999999999998</v>
      </c>
    </row>
    <row r="87" spans="1:25" x14ac:dyDescent="0.25">
      <c r="A87" s="30">
        <v>45505</v>
      </c>
      <c r="B87" s="30">
        <v>45535</v>
      </c>
      <c r="C87" t="s">
        <v>336</v>
      </c>
      <c r="D87" t="s">
        <v>231</v>
      </c>
      <c r="E87" t="s">
        <v>232</v>
      </c>
      <c r="F87" t="s">
        <v>1</v>
      </c>
      <c r="G87" t="s">
        <v>2</v>
      </c>
      <c r="H87" s="30">
        <v>45534</v>
      </c>
      <c r="I87" t="s">
        <v>233</v>
      </c>
      <c r="J87">
        <v>-338</v>
      </c>
      <c r="K87" t="s">
        <v>234</v>
      </c>
      <c r="L87">
        <v>2</v>
      </c>
      <c r="M87" t="s">
        <v>56</v>
      </c>
      <c r="N87" s="24">
        <v>21464</v>
      </c>
      <c r="O87">
        <v>47015</v>
      </c>
      <c r="P87" t="s">
        <v>327</v>
      </c>
      <c r="Q87" t="s">
        <v>236</v>
      </c>
      <c r="R87" s="42" t="s">
        <v>381</v>
      </c>
      <c r="S87" t="s">
        <v>382</v>
      </c>
      <c r="T87" t="str">
        <f t="shared" si="1"/>
        <v>'21.464',</v>
      </c>
      <c r="U87" t="s">
        <v>56</v>
      </c>
      <c r="V87">
        <v>193</v>
      </c>
      <c r="W87" s="24">
        <v>21464</v>
      </c>
      <c r="X87" t="s">
        <v>336</v>
      </c>
      <c r="Y87">
        <v>-338</v>
      </c>
    </row>
    <row r="88" spans="1:25" x14ac:dyDescent="0.25">
      <c r="A88" s="30">
        <v>45505</v>
      </c>
      <c r="B88" s="30">
        <v>45535</v>
      </c>
      <c r="C88" t="s">
        <v>262</v>
      </c>
      <c r="D88" t="s">
        <v>231</v>
      </c>
      <c r="E88" t="s">
        <v>232</v>
      </c>
      <c r="F88" t="s">
        <v>1</v>
      </c>
      <c r="G88" t="s">
        <v>2</v>
      </c>
      <c r="H88" s="30">
        <v>45534</v>
      </c>
      <c r="I88" t="s">
        <v>233</v>
      </c>
      <c r="J88">
        <v>-1258.98</v>
      </c>
      <c r="K88" t="s">
        <v>234</v>
      </c>
      <c r="L88">
        <v>2</v>
      </c>
      <c r="M88" t="s">
        <v>56</v>
      </c>
      <c r="N88" s="24">
        <v>21466</v>
      </c>
      <c r="O88">
        <v>47015</v>
      </c>
      <c r="P88" t="s">
        <v>327</v>
      </c>
      <c r="Q88" t="s">
        <v>236</v>
      </c>
      <c r="R88" s="42" t="s">
        <v>381</v>
      </c>
      <c r="S88" t="s">
        <v>382</v>
      </c>
      <c r="T88" t="str">
        <f t="shared" si="1"/>
        <v>'21.466',</v>
      </c>
      <c r="U88" t="s">
        <v>56</v>
      </c>
      <c r="V88">
        <v>195</v>
      </c>
      <c r="W88" s="24">
        <v>21466</v>
      </c>
      <c r="X88" t="s">
        <v>262</v>
      </c>
      <c r="Y88">
        <v>-1258.98</v>
      </c>
    </row>
    <row r="89" spans="1:25" x14ac:dyDescent="0.25">
      <c r="A89" s="30">
        <v>45505</v>
      </c>
      <c r="B89" s="30">
        <v>45535</v>
      </c>
      <c r="C89" t="s">
        <v>263</v>
      </c>
      <c r="D89" t="s">
        <v>231</v>
      </c>
      <c r="E89" t="s">
        <v>232</v>
      </c>
      <c r="F89" t="s">
        <v>1</v>
      </c>
      <c r="G89" t="s">
        <v>2</v>
      </c>
      <c r="H89" s="30">
        <v>45534</v>
      </c>
      <c r="I89" t="s">
        <v>233</v>
      </c>
      <c r="J89">
        <v>-1121.78</v>
      </c>
      <c r="K89" t="s">
        <v>234</v>
      </c>
      <c r="L89">
        <v>2</v>
      </c>
      <c r="M89" t="s">
        <v>56</v>
      </c>
      <c r="N89" s="24">
        <v>21467</v>
      </c>
      <c r="O89">
        <v>47012</v>
      </c>
      <c r="P89" t="s">
        <v>326</v>
      </c>
      <c r="Q89" t="s">
        <v>236</v>
      </c>
      <c r="R89" s="42" t="s">
        <v>381</v>
      </c>
      <c r="S89" t="s">
        <v>382</v>
      </c>
      <c r="T89" t="str">
        <f t="shared" si="1"/>
        <v>'21.467',</v>
      </c>
      <c r="U89" t="s">
        <v>56</v>
      </c>
      <c r="V89">
        <v>196</v>
      </c>
      <c r="W89" s="24">
        <v>21467</v>
      </c>
      <c r="X89" t="s">
        <v>263</v>
      </c>
      <c r="Y89">
        <v>-1121.78</v>
      </c>
    </row>
    <row r="90" spans="1:25" x14ac:dyDescent="0.25">
      <c r="A90" s="30">
        <v>45505</v>
      </c>
      <c r="B90" s="30">
        <v>45535</v>
      </c>
      <c r="C90" t="s">
        <v>264</v>
      </c>
      <c r="D90" t="s">
        <v>231</v>
      </c>
      <c r="E90" t="s">
        <v>232</v>
      </c>
      <c r="F90" t="s">
        <v>1</v>
      </c>
      <c r="G90" t="s">
        <v>2</v>
      </c>
      <c r="H90" s="30">
        <v>45534</v>
      </c>
      <c r="I90" t="s">
        <v>233</v>
      </c>
      <c r="J90">
        <v>-1812.27</v>
      </c>
      <c r="K90" t="s">
        <v>234</v>
      </c>
      <c r="L90">
        <v>2</v>
      </c>
      <c r="M90" t="s">
        <v>56</v>
      </c>
      <c r="N90" s="24">
        <v>21468</v>
      </c>
      <c r="O90">
        <v>47015</v>
      </c>
      <c r="P90" t="s">
        <v>327</v>
      </c>
      <c r="Q90" t="s">
        <v>236</v>
      </c>
      <c r="R90" s="42" t="s">
        <v>381</v>
      </c>
      <c r="S90" t="s">
        <v>382</v>
      </c>
      <c r="T90" t="str">
        <f t="shared" si="1"/>
        <v>'21.468',</v>
      </c>
      <c r="U90" t="s">
        <v>56</v>
      </c>
      <c r="V90">
        <v>197</v>
      </c>
      <c r="W90" s="24">
        <v>21468</v>
      </c>
      <c r="X90" t="s">
        <v>264</v>
      </c>
      <c r="Y90">
        <v>-1812.27</v>
      </c>
    </row>
    <row r="91" spans="1:25" x14ac:dyDescent="0.25">
      <c r="A91" s="30">
        <v>45505</v>
      </c>
      <c r="B91" s="30">
        <v>45535</v>
      </c>
      <c r="C91" t="s">
        <v>111</v>
      </c>
      <c r="D91" t="s">
        <v>231</v>
      </c>
      <c r="E91" t="s">
        <v>232</v>
      </c>
      <c r="F91" t="s">
        <v>1</v>
      </c>
      <c r="G91" t="s">
        <v>2</v>
      </c>
      <c r="H91" s="30">
        <v>45534</v>
      </c>
      <c r="I91" t="s">
        <v>233</v>
      </c>
      <c r="J91">
        <v>-134.41999999999999</v>
      </c>
      <c r="K91" t="s">
        <v>234</v>
      </c>
      <c r="L91">
        <v>2</v>
      </c>
      <c r="M91" t="s">
        <v>56</v>
      </c>
      <c r="N91" s="24">
        <v>21469</v>
      </c>
      <c r="O91">
        <v>47015</v>
      </c>
      <c r="P91" t="s">
        <v>327</v>
      </c>
      <c r="Q91" t="s">
        <v>236</v>
      </c>
      <c r="R91" s="42" t="s">
        <v>381</v>
      </c>
      <c r="S91" t="s">
        <v>382</v>
      </c>
      <c r="T91" t="str">
        <f t="shared" si="1"/>
        <v>'21.469',</v>
      </c>
      <c r="U91" t="s">
        <v>56</v>
      </c>
      <c r="V91">
        <v>198</v>
      </c>
      <c r="W91" s="24">
        <v>21469</v>
      </c>
      <c r="X91" t="s">
        <v>111</v>
      </c>
      <c r="Y91">
        <v>-134.41999999999999</v>
      </c>
    </row>
    <row r="92" spans="1:25" x14ac:dyDescent="0.25">
      <c r="A92" s="30">
        <v>45505</v>
      </c>
      <c r="B92" s="30">
        <v>45535</v>
      </c>
      <c r="C92" t="s">
        <v>265</v>
      </c>
      <c r="D92" t="s">
        <v>231</v>
      </c>
      <c r="E92" t="s">
        <v>232</v>
      </c>
      <c r="F92" t="s">
        <v>1</v>
      </c>
      <c r="G92" t="s">
        <v>2</v>
      </c>
      <c r="H92" s="30">
        <v>45534</v>
      </c>
      <c r="I92" t="s">
        <v>233</v>
      </c>
      <c r="J92">
        <v>-207.81</v>
      </c>
      <c r="K92" t="s">
        <v>234</v>
      </c>
      <c r="L92">
        <v>2</v>
      </c>
      <c r="M92" t="s">
        <v>56</v>
      </c>
      <c r="N92" s="24">
        <v>21472</v>
      </c>
      <c r="O92">
        <v>47015</v>
      </c>
      <c r="P92" t="s">
        <v>327</v>
      </c>
      <c r="Q92" t="s">
        <v>236</v>
      </c>
      <c r="R92" s="42" t="s">
        <v>381</v>
      </c>
      <c r="S92" t="s">
        <v>382</v>
      </c>
      <c r="T92" t="str">
        <f t="shared" si="1"/>
        <v>'21.472',</v>
      </c>
      <c r="U92" t="s">
        <v>56</v>
      </c>
      <c r="V92">
        <v>999</v>
      </c>
      <c r="W92" s="24">
        <v>21472</v>
      </c>
      <c r="X92" t="s">
        <v>265</v>
      </c>
      <c r="Y92">
        <v>-207.81</v>
      </c>
    </row>
    <row r="93" spans="1:25" x14ac:dyDescent="0.25">
      <c r="A93" s="30">
        <v>45505</v>
      </c>
      <c r="B93" s="30">
        <v>45535</v>
      </c>
      <c r="C93" t="s">
        <v>337</v>
      </c>
      <c r="D93" t="s">
        <v>231</v>
      </c>
      <c r="E93" t="s">
        <v>232</v>
      </c>
      <c r="F93" t="s">
        <v>1</v>
      </c>
      <c r="G93" t="s">
        <v>2</v>
      </c>
      <c r="H93" s="30">
        <v>45534</v>
      </c>
      <c r="I93" t="s">
        <v>233</v>
      </c>
      <c r="J93">
        <v>-567.02</v>
      </c>
      <c r="K93" t="s">
        <v>234</v>
      </c>
      <c r="L93">
        <v>2</v>
      </c>
      <c r="M93" t="s">
        <v>56</v>
      </c>
      <c r="N93" s="24">
        <v>21474</v>
      </c>
      <c r="O93">
        <v>47015</v>
      </c>
      <c r="P93" t="s">
        <v>327</v>
      </c>
      <c r="Q93" t="s">
        <v>236</v>
      </c>
      <c r="R93" s="42" t="s">
        <v>381</v>
      </c>
      <c r="S93" t="s">
        <v>382</v>
      </c>
      <c r="T93" t="str">
        <f t="shared" si="1"/>
        <v>'21.474',</v>
      </c>
      <c r="U93" t="s">
        <v>56</v>
      </c>
      <c r="V93">
        <v>1135</v>
      </c>
      <c r="W93" s="24">
        <v>21474</v>
      </c>
      <c r="X93" t="s">
        <v>337</v>
      </c>
      <c r="Y93">
        <v>-567.02</v>
      </c>
    </row>
    <row r="94" spans="1:25" x14ac:dyDescent="0.25">
      <c r="A94" s="30">
        <v>45505</v>
      </c>
      <c r="B94" s="30">
        <v>45535</v>
      </c>
      <c r="C94" t="s">
        <v>180</v>
      </c>
      <c r="D94" t="s">
        <v>231</v>
      </c>
      <c r="E94" t="s">
        <v>232</v>
      </c>
      <c r="F94" t="s">
        <v>1</v>
      </c>
      <c r="G94" t="s">
        <v>2</v>
      </c>
      <c r="H94" s="30">
        <v>45534</v>
      </c>
      <c r="I94" t="s">
        <v>233</v>
      </c>
      <c r="J94">
        <v>-274.02999999999997</v>
      </c>
      <c r="K94" t="s">
        <v>234</v>
      </c>
      <c r="L94">
        <v>2</v>
      </c>
      <c r="M94" t="s">
        <v>56</v>
      </c>
      <c r="N94" s="24">
        <v>21475</v>
      </c>
      <c r="O94">
        <v>47015</v>
      </c>
      <c r="P94" t="s">
        <v>327</v>
      </c>
      <c r="Q94" t="s">
        <v>236</v>
      </c>
      <c r="R94" s="42" t="s">
        <v>381</v>
      </c>
      <c r="S94" t="s">
        <v>382</v>
      </c>
      <c r="T94" t="str">
        <f t="shared" si="1"/>
        <v>'21.475',</v>
      </c>
      <c r="U94" t="s">
        <v>56</v>
      </c>
      <c r="V94">
        <v>1181</v>
      </c>
      <c r="W94" s="24">
        <v>21475</v>
      </c>
      <c r="X94" t="s">
        <v>180</v>
      </c>
      <c r="Y94">
        <v>-274.02999999999997</v>
      </c>
    </row>
    <row r="95" spans="1:25" x14ac:dyDescent="0.25">
      <c r="A95" s="30">
        <v>45505</v>
      </c>
      <c r="B95" s="30">
        <v>45535</v>
      </c>
      <c r="C95" t="s">
        <v>112</v>
      </c>
      <c r="D95" t="s">
        <v>231</v>
      </c>
      <c r="E95" t="s">
        <v>232</v>
      </c>
      <c r="F95" t="s">
        <v>1</v>
      </c>
      <c r="G95" t="s">
        <v>2</v>
      </c>
      <c r="H95" s="30">
        <v>45534</v>
      </c>
      <c r="I95" t="s">
        <v>233</v>
      </c>
      <c r="J95">
        <v>-105.68</v>
      </c>
      <c r="K95" t="s">
        <v>234</v>
      </c>
      <c r="L95">
        <v>2</v>
      </c>
      <c r="M95" t="s">
        <v>56</v>
      </c>
      <c r="N95" s="24">
        <v>22000</v>
      </c>
      <c r="O95">
        <v>47015</v>
      </c>
      <c r="P95" t="s">
        <v>327</v>
      </c>
      <c r="Q95" t="s">
        <v>236</v>
      </c>
      <c r="R95" s="42" t="s">
        <v>381</v>
      </c>
      <c r="S95" t="s">
        <v>382</v>
      </c>
      <c r="T95" t="str">
        <f t="shared" si="1"/>
        <v>'22.000',</v>
      </c>
      <c r="U95" t="s">
        <v>56</v>
      </c>
      <c r="V95">
        <v>201</v>
      </c>
      <c r="W95" s="24">
        <v>22000</v>
      </c>
      <c r="X95" t="s">
        <v>112</v>
      </c>
      <c r="Y95">
        <v>-105.68</v>
      </c>
    </row>
    <row r="96" spans="1:25" x14ac:dyDescent="0.25">
      <c r="A96" s="30">
        <v>45505</v>
      </c>
      <c r="B96" s="30">
        <v>45535</v>
      </c>
      <c r="C96" t="s">
        <v>113</v>
      </c>
      <c r="D96" t="s">
        <v>231</v>
      </c>
      <c r="E96" t="s">
        <v>232</v>
      </c>
      <c r="F96" t="s">
        <v>1</v>
      </c>
      <c r="G96" t="s">
        <v>2</v>
      </c>
      <c r="H96" s="30">
        <v>45534</v>
      </c>
      <c r="I96" t="s">
        <v>233</v>
      </c>
      <c r="J96">
        <v>-97.04</v>
      </c>
      <c r="K96" t="s">
        <v>234</v>
      </c>
      <c r="L96">
        <v>2</v>
      </c>
      <c r="M96" t="s">
        <v>56</v>
      </c>
      <c r="N96" s="24">
        <v>22001</v>
      </c>
      <c r="O96">
        <v>47015</v>
      </c>
      <c r="P96" t="s">
        <v>327</v>
      </c>
      <c r="Q96" t="s">
        <v>236</v>
      </c>
      <c r="R96" s="42" t="s">
        <v>381</v>
      </c>
      <c r="S96" t="s">
        <v>382</v>
      </c>
      <c r="T96" t="str">
        <f t="shared" si="1"/>
        <v>'22.001',</v>
      </c>
      <c r="U96" t="s">
        <v>56</v>
      </c>
      <c r="V96">
        <v>202</v>
      </c>
      <c r="W96" s="24">
        <v>22001</v>
      </c>
      <c r="X96" t="s">
        <v>113</v>
      </c>
      <c r="Y96">
        <v>-97.04</v>
      </c>
    </row>
    <row r="97" spans="1:25" x14ac:dyDescent="0.25">
      <c r="A97" s="30">
        <v>45505</v>
      </c>
      <c r="B97" s="30">
        <v>45535</v>
      </c>
      <c r="C97" t="s">
        <v>114</v>
      </c>
      <c r="D97" t="s">
        <v>231</v>
      </c>
      <c r="E97" t="s">
        <v>232</v>
      </c>
      <c r="F97" t="s">
        <v>1</v>
      </c>
      <c r="G97" t="s">
        <v>2</v>
      </c>
      <c r="H97" s="30">
        <v>45534</v>
      </c>
      <c r="I97" t="s">
        <v>233</v>
      </c>
      <c r="J97">
        <v>-34.659999999999997</v>
      </c>
      <c r="K97" t="s">
        <v>234</v>
      </c>
      <c r="L97">
        <v>2</v>
      </c>
      <c r="M97" t="s">
        <v>56</v>
      </c>
      <c r="N97" s="24">
        <v>22004</v>
      </c>
      <c r="O97">
        <v>47015</v>
      </c>
      <c r="P97" t="s">
        <v>327</v>
      </c>
      <c r="Q97" t="s">
        <v>236</v>
      </c>
      <c r="R97" s="42" t="s">
        <v>381</v>
      </c>
      <c r="S97" t="s">
        <v>382</v>
      </c>
      <c r="T97" t="str">
        <f t="shared" si="1"/>
        <v>'22.004',</v>
      </c>
      <c r="U97" t="s">
        <v>56</v>
      </c>
      <c r="V97">
        <v>204</v>
      </c>
      <c r="W97" s="24">
        <v>22004</v>
      </c>
      <c r="X97" t="s">
        <v>114</v>
      </c>
      <c r="Y97">
        <v>-34.659999999999997</v>
      </c>
    </row>
    <row r="98" spans="1:25" x14ac:dyDescent="0.25">
      <c r="A98" s="30">
        <v>45505</v>
      </c>
      <c r="B98" s="30">
        <v>45535</v>
      </c>
      <c r="C98" t="s">
        <v>174</v>
      </c>
      <c r="D98" t="s">
        <v>231</v>
      </c>
      <c r="E98" t="s">
        <v>232</v>
      </c>
      <c r="F98" t="s">
        <v>1</v>
      </c>
      <c r="G98" t="s">
        <v>2</v>
      </c>
      <c r="H98" s="30">
        <v>45534</v>
      </c>
      <c r="I98" t="s">
        <v>233</v>
      </c>
      <c r="J98">
        <v>-56.64</v>
      </c>
      <c r="K98" t="s">
        <v>234</v>
      </c>
      <c r="L98">
        <v>2</v>
      </c>
      <c r="M98" t="s">
        <v>56</v>
      </c>
      <c r="N98" s="24">
        <v>22006</v>
      </c>
      <c r="O98">
        <v>47015</v>
      </c>
      <c r="P98" t="s">
        <v>327</v>
      </c>
      <c r="Q98" t="s">
        <v>236</v>
      </c>
      <c r="R98" s="42" t="s">
        <v>381</v>
      </c>
      <c r="S98" t="s">
        <v>382</v>
      </c>
      <c r="T98" t="str">
        <f t="shared" si="1"/>
        <v>'22.006',</v>
      </c>
      <c r="U98" t="s">
        <v>56</v>
      </c>
      <c r="V98">
        <v>863</v>
      </c>
      <c r="W98" s="24">
        <v>22006</v>
      </c>
      <c r="X98" t="s">
        <v>174</v>
      </c>
      <c r="Y98">
        <v>-56.64</v>
      </c>
    </row>
    <row r="99" spans="1:25" x14ac:dyDescent="0.25">
      <c r="A99" s="30">
        <v>45505</v>
      </c>
      <c r="B99" s="30">
        <v>45535</v>
      </c>
      <c r="C99" t="s">
        <v>115</v>
      </c>
      <c r="D99" t="s">
        <v>231</v>
      </c>
      <c r="E99" t="s">
        <v>232</v>
      </c>
      <c r="F99" t="s">
        <v>1</v>
      </c>
      <c r="G99" t="s">
        <v>2</v>
      </c>
      <c r="H99" s="30">
        <v>45534</v>
      </c>
      <c r="I99" t="s">
        <v>233</v>
      </c>
      <c r="J99">
        <v>-22.2</v>
      </c>
      <c r="K99" t="s">
        <v>234</v>
      </c>
      <c r="L99">
        <v>2</v>
      </c>
      <c r="M99" t="s">
        <v>56</v>
      </c>
      <c r="N99" s="24">
        <v>22011</v>
      </c>
      <c r="O99">
        <v>47015</v>
      </c>
      <c r="P99" t="s">
        <v>327</v>
      </c>
      <c r="Q99" t="s">
        <v>236</v>
      </c>
      <c r="R99" s="42" t="s">
        <v>381</v>
      </c>
      <c r="S99" t="s">
        <v>382</v>
      </c>
      <c r="T99" t="str">
        <f t="shared" si="1"/>
        <v>'22.011',</v>
      </c>
      <c r="U99" t="s">
        <v>56</v>
      </c>
      <c r="V99">
        <v>208</v>
      </c>
      <c r="W99" s="24">
        <v>22011</v>
      </c>
      <c r="X99" t="s">
        <v>115</v>
      </c>
      <c r="Y99">
        <v>-22.2</v>
      </c>
    </row>
    <row r="100" spans="1:25" x14ac:dyDescent="0.25">
      <c r="A100" s="30">
        <v>45505</v>
      </c>
      <c r="B100" s="30">
        <v>45535</v>
      </c>
      <c r="C100" t="s">
        <v>116</v>
      </c>
      <c r="D100" t="s">
        <v>231</v>
      </c>
      <c r="E100" t="s">
        <v>232</v>
      </c>
      <c r="F100" t="s">
        <v>1</v>
      </c>
      <c r="G100" t="s">
        <v>2</v>
      </c>
      <c r="H100" s="30">
        <v>45534</v>
      </c>
      <c r="I100" t="s">
        <v>233</v>
      </c>
      <c r="J100">
        <v>-2742.12</v>
      </c>
      <c r="K100" t="s">
        <v>234</v>
      </c>
      <c r="L100">
        <v>2</v>
      </c>
      <c r="M100" t="s">
        <v>56</v>
      </c>
      <c r="N100" s="24">
        <v>22014</v>
      </c>
      <c r="O100">
        <v>47015</v>
      </c>
      <c r="P100" t="s">
        <v>327</v>
      </c>
      <c r="Q100" t="s">
        <v>236</v>
      </c>
      <c r="R100" s="42" t="s">
        <v>381</v>
      </c>
      <c r="S100" t="s">
        <v>382</v>
      </c>
      <c r="T100" t="str">
        <f t="shared" si="1"/>
        <v>'22.014',</v>
      </c>
      <c r="U100" t="s">
        <v>56</v>
      </c>
      <c r="V100">
        <v>211</v>
      </c>
      <c r="W100" s="24">
        <v>22014</v>
      </c>
      <c r="X100" t="s">
        <v>116</v>
      </c>
      <c r="Y100">
        <v>-2742.12</v>
      </c>
    </row>
    <row r="101" spans="1:25" x14ac:dyDescent="0.25">
      <c r="A101" s="30">
        <v>45505</v>
      </c>
      <c r="B101" s="30">
        <v>45535</v>
      </c>
      <c r="C101" t="s">
        <v>118</v>
      </c>
      <c r="D101" t="s">
        <v>231</v>
      </c>
      <c r="E101" t="s">
        <v>232</v>
      </c>
      <c r="F101" t="s">
        <v>1</v>
      </c>
      <c r="G101" t="s">
        <v>2</v>
      </c>
      <c r="H101" s="30">
        <v>45534</v>
      </c>
      <c r="I101" t="s">
        <v>233</v>
      </c>
      <c r="J101">
        <v>-401.62</v>
      </c>
      <c r="K101" t="s">
        <v>234</v>
      </c>
      <c r="L101">
        <v>2</v>
      </c>
      <c r="M101" t="s">
        <v>56</v>
      </c>
      <c r="N101" s="24">
        <v>22030</v>
      </c>
      <c r="O101">
        <v>47012</v>
      </c>
      <c r="P101" t="s">
        <v>326</v>
      </c>
      <c r="Q101" t="s">
        <v>236</v>
      </c>
      <c r="R101" s="42" t="s">
        <v>381</v>
      </c>
      <c r="S101" t="s">
        <v>382</v>
      </c>
      <c r="T101" t="str">
        <f t="shared" si="1"/>
        <v>'22.030',</v>
      </c>
      <c r="U101" t="s">
        <v>56</v>
      </c>
      <c r="V101">
        <v>218</v>
      </c>
      <c r="W101" s="24">
        <v>22030</v>
      </c>
      <c r="X101" t="s">
        <v>118</v>
      </c>
      <c r="Y101">
        <v>-401.62</v>
      </c>
    </row>
    <row r="102" spans="1:25" x14ac:dyDescent="0.25">
      <c r="A102" s="30">
        <v>45505</v>
      </c>
      <c r="B102" s="30">
        <v>45535</v>
      </c>
      <c r="C102" t="s">
        <v>119</v>
      </c>
      <c r="D102" t="s">
        <v>231</v>
      </c>
      <c r="E102" t="s">
        <v>232</v>
      </c>
      <c r="F102" t="s">
        <v>1</v>
      </c>
      <c r="G102" t="s">
        <v>2</v>
      </c>
      <c r="H102" s="30">
        <v>45534</v>
      </c>
      <c r="I102" t="s">
        <v>233</v>
      </c>
      <c r="J102">
        <v>-170.55</v>
      </c>
      <c r="K102" t="s">
        <v>234</v>
      </c>
      <c r="L102">
        <v>2</v>
      </c>
      <c r="M102" t="s">
        <v>56</v>
      </c>
      <c r="N102" s="24">
        <v>22100</v>
      </c>
      <c r="O102">
        <v>47015</v>
      </c>
      <c r="P102" t="s">
        <v>327</v>
      </c>
      <c r="Q102" t="s">
        <v>236</v>
      </c>
      <c r="R102" s="42" t="s">
        <v>381</v>
      </c>
      <c r="S102" t="s">
        <v>382</v>
      </c>
      <c r="T102" t="str">
        <f t="shared" si="1"/>
        <v>'22.100',</v>
      </c>
      <c r="U102" t="s">
        <v>56</v>
      </c>
      <c r="V102">
        <v>220</v>
      </c>
      <c r="W102" s="24">
        <v>22100</v>
      </c>
      <c r="X102" t="s">
        <v>119</v>
      </c>
      <c r="Y102">
        <v>-170.55</v>
      </c>
    </row>
    <row r="103" spans="1:25" x14ac:dyDescent="0.25">
      <c r="A103" s="30">
        <v>45505</v>
      </c>
      <c r="B103" s="30">
        <v>45535</v>
      </c>
      <c r="C103" t="s">
        <v>120</v>
      </c>
      <c r="D103" t="s">
        <v>231</v>
      </c>
      <c r="E103" t="s">
        <v>232</v>
      </c>
      <c r="F103" t="s">
        <v>1</v>
      </c>
      <c r="G103" t="s">
        <v>2</v>
      </c>
      <c r="H103" s="30">
        <v>45534</v>
      </c>
      <c r="I103" t="s">
        <v>233</v>
      </c>
      <c r="J103">
        <v>-2607.69</v>
      </c>
      <c r="K103" t="s">
        <v>234</v>
      </c>
      <c r="L103">
        <v>2</v>
      </c>
      <c r="M103" t="s">
        <v>56</v>
      </c>
      <c r="N103" s="24">
        <v>22104</v>
      </c>
      <c r="O103">
        <v>47015</v>
      </c>
      <c r="P103" t="s">
        <v>327</v>
      </c>
      <c r="Q103" t="s">
        <v>236</v>
      </c>
      <c r="R103" s="42" t="s">
        <v>381</v>
      </c>
      <c r="S103" t="s">
        <v>382</v>
      </c>
      <c r="T103" t="str">
        <f t="shared" si="1"/>
        <v>'22.104',</v>
      </c>
      <c r="U103" t="s">
        <v>56</v>
      </c>
      <c r="V103">
        <v>223</v>
      </c>
      <c r="W103" s="24">
        <v>22104</v>
      </c>
      <c r="X103" t="s">
        <v>120</v>
      </c>
      <c r="Y103">
        <v>-2607.69</v>
      </c>
    </row>
    <row r="104" spans="1:25" x14ac:dyDescent="0.25">
      <c r="A104" s="30">
        <v>45505</v>
      </c>
      <c r="B104" s="30">
        <v>45535</v>
      </c>
      <c r="C104" t="s">
        <v>266</v>
      </c>
      <c r="D104" t="s">
        <v>231</v>
      </c>
      <c r="E104" t="s">
        <v>232</v>
      </c>
      <c r="F104" t="s">
        <v>1</v>
      </c>
      <c r="G104" t="s">
        <v>2</v>
      </c>
      <c r="H104" s="30">
        <v>45534</v>
      </c>
      <c r="I104" t="s">
        <v>233</v>
      </c>
      <c r="J104">
        <v>-66.84</v>
      </c>
      <c r="K104" t="s">
        <v>234</v>
      </c>
      <c r="L104">
        <v>2</v>
      </c>
      <c r="M104" t="s">
        <v>56</v>
      </c>
      <c r="N104" s="24">
        <v>22105</v>
      </c>
      <c r="O104">
        <v>47015</v>
      </c>
      <c r="P104" t="s">
        <v>327</v>
      </c>
      <c r="Q104" t="s">
        <v>236</v>
      </c>
      <c r="R104" s="42" t="s">
        <v>381</v>
      </c>
      <c r="S104" t="s">
        <v>382</v>
      </c>
      <c r="T104" t="str">
        <f t="shared" si="1"/>
        <v>'22.105',</v>
      </c>
      <c r="U104" t="s">
        <v>56</v>
      </c>
      <c r="V104">
        <v>224</v>
      </c>
      <c r="W104" s="24">
        <v>22105</v>
      </c>
      <c r="X104" t="s">
        <v>266</v>
      </c>
      <c r="Y104">
        <v>-66.84</v>
      </c>
    </row>
    <row r="105" spans="1:25" x14ac:dyDescent="0.25">
      <c r="A105" s="30">
        <v>45505</v>
      </c>
      <c r="B105" s="30">
        <v>45535</v>
      </c>
      <c r="C105" t="s">
        <v>122</v>
      </c>
      <c r="D105" t="s">
        <v>231</v>
      </c>
      <c r="E105" t="s">
        <v>232</v>
      </c>
      <c r="F105" t="s">
        <v>1</v>
      </c>
      <c r="G105" t="s">
        <v>2</v>
      </c>
      <c r="H105" s="30">
        <v>45534</v>
      </c>
      <c r="I105" t="s">
        <v>233</v>
      </c>
      <c r="J105">
        <v>-25.25</v>
      </c>
      <c r="K105" t="s">
        <v>234</v>
      </c>
      <c r="L105">
        <v>2</v>
      </c>
      <c r="M105" t="s">
        <v>56</v>
      </c>
      <c r="N105" s="24">
        <v>22107</v>
      </c>
      <c r="O105">
        <v>47015</v>
      </c>
      <c r="P105" t="s">
        <v>327</v>
      </c>
      <c r="Q105" t="s">
        <v>236</v>
      </c>
      <c r="R105" s="42" t="s">
        <v>381</v>
      </c>
      <c r="S105" t="s">
        <v>382</v>
      </c>
      <c r="T105" t="str">
        <f t="shared" si="1"/>
        <v>'22.107',</v>
      </c>
      <c r="U105" t="s">
        <v>56</v>
      </c>
      <c r="V105">
        <v>225</v>
      </c>
      <c r="W105" s="24">
        <v>22107</v>
      </c>
      <c r="X105" t="s">
        <v>122</v>
      </c>
      <c r="Y105">
        <v>-25.25</v>
      </c>
    </row>
    <row r="106" spans="1:25" x14ac:dyDescent="0.25">
      <c r="A106" s="30">
        <v>45505</v>
      </c>
      <c r="B106" s="30">
        <v>45535</v>
      </c>
      <c r="C106" t="s">
        <v>267</v>
      </c>
      <c r="D106" t="s">
        <v>231</v>
      </c>
      <c r="E106" t="s">
        <v>232</v>
      </c>
      <c r="F106" t="s">
        <v>1</v>
      </c>
      <c r="G106" t="s">
        <v>2</v>
      </c>
      <c r="H106" s="30">
        <v>45534</v>
      </c>
      <c r="I106" t="s">
        <v>233</v>
      </c>
      <c r="J106">
        <v>-445.25</v>
      </c>
      <c r="K106" t="s">
        <v>234</v>
      </c>
      <c r="L106">
        <v>2</v>
      </c>
      <c r="M106" t="s">
        <v>56</v>
      </c>
      <c r="N106" s="24">
        <v>22109</v>
      </c>
      <c r="O106">
        <v>47015</v>
      </c>
      <c r="P106" t="s">
        <v>327</v>
      </c>
      <c r="Q106" t="s">
        <v>236</v>
      </c>
      <c r="R106" s="42" t="s">
        <v>381</v>
      </c>
      <c r="S106" t="s">
        <v>382</v>
      </c>
      <c r="T106" t="str">
        <f t="shared" si="1"/>
        <v>'22.109',</v>
      </c>
      <c r="U106" t="s">
        <v>56</v>
      </c>
      <c r="V106">
        <v>1119</v>
      </c>
      <c r="W106" s="24">
        <v>22109</v>
      </c>
      <c r="X106" t="s">
        <v>267</v>
      </c>
      <c r="Y106">
        <v>-445.25</v>
      </c>
    </row>
    <row r="107" spans="1:25" x14ac:dyDescent="0.25">
      <c r="A107" s="30">
        <v>45505</v>
      </c>
      <c r="B107" s="30">
        <v>45535</v>
      </c>
      <c r="C107" t="s">
        <v>268</v>
      </c>
      <c r="D107" t="s">
        <v>231</v>
      </c>
      <c r="E107" t="s">
        <v>232</v>
      </c>
      <c r="F107" t="s">
        <v>1</v>
      </c>
      <c r="G107" t="s">
        <v>2</v>
      </c>
      <c r="H107" s="30">
        <v>45534</v>
      </c>
      <c r="I107" t="s">
        <v>233</v>
      </c>
      <c r="J107">
        <v>-311.31</v>
      </c>
      <c r="K107" t="s">
        <v>234</v>
      </c>
      <c r="L107">
        <v>2</v>
      </c>
      <c r="M107" t="s">
        <v>56</v>
      </c>
      <c r="N107" s="24">
        <v>22110</v>
      </c>
      <c r="O107">
        <v>47015</v>
      </c>
      <c r="P107" t="s">
        <v>327</v>
      </c>
      <c r="Q107" t="s">
        <v>236</v>
      </c>
      <c r="R107" s="42" t="s">
        <v>381</v>
      </c>
      <c r="S107" t="s">
        <v>382</v>
      </c>
      <c r="T107" t="str">
        <f t="shared" si="1"/>
        <v>'22.110',</v>
      </c>
      <c r="U107" t="s">
        <v>56</v>
      </c>
      <c r="V107">
        <v>226</v>
      </c>
      <c r="W107" s="24">
        <v>22110</v>
      </c>
      <c r="X107" t="s">
        <v>268</v>
      </c>
      <c r="Y107">
        <v>-311.31</v>
      </c>
    </row>
    <row r="108" spans="1:25" x14ac:dyDescent="0.25">
      <c r="A108" s="30">
        <v>45505</v>
      </c>
      <c r="B108" s="30">
        <v>45535</v>
      </c>
      <c r="C108" t="s">
        <v>269</v>
      </c>
      <c r="D108" t="s">
        <v>231</v>
      </c>
      <c r="E108" t="s">
        <v>232</v>
      </c>
      <c r="F108" t="s">
        <v>1</v>
      </c>
      <c r="G108" t="s">
        <v>2</v>
      </c>
      <c r="H108" s="30">
        <v>45534</v>
      </c>
      <c r="I108" t="s">
        <v>233</v>
      </c>
      <c r="J108">
        <v>-166.89</v>
      </c>
      <c r="K108" t="s">
        <v>234</v>
      </c>
      <c r="L108">
        <v>2</v>
      </c>
      <c r="M108" t="s">
        <v>56</v>
      </c>
      <c r="N108" s="24">
        <v>22111</v>
      </c>
      <c r="O108">
        <v>47015</v>
      </c>
      <c r="P108" t="s">
        <v>327</v>
      </c>
      <c r="Q108" t="s">
        <v>236</v>
      </c>
      <c r="R108" s="42" t="s">
        <v>381</v>
      </c>
      <c r="S108" t="s">
        <v>382</v>
      </c>
      <c r="T108" t="str">
        <f t="shared" si="1"/>
        <v>'22.111',</v>
      </c>
      <c r="U108" t="s">
        <v>56</v>
      </c>
      <c r="V108">
        <v>1258</v>
      </c>
      <c r="W108" s="24">
        <v>22111</v>
      </c>
      <c r="X108" t="s">
        <v>269</v>
      </c>
      <c r="Y108">
        <v>-166.89</v>
      </c>
    </row>
    <row r="109" spans="1:25" x14ac:dyDescent="0.25">
      <c r="A109" s="30">
        <v>45505</v>
      </c>
      <c r="B109" s="30">
        <v>45535</v>
      </c>
      <c r="C109" t="s">
        <v>125</v>
      </c>
      <c r="D109" t="s">
        <v>231</v>
      </c>
      <c r="E109" t="s">
        <v>232</v>
      </c>
      <c r="F109" t="s">
        <v>1</v>
      </c>
      <c r="G109" t="s">
        <v>2</v>
      </c>
      <c r="H109" s="30">
        <v>45534</v>
      </c>
      <c r="I109" t="s">
        <v>233</v>
      </c>
      <c r="J109">
        <v>-751.24</v>
      </c>
      <c r="K109" t="s">
        <v>234</v>
      </c>
      <c r="L109">
        <v>2</v>
      </c>
      <c r="M109" t="s">
        <v>56</v>
      </c>
      <c r="N109" s="24">
        <v>22117</v>
      </c>
      <c r="O109">
        <v>47015</v>
      </c>
      <c r="P109" t="s">
        <v>327</v>
      </c>
      <c r="Q109" t="s">
        <v>236</v>
      </c>
      <c r="R109" s="42" t="s">
        <v>381</v>
      </c>
      <c r="S109" t="s">
        <v>382</v>
      </c>
      <c r="T109" t="str">
        <f t="shared" si="1"/>
        <v>'22.117',</v>
      </c>
      <c r="U109" t="s">
        <v>56</v>
      </c>
      <c r="V109">
        <v>228</v>
      </c>
      <c r="W109" s="24">
        <v>22117</v>
      </c>
      <c r="X109" t="s">
        <v>125</v>
      </c>
      <c r="Y109">
        <v>-751.24</v>
      </c>
    </row>
    <row r="110" spans="1:25" x14ac:dyDescent="0.25">
      <c r="A110" s="30">
        <v>45505</v>
      </c>
      <c r="B110" s="30">
        <v>45535</v>
      </c>
      <c r="C110" t="s">
        <v>126</v>
      </c>
      <c r="D110" t="s">
        <v>231</v>
      </c>
      <c r="E110" t="s">
        <v>232</v>
      </c>
      <c r="F110" t="s">
        <v>1</v>
      </c>
      <c r="G110" t="s">
        <v>2</v>
      </c>
      <c r="H110" s="30">
        <v>45534</v>
      </c>
      <c r="I110" t="s">
        <v>233</v>
      </c>
      <c r="J110">
        <v>-835.99</v>
      </c>
      <c r="K110" t="s">
        <v>234</v>
      </c>
      <c r="L110">
        <v>2</v>
      </c>
      <c r="M110" t="s">
        <v>56</v>
      </c>
      <c r="N110" s="24">
        <v>22119</v>
      </c>
      <c r="O110">
        <v>47015</v>
      </c>
      <c r="P110" t="s">
        <v>327</v>
      </c>
      <c r="Q110" t="s">
        <v>236</v>
      </c>
      <c r="R110" s="42" t="s">
        <v>381</v>
      </c>
      <c r="S110" t="s">
        <v>382</v>
      </c>
      <c r="T110" t="str">
        <f t="shared" si="1"/>
        <v>'22.119',</v>
      </c>
      <c r="U110" t="s">
        <v>56</v>
      </c>
      <c r="V110">
        <v>229</v>
      </c>
      <c r="W110" s="24">
        <v>22119</v>
      </c>
      <c r="X110" t="s">
        <v>126</v>
      </c>
      <c r="Y110">
        <v>-835.99</v>
      </c>
    </row>
    <row r="111" spans="1:25" x14ac:dyDescent="0.25">
      <c r="A111" s="30">
        <v>45505</v>
      </c>
      <c r="B111" s="30">
        <v>45535</v>
      </c>
      <c r="C111" t="s">
        <v>127</v>
      </c>
      <c r="D111" t="s">
        <v>231</v>
      </c>
      <c r="E111" t="s">
        <v>232</v>
      </c>
      <c r="F111" t="s">
        <v>1</v>
      </c>
      <c r="G111" t="s">
        <v>2</v>
      </c>
      <c r="H111" s="30">
        <v>45534</v>
      </c>
      <c r="I111" t="s">
        <v>233</v>
      </c>
      <c r="J111">
        <v>-433.37</v>
      </c>
      <c r="K111" t="s">
        <v>234</v>
      </c>
      <c r="L111">
        <v>2</v>
      </c>
      <c r="M111" t="s">
        <v>56</v>
      </c>
      <c r="N111" s="24">
        <v>22120</v>
      </c>
      <c r="O111">
        <v>47015</v>
      </c>
      <c r="P111" t="s">
        <v>327</v>
      </c>
      <c r="Q111" t="s">
        <v>236</v>
      </c>
      <c r="R111" s="42" t="s">
        <v>381</v>
      </c>
      <c r="S111" t="s">
        <v>382</v>
      </c>
      <c r="T111" t="str">
        <f t="shared" si="1"/>
        <v>'22.120',</v>
      </c>
      <c r="U111" t="s">
        <v>56</v>
      </c>
      <c r="V111">
        <v>230</v>
      </c>
      <c r="W111" s="24">
        <v>22120</v>
      </c>
      <c r="X111" t="s">
        <v>127</v>
      </c>
      <c r="Y111">
        <v>-433.37</v>
      </c>
    </row>
    <row r="112" spans="1:25" x14ac:dyDescent="0.25">
      <c r="A112" s="30">
        <v>45505</v>
      </c>
      <c r="B112" s="30">
        <v>45535</v>
      </c>
      <c r="C112" t="s">
        <v>338</v>
      </c>
      <c r="D112" t="s">
        <v>231</v>
      </c>
      <c r="E112" t="s">
        <v>232</v>
      </c>
      <c r="F112" t="s">
        <v>1</v>
      </c>
      <c r="G112" t="s">
        <v>2</v>
      </c>
      <c r="H112" s="30">
        <v>45534</v>
      </c>
      <c r="I112" t="s">
        <v>233</v>
      </c>
      <c r="J112">
        <v>-308.24</v>
      </c>
      <c r="K112" t="s">
        <v>234</v>
      </c>
      <c r="L112">
        <v>2</v>
      </c>
      <c r="M112" t="s">
        <v>56</v>
      </c>
      <c r="N112" s="24">
        <v>22130</v>
      </c>
      <c r="O112">
        <v>47015</v>
      </c>
      <c r="P112" t="s">
        <v>327</v>
      </c>
      <c r="Q112" t="s">
        <v>236</v>
      </c>
      <c r="R112" s="42" t="s">
        <v>381</v>
      </c>
      <c r="S112" t="s">
        <v>382</v>
      </c>
      <c r="T112" t="str">
        <f t="shared" si="1"/>
        <v>'22.130',</v>
      </c>
      <c r="U112" t="s">
        <v>56</v>
      </c>
      <c r="V112">
        <v>231</v>
      </c>
      <c r="W112" s="24">
        <v>22130</v>
      </c>
      <c r="X112" t="s">
        <v>338</v>
      </c>
      <c r="Y112">
        <v>-308.24</v>
      </c>
    </row>
    <row r="113" spans="1:25" x14ac:dyDescent="0.25">
      <c r="A113" s="30">
        <v>45505</v>
      </c>
      <c r="B113" s="30">
        <v>45535</v>
      </c>
      <c r="C113" t="s">
        <v>129</v>
      </c>
      <c r="D113" t="s">
        <v>231</v>
      </c>
      <c r="E113" t="s">
        <v>232</v>
      </c>
      <c r="F113" t="s">
        <v>1</v>
      </c>
      <c r="G113" t="s">
        <v>2</v>
      </c>
      <c r="H113" s="30">
        <v>45534</v>
      </c>
      <c r="I113" t="s">
        <v>233</v>
      </c>
      <c r="J113">
        <v>-240.33999999999997</v>
      </c>
      <c r="K113" t="s">
        <v>234</v>
      </c>
      <c r="L113">
        <v>2</v>
      </c>
      <c r="M113" t="s">
        <v>56</v>
      </c>
      <c r="N113" s="24">
        <v>22140</v>
      </c>
      <c r="O113">
        <v>47015</v>
      </c>
      <c r="P113" t="s">
        <v>327</v>
      </c>
      <c r="Q113" t="s">
        <v>236</v>
      </c>
      <c r="R113" s="42" t="s">
        <v>381</v>
      </c>
      <c r="S113" t="s">
        <v>382</v>
      </c>
      <c r="T113" t="str">
        <f t="shared" si="1"/>
        <v>'22.140',</v>
      </c>
      <c r="U113" t="s">
        <v>56</v>
      </c>
      <c r="V113">
        <v>232</v>
      </c>
      <c r="W113" s="24">
        <v>22140</v>
      </c>
      <c r="X113" t="s">
        <v>129</v>
      </c>
      <c r="Y113">
        <v>-240.33999999999997</v>
      </c>
    </row>
    <row r="114" spans="1:25" x14ac:dyDescent="0.25">
      <c r="A114" s="30">
        <v>45505</v>
      </c>
      <c r="B114" s="30">
        <v>45535</v>
      </c>
      <c r="C114" t="s">
        <v>130</v>
      </c>
      <c r="D114" t="s">
        <v>231</v>
      </c>
      <c r="E114" t="s">
        <v>232</v>
      </c>
      <c r="F114" t="s">
        <v>1</v>
      </c>
      <c r="G114" t="s">
        <v>2</v>
      </c>
      <c r="H114" s="30">
        <v>45534</v>
      </c>
      <c r="I114" t="s">
        <v>233</v>
      </c>
      <c r="J114">
        <v>-277.42</v>
      </c>
      <c r="K114" t="s">
        <v>234</v>
      </c>
      <c r="L114">
        <v>2</v>
      </c>
      <c r="M114" t="s">
        <v>56</v>
      </c>
      <c r="N114" s="24">
        <v>22141</v>
      </c>
      <c r="O114">
        <v>47015</v>
      </c>
      <c r="P114" t="s">
        <v>327</v>
      </c>
      <c r="Q114" t="s">
        <v>236</v>
      </c>
      <c r="R114" s="42" t="s">
        <v>381</v>
      </c>
      <c r="S114" t="s">
        <v>382</v>
      </c>
      <c r="T114" t="str">
        <f t="shared" si="1"/>
        <v>'22.141',</v>
      </c>
      <c r="U114" t="s">
        <v>56</v>
      </c>
      <c r="V114">
        <v>233</v>
      </c>
      <c r="W114" s="24">
        <v>22141</v>
      </c>
      <c r="X114" t="s">
        <v>130</v>
      </c>
      <c r="Y114">
        <v>-277.42</v>
      </c>
    </row>
    <row r="115" spans="1:25" x14ac:dyDescent="0.25">
      <c r="A115" s="30">
        <v>45505</v>
      </c>
      <c r="B115" s="30">
        <v>45535</v>
      </c>
      <c r="C115" t="s">
        <v>131</v>
      </c>
      <c r="D115" t="s">
        <v>231</v>
      </c>
      <c r="E115" t="s">
        <v>232</v>
      </c>
      <c r="F115" t="s">
        <v>1</v>
      </c>
      <c r="G115" t="s">
        <v>2</v>
      </c>
      <c r="H115" s="30">
        <v>45534</v>
      </c>
      <c r="I115" t="s">
        <v>233</v>
      </c>
      <c r="J115">
        <v>-725.68000000000006</v>
      </c>
      <c r="K115" t="s">
        <v>234</v>
      </c>
      <c r="L115">
        <v>2</v>
      </c>
      <c r="M115" t="s">
        <v>56</v>
      </c>
      <c r="N115" s="24">
        <v>22150</v>
      </c>
      <c r="O115">
        <v>47015</v>
      </c>
      <c r="P115" t="s">
        <v>327</v>
      </c>
      <c r="Q115" t="s">
        <v>236</v>
      </c>
      <c r="R115" s="42" t="s">
        <v>381</v>
      </c>
      <c r="S115" t="s">
        <v>382</v>
      </c>
      <c r="T115" t="str">
        <f t="shared" si="1"/>
        <v>'22.150',</v>
      </c>
      <c r="U115" t="s">
        <v>56</v>
      </c>
      <c r="V115">
        <v>234</v>
      </c>
      <c r="W115" s="24">
        <v>22150</v>
      </c>
      <c r="X115" t="s">
        <v>131</v>
      </c>
      <c r="Y115">
        <v>-725.68000000000006</v>
      </c>
    </row>
    <row r="116" spans="1:25" x14ac:dyDescent="0.25">
      <c r="A116" s="30">
        <v>45505</v>
      </c>
      <c r="B116" s="30">
        <v>45535</v>
      </c>
      <c r="C116" t="s">
        <v>132</v>
      </c>
      <c r="D116" t="s">
        <v>231</v>
      </c>
      <c r="E116" t="s">
        <v>232</v>
      </c>
      <c r="F116" t="s">
        <v>1</v>
      </c>
      <c r="G116" t="s">
        <v>2</v>
      </c>
      <c r="H116" s="30">
        <v>45534</v>
      </c>
      <c r="I116" t="s">
        <v>233</v>
      </c>
      <c r="J116">
        <v>-503.59000000000003</v>
      </c>
      <c r="K116" t="s">
        <v>234</v>
      </c>
      <c r="L116">
        <v>2</v>
      </c>
      <c r="M116" t="s">
        <v>56</v>
      </c>
      <c r="N116" s="24">
        <v>22160</v>
      </c>
      <c r="O116">
        <v>47015</v>
      </c>
      <c r="P116" t="s">
        <v>327</v>
      </c>
      <c r="Q116" t="s">
        <v>236</v>
      </c>
      <c r="R116" s="42" t="s">
        <v>381</v>
      </c>
      <c r="S116" t="s">
        <v>382</v>
      </c>
      <c r="T116" t="str">
        <f t="shared" si="1"/>
        <v>'22.160',</v>
      </c>
      <c r="U116" t="s">
        <v>56</v>
      </c>
      <c r="V116">
        <v>235</v>
      </c>
      <c r="W116" s="24">
        <v>22160</v>
      </c>
      <c r="X116" t="s">
        <v>132</v>
      </c>
      <c r="Y116">
        <v>-503.59000000000003</v>
      </c>
    </row>
    <row r="117" spans="1:25" x14ac:dyDescent="0.25">
      <c r="A117" s="30">
        <v>45505</v>
      </c>
      <c r="B117" s="30">
        <v>45535</v>
      </c>
      <c r="C117" t="s">
        <v>133</v>
      </c>
      <c r="D117" t="s">
        <v>231</v>
      </c>
      <c r="E117" t="s">
        <v>232</v>
      </c>
      <c r="F117" t="s">
        <v>1</v>
      </c>
      <c r="G117" t="s">
        <v>2</v>
      </c>
      <c r="H117" s="30">
        <v>45534</v>
      </c>
      <c r="I117" t="s">
        <v>233</v>
      </c>
      <c r="J117">
        <v>-2857.77</v>
      </c>
      <c r="K117" t="s">
        <v>234</v>
      </c>
      <c r="L117">
        <v>2</v>
      </c>
      <c r="M117" t="s">
        <v>56</v>
      </c>
      <c r="N117" s="24">
        <v>22170</v>
      </c>
      <c r="O117">
        <v>47015</v>
      </c>
      <c r="P117" t="s">
        <v>327</v>
      </c>
      <c r="Q117" t="s">
        <v>236</v>
      </c>
      <c r="R117" s="42" t="s">
        <v>381</v>
      </c>
      <c r="S117" t="s">
        <v>382</v>
      </c>
      <c r="T117" t="str">
        <f t="shared" si="1"/>
        <v>'22.170',</v>
      </c>
      <c r="U117" t="s">
        <v>56</v>
      </c>
      <c r="V117">
        <v>236</v>
      </c>
      <c r="W117" s="24">
        <v>22170</v>
      </c>
      <c r="X117" t="s">
        <v>133</v>
      </c>
      <c r="Y117">
        <v>-2857.77</v>
      </c>
    </row>
    <row r="118" spans="1:25" x14ac:dyDescent="0.25">
      <c r="A118" s="30">
        <v>45505</v>
      </c>
      <c r="B118" s="30">
        <v>45535</v>
      </c>
      <c r="C118" t="s">
        <v>135</v>
      </c>
      <c r="D118" t="s">
        <v>231</v>
      </c>
      <c r="E118" t="s">
        <v>232</v>
      </c>
      <c r="F118" t="s">
        <v>1</v>
      </c>
      <c r="G118" t="s">
        <v>2</v>
      </c>
      <c r="H118" s="30">
        <v>45534</v>
      </c>
      <c r="I118" t="s">
        <v>233</v>
      </c>
      <c r="J118">
        <v>-682.33999999999992</v>
      </c>
      <c r="K118" t="s">
        <v>234</v>
      </c>
      <c r="L118">
        <v>2</v>
      </c>
      <c r="M118" t="s">
        <v>56</v>
      </c>
      <c r="N118" s="24">
        <v>22184</v>
      </c>
      <c r="O118">
        <v>47015</v>
      </c>
      <c r="P118" t="s">
        <v>327</v>
      </c>
      <c r="Q118" t="s">
        <v>236</v>
      </c>
      <c r="R118" s="42" t="s">
        <v>381</v>
      </c>
      <c r="S118" t="s">
        <v>382</v>
      </c>
      <c r="T118" t="str">
        <f t="shared" si="1"/>
        <v>'22.184',</v>
      </c>
      <c r="U118" t="s">
        <v>56</v>
      </c>
      <c r="V118">
        <v>238</v>
      </c>
      <c r="W118" s="24">
        <v>22184</v>
      </c>
      <c r="X118" t="s">
        <v>135</v>
      </c>
      <c r="Y118">
        <v>-682.33999999999992</v>
      </c>
    </row>
    <row r="119" spans="1:25" x14ac:dyDescent="0.25">
      <c r="A119" s="30">
        <v>45505</v>
      </c>
      <c r="B119" s="30">
        <v>45535</v>
      </c>
      <c r="C119" t="s">
        <v>136</v>
      </c>
      <c r="D119" t="s">
        <v>231</v>
      </c>
      <c r="E119" t="s">
        <v>232</v>
      </c>
      <c r="F119" t="s">
        <v>1</v>
      </c>
      <c r="G119" t="s">
        <v>2</v>
      </c>
      <c r="H119" s="30">
        <v>45534</v>
      </c>
      <c r="I119" t="s">
        <v>233</v>
      </c>
      <c r="J119">
        <v>-3567.5699999999997</v>
      </c>
      <c r="K119" t="s">
        <v>234</v>
      </c>
      <c r="L119">
        <v>2</v>
      </c>
      <c r="M119" t="s">
        <v>56</v>
      </c>
      <c r="N119" s="24">
        <v>22185</v>
      </c>
      <c r="O119">
        <v>47015</v>
      </c>
      <c r="P119" t="s">
        <v>327</v>
      </c>
      <c r="Q119" t="s">
        <v>236</v>
      </c>
      <c r="R119" s="42" t="s">
        <v>381</v>
      </c>
      <c r="S119" t="s">
        <v>382</v>
      </c>
      <c r="T119" t="str">
        <f t="shared" si="1"/>
        <v>'22.185',</v>
      </c>
      <c r="U119" t="s">
        <v>56</v>
      </c>
      <c r="V119">
        <v>239</v>
      </c>
      <c r="W119" s="24">
        <v>22185</v>
      </c>
      <c r="X119" t="s">
        <v>136</v>
      </c>
      <c r="Y119">
        <v>-3567.5699999999997</v>
      </c>
    </row>
    <row r="120" spans="1:25" x14ac:dyDescent="0.25">
      <c r="A120" s="30">
        <v>45505</v>
      </c>
      <c r="B120" s="30">
        <v>45535</v>
      </c>
      <c r="C120" t="s">
        <v>137</v>
      </c>
      <c r="D120" t="s">
        <v>231</v>
      </c>
      <c r="E120" t="s">
        <v>232</v>
      </c>
      <c r="F120" t="s">
        <v>1</v>
      </c>
      <c r="G120" t="s">
        <v>2</v>
      </c>
      <c r="H120" s="30">
        <v>45534</v>
      </c>
      <c r="I120" t="s">
        <v>233</v>
      </c>
      <c r="J120">
        <v>-615.55999999999995</v>
      </c>
      <c r="K120" t="s">
        <v>234</v>
      </c>
      <c r="L120">
        <v>2</v>
      </c>
      <c r="M120" t="s">
        <v>56</v>
      </c>
      <c r="N120" s="24">
        <v>22192</v>
      </c>
      <c r="O120">
        <v>47015</v>
      </c>
      <c r="P120" t="s">
        <v>327</v>
      </c>
      <c r="Q120" t="s">
        <v>236</v>
      </c>
      <c r="R120" s="42" t="s">
        <v>381</v>
      </c>
      <c r="S120" t="s">
        <v>382</v>
      </c>
      <c r="T120" t="str">
        <f t="shared" si="1"/>
        <v>'22.192',</v>
      </c>
      <c r="U120" t="s">
        <v>56</v>
      </c>
      <c r="V120">
        <v>241</v>
      </c>
      <c r="W120" s="24">
        <v>22192</v>
      </c>
      <c r="X120" t="s">
        <v>137</v>
      </c>
      <c r="Y120">
        <v>-615.55999999999995</v>
      </c>
    </row>
    <row r="121" spans="1:25" x14ac:dyDescent="0.25">
      <c r="A121" s="30">
        <v>45505</v>
      </c>
      <c r="B121" s="30">
        <v>45535</v>
      </c>
      <c r="C121" t="s">
        <v>138</v>
      </c>
      <c r="D121" t="s">
        <v>231</v>
      </c>
      <c r="E121" t="s">
        <v>232</v>
      </c>
      <c r="F121" t="s">
        <v>1</v>
      </c>
      <c r="G121" t="s">
        <v>2</v>
      </c>
      <c r="H121" s="30">
        <v>45534</v>
      </c>
      <c r="I121" t="s">
        <v>233</v>
      </c>
      <c r="J121">
        <v>-418.25</v>
      </c>
      <c r="K121" t="s">
        <v>234</v>
      </c>
      <c r="L121">
        <v>2</v>
      </c>
      <c r="M121" t="s">
        <v>56</v>
      </c>
      <c r="N121" s="24">
        <v>22193</v>
      </c>
      <c r="O121">
        <v>47015</v>
      </c>
      <c r="P121" t="s">
        <v>327</v>
      </c>
      <c r="Q121" t="s">
        <v>236</v>
      </c>
      <c r="R121" s="42" t="s">
        <v>381</v>
      </c>
      <c r="S121" t="s">
        <v>382</v>
      </c>
      <c r="T121" t="str">
        <f t="shared" si="1"/>
        <v>'22.193',</v>
      </c>
      <c r="U121" t="s">
        <v>56</v>
      </c>
      <c r="V121">
        <v>242</v>
      </c>
      <c r="W121" s="24">
        <v>22193</v>
      </c>
      <c r="X121" t="s">
        <v>138</v>
      </c>
      <c r="Y121">
        <v>-418.25</v>
      </c>
    </row>
    <row r="122" spans="1:25" x14ac:dyDescent="0.25">
      <c r="A122" s="30">
        <v>45505</v>
      </c>
      <c r="B122" s="30">
        <v>45535</v>
      </c>
      <c r="C122" t="s">
        <v>139</v>
      </c>
      <c r="D122" t="s">
        <v>231</v>
      </c>
      <c r="E122" t="s">
        <v>232</v>
      </c>
      <c r="F122" t="s">
        <v>1</v>
      </c>
      <c r="G122" t="s">
        <v>2</v>
      </c>
      <c r="H122" s="30">
        <v>45534</v>
      </c>
      <c r="I122" t="s">
        <v>233</v>
      </c>
      <c r="J122">
        <v>-876.88</v>
      </c>
      <c r="K122" t="s">
        <v>234</v>
      </c>
      <c r="L122">
        <v>2</v>
      </c>
      <c r="M122" t="s">
        <v>56</v>
      </c>
      <c r="N122" s="24">
        <v>22194</v>
      </c>
      <c r="O122">
        <v>47015</v>
      </c>
      <c r="P122" t="s">
        <v>327</v>
      </c>
      <c r="Q122" t="s">
        <v>236</v>
      </c>
      <c r="R122" s="42" t="s">
        <v>381</v>
      </c>
      <c r="S122" t="s">
        <v>382</v>
      </c>
      <c r="T122" t="str">
        <f t="shared" si="1"/>
        <v>'22.194',</v>
      </c>
      <c r="U122" t="s">
        <v>56</v>
      </c>
      <c r="V122">
        <v>243</v>
      </c>
      <c r="W122" s="24">
        <v>22194</v>
      </c>
      <c r="X122" t="s">
        <v>139</v>
      </c>
      <c r="Y122">
        <v>-876.88</v>
      </c>
    </row>
    <row r="123" spans="1:25" x14ac:dyDescent="0.25">
      <c r="A123" s="30">
        <v>45505</v>
      </c>
      <c r="B123" s="30">
        <v>45535</v>
      </c>
      <c r="C123" t="s">
        <v>140</v>
      </c>
      <c r="D123" t="s">
        <v>231</v>
      </c>
      <c r="E123" t="s">
        <v>232</v>
      </c>
      <c r="F123" t="s">
        <v>1</v>
      </c>
      <c r="G123" t="s">
        <v>2</v>
      </c>
      <c r="H123" s="30">
        <v>45534</v>
      </c>
      <c r="I123" t="s">
        <v>233</v>
      </c>
      <c r="J123">
        <v>-818.86</v>
      </c>
      <c r="K123" t="s">
        <v>234</v>
      </c>
      <c r="L123">
        <v>2</v>
      </c>
      <c r="M123" t="s">
        <v>56</v>
      </c>
      <c r="N123" s="24">
        <v>22195</v>
      </c>
      <c r="O123">
        <v>47015</v>
      </c>
      <c r="P123" t="s">
        <v>327</v>
      </c>
      <c r="Q123" t="s">
        <v>236</v>
      </c>
      <c r="R123" s="42" t="s">
        <v>381</v>
      </c>
      <c r="S123" t="s">
        <v>382</v>
      </c>
      <c r="T123" t="str">
        <f t="shared" si="1"/>
        <v>'22.195',</v>
      </c>
      <c r="U123" t="s">
        <v>56</v>
      </c>
      <c r="V123">
        <v>244</v>
      </c>
      <c r="W123" s="24">
        <v>22195</v>
      </c>
      <c r="X123" t="s">
        <v>140</v>
      </c>
      <c r="Y123">
        <v>-818.86</v>
      </c>
    </row>
    <row r="124" spans="1:25" x14ac:dyDescent="0.25">
      <c r="A124" s="30">
        <v>45505</v>
      </c>
      <c r="B124" s="30">
        <v>45535</v>
      </c>
      <c r="C124" t="s">
        <v>141</v>
      </c>
      <c r="D124" t="s">
        <v>231</v>
      </c>
      <c r="E124" t="s">
        <v>232</v>
      </c>
      <c r="F124" t="s">
        <v>1</v>
      </c>
      <c r="G124" t="s">
        <v>2</v>
      </c>
      <c r="H124" s="30">
        <v>45534</v>
      </c>
      <c r="I124" t="s">
        <v>233</v>
      </c>
      <c r="J124">
        <v>-863.43000000000006</v>
      </c>
      <c r="K124" t="s">
        <v>234</v>
      </c>
      <c r="L124">
        <v>2</v>
      </c>
      <c r="M124" t="s">
        <v>56</v>
      </c>
      <c r="N124" s="24">
        <v>22201</v>
      </c>
      <c r="O124">
        <v>47015</v>
      </c>
      <c r="P124" t="s">
        <v>327</v>
      </c>
      <c r="Q124" t="s">
        <v>236</v>
      </c>
      <c r="R124" s="42" t="s">
        <v>381</v>
      </c>
      <c r="S124" t="s">
        <v>382</v>
      </c>
      <c r="T124" t="str">
        <f t="shared" si="1"/>
        <v>'22.201',</v>
      </c>
      <c r="U124" t="s">
        <v>56</v>
      </c>
      <c r="V124">
        <v>246</v>
      </c>
      <c r="W124" s="24">
        <v>22201</v>
      </c>
      <c r="X124" t="s">
        <v>141</v>
      </c>
      <c r="Y124">
        <v>-863.43000000000006</v>
      </c>
    </row>
    <row r="125" spans="1:25" x14ac:dyDescent="0.25">
      <c r="A125" s="30">
        <v>45505</v>
      </c>
      <c r="B125" s="30">
        <v>45535</v>
      </c>
      <c r="C125" t="s">
        <v>142</v>
      </c>
      <c r="D125" t="s">
        <v>231</v>
      </c>
      <c r="E125" t="s">
        <v>232</v>
      </c>
      <c r="F125" t="s">
        <v>1</v>
      </c>
      <c r="G125" t="s">
        <v>2</v>
      </c>
      <c r="H125" s="30">
        <v>45534</v>
      </c>
      <c r="I125" t="s">
        <v>233</v>
      </c>
      <c r="J125">
        <v>-416.46</v>
      </c>
      <c r="K125" t="s">
        <v>234</v>
      </c>
      <c r="L125">
        <v>2</v>
      </c>
      <c r="M125" t="s">
        <v>56</v>
      </c>
      <c r="N125" s="24">
        <v>22202</v>
      </c>
      <c r="O125">
        <v>47015</v>
      </c>
      <c r="P125" t="s">
        <v>327</v>
      </c>
      <c r="Q125" t="s">
        <v>236</v>
      </c>
      <c r="R125" s="42" t="s">
        <v>381</v>
      </c>
      <c r="S125" t="s">
        <v>382</v>
      </c>
      <c r="T125" t="str">
        <f t="shared" si="1"/>
        <v>'22.202',</v>
      </c>
      <c r="U125" t="s">
        <v>56</v>
      </c>
      <c r="V125">
        <v>247</v>
      </c>
      <c r="W125" s="24">
        <v>22202</v>
      </c>
      <c r="X125" t="s">
        <v>142</v>
      </c>
      <c r="Y125">
        <v>-416.46</v>
      </c>
    </row>
    <row r="126" spans="1:25" x14ac:dyDescent="0.25">
      <c r="A126" s="30">
        <v>45505</v>
      </c>
      <c r="B126" s="30">
        <v>45535</v>
      </c>
      <c r="C126" t="s">
        <v>144</v>
      </c>
      <c r="D126" t="s">
        <v>231</v>
      </c>
      <c r="E126" t="s">
        <v>232</v>
      </c>
      <c r="F126" t="s">
        <v>1</v>
      </c>
      <c r="G126" t="s">
        <v>2</v>
      </c>
      <c r="H126" s="30">
        <v>45534</v>
      </c>
      <c r="I126" t="s">
        <v>233</v>
      </c>
      <c r="J126">
        <v>-105.22</v>
      </c>
      <c r="K126" t="s">
        <v>234</v>
      </c>
      <c r="L126">
        <v>2</v>
      </c>
      <c r="M126" t="s">
        <v>56</v>
      </c>
      <c r="N126" s="24">
        <v>22204</v>
      </c>
      <c r="O126">
        <v>47015</v>
      </c>
      <c r="P126" t="s">
        <v>327</v>
      </c>
      <c r="Q126" t="s">
        <v>236</v>
      </c>
      <c r="R126" s="42" t="s">
        <v>381</v>
      </c>
      <c r="S126" t="s">
        <v>382</v>
      </c>
      <c r="T126" t="str">
        <f t="shared" si="1"/>
        <v>'22.204',</v>
      </c>
      <c r="U126" t="s">
        <v>56</v>
      </c>
      <c r="V126">
        <v>249</v>
      </c>
      <c r="W126" s="24">
        <v>22204</v>
      </c>
      <c r="X126" t="s">
        <v>144</v>
      </c>
      <c r="Y126">
        <v>-105.22</v>
      </c>
    </row>
    <row r="127" spans="1:25" x14ac:dyDescent="0.25">
      <c r="A127" s="30">
        <v>45505</v>
      </c>
      <c r="B127" s="30">
        <v>45535</v>
      </c>
      <c r="C127" t="s">
        <v>339</v>
      </c>
      <c r="D127" t="s">
        <v>231</v>
      </c>
      <c r="E127" t="s">
        <v>232</v>
      </c>
      <c r="F127" t="s">
        <v>1</v>
      </c>
      <c r="G127" t="s">
        <v>2</v>
      </c>
      <c r="H127" s="30">
        <v>45534</v>
      </c>
      <c r="I127" t="s">
        <v>233</v>
      </c>
      <c r="J127">
        <v>-413.42</v>
      </c>
      <c r="K127" t="s">
        <v>234</v>
      </c>
      <c r="L127">
        <v>2</v>
      </c>
      <c r="M127" t="s">
        <v>56</v>
      </c>
      <c r="N127" s="24">
        <v>22205</v>
      </c>
      <c r="O127">
        <v>47015</v>
      </c>
      <c r="P127" t="s">
        <v>327</v>
      </c>
      <c r="Q127" t="s">
        <v>236</v>
      </c>
      <c r="R127" s="42" t="s">
        <v>381</v>
      </c>
      <c r="S127" t="s">
        <v>382</v>
      </c>
      <c r="T127" t="str">
        <f t="shared" si="1"/>
        <v>'22.205',</v>
      </c>
      <c r="U127" t="s">
        <v>56</v>
      </c>
      <c r="V127">
        <v>1299</v>
      </c>
      <c r="W127" s="24">
        <v>22205</v>
      </c>
      <c r="X127" t="s">
        <v>339</v>
      </c>
      <c r="Y127">
        <v>-413.42</v>
      </c>
    </row>
    <row r="128" spans="1:25" x14ac:dyDescent="0.25">
      <c r="A128" s="30">
        <v>45505</v>
      </c>
      <c r="B128" s="30">
        <v>45535</v>
      </c>
      <c r="C128" t="s">
        <v>145</v>
      </c>
      <c r="D128" t="s">
        <v>231</v>
      </c>
      <c r="E128" t="s">
        <v>232</v>
      </c>
      <c r="F128" t="s">
        <v>1</v>
      </c>
      <c r="G128" t="s">
        <v>2</v>
      </c>
      <c r="H128" s="30">
        <v>45534</v>
      </c>
      <c r="I128" t="s">
        <v>233</v>
      </c>
      <c r="J128">
        <v>-415.6</v>
      </c>
      <c r="K128" t="s">
        <v>234</v>
      </c>
      <c r="L128">
        <v>2</v>
      </c>
      <c r="M128" t="s">
        <v>56</v>
      </c>
      <c r="N128" s="24">
        <v>22211</v>
      </c>
      <c r="O128">
        <v>47015</v>
      </c>
      <c r="P128" t="s">
        <v>327</v>
      </c>
      <c r="Q128" t="s">
        <v>236</v>
      </c>
      <c r="R128" s="42" t="s">
        <v>381</v>
      </c>
      <c r="S128" t="s">
        <v>382</v>
      </c>
      <c r="T128" t="str">
        <f t="shared" si="1"/>
        <v>'22.211',</v>
      </c>
      <c r="U128" t="s">
        <v>56</v>
      </c>
      <c r="V128">
        <v>250</v>
      </c>
      <c r="W128" s="24">
        <v>22211</v>
      </c>
      <c r="X128" t="s">
        <v>145</v>
      </c>
      <c r="Y128">
        <v>-415.6</v>
      </c>
    </row>
    <row r="129" spans="1:25" x14ac:dyDescent="0.25">
      <c r="A129" s="30">
        <v>45505</v>
      </c>
      <c r="B129" s="30">
        <v>45535</v>
      </c>
      <c r="C129" t="s">
        <v>146</v>
      </c>
      <c r="D129" t="s">
        <v>231</v>
      </c>
      <c r="E129" t="s">
        <v>232</v>
      </c>
      <c r="F129" t="s">
        <v>1</v>
      </c>
      <c r="G129" t="s">
        <v>2</v>
      </c>
      <c r="H129" s="30">
        <v>45534</v>
      </c>
      <c r="I129" t="s">
        <v>233</v>
      </c>
      <c r="J129">
        <v>-628.65</v>
      </c>
      <c r="K129" t="s">
        <v>234</v>
      </c>
      <c r="L129">
        <v>2</v>
      </c>
      <c r="M129" t="s">
        <v>56</v>
      </c>
      <c r="N129" s="24">
        <v>22212</v>
      </c>
      <c r="O129">
        <v>47015</v>
      </c>
      <c r="P129" t="s">
        <v>327</v>
      </c>
      <c r="Q129" t="s">
        <v>236</v>
      </c>
      <c r="R129" s="42" t="s">
        <v>381</v>
      </c>
      <c r="S129" t="s">
        <v>382</v>
      </c>
      <c r="T129" t="str">
        <f t="shared" si="1"/>
        <v>'22.212',</v>
      </c>
      <c r="U129" t="s">
        <v>56</v>
      </c>
      <c r="V129">
        <v>251</v>
      </c>
      <c r="W129" s="24">
        <v>22212</v>
      </c>
      <c r="X129" t="s">
        <v>146</v>
      </c>
      <c r="Y129">
        <v>-628.65</v>
      </c>
    </row>
    <row r="130" spans="1:25" x14ac:dyDescent="0.25">
      <c r="A130" s="30">
        <v>45505</v>
      </c>
      <c r="B130" s="30">
        <v>45535</v>
      </c>
      <c r="C130" t="s">
        <v>147</v>
      </c>
      <c r="D130" t="s">
        <v>231</v>
      </c>
      <c r="E130" t="s">
        <v>232</v>
      </c>
      <c r="F130" t="s">
        <v>1</v>
      </c>
      <c r="G130" t="s">
        <v>2</v>
      </c>
      <c r="H130" s="30">
        <v>45534</v>
      </c>
      <c r="I130" t="s">
        <v>233</v>
      </c>
      <c r="J130">
        <v>-955.06000000000006</v>
      </c>
      <c r="K130" t="s">
        <v>234</v>
      </c>
      <c r="L130">
        <v>2</v>
      </c>
      <c r="M130" t="s">
        <v>56</v>
      </c>
      <c r="N130" s="24">
        <v>22213</v>
      </c>
      <c r="O130">
        <v>47015</v>
      </c>
      <c r="P130" t="s">
        <v>327</v>
      </c>
      <c r="Q130" t="s">
        <v>236</v>
      </c>
      <c r="R130" s="42" t="s">
        <v>381</v>
      </c>
      <c r="S130" t="s">
        <v>382</v>
      </c>
      <c r="T130" t="str">
        <f t="shared" si="1"/>
        <v>'22.213',</v>
      </c>
      <c r="U130" t="s">
        <v>56</v>
      </c>
      <c r="V130">
        <v>252</v>
      </c>
      <c r="W130" s="24">
        <v>22213</v>
      </c>
      <c r="X130" t="s">
        <v>147</v>
      </c>
      <c r="Y130">
        <v>-955.06000000000006</v>
      </c>
    </row>
    <row r="131" spans="1:25" x14ac:dyDescent="0.25">
      <c r="A131" s="30">
        <v>45505</v>
      </c>
      <c r="B131" s="30">
        <v>45535</v>
      </c>
      <c r="C131" t="s">
        <v>148</v>
      </c>
      <c r="D131" t="s">
        <v>231</v>
      </c>
      <c r="E131" t="s">
        <v>232</v>
      </c>
      <c r="F131" t="s">
        <v>1</v>
      </c>
      <c r="G131" t="s">
        <v>2</v>
      </c>
      <c r="H131" s="30">
        <v>45534</v>
      </c>
      <c r="I131" t="s">
        <v>233</v>
      </c>
      <c r="J131">
        <v>-316.57</v>
      </c>
      <c r="K131" t="s">
        <v>234</v>
      </c>
      <c r="L131">
        <v>2</v>
      </c>
      <c r="M131" t="s">
        <v>56</v>
      </c>
      <c r="N131" s="24">
        <v>22219</v>
      </c>
      <c r="O131">
        <v>47015</v>
      </c>
      <c r="P131" t="s">
        <v>327</v>
      </c>
      <c r="Q131" t="s">
        <v>236</v>
      </c>
      <c r="R131" s="42" t="s">
        <v>381</v>
      </c>
      <c r="S131" t="s">
        <v>382</v>
      </c>
      <c r="T131" t="str">
        <f t="shared" ref="T131:T171" si="2">CONCATENATE(R131,TEXT(N131,"##.###"),R131,S131)</f>
        <v>'22.219',</v>
      </c>
      <c r="U131" t="s">
        <v>56</v>
      </c>
      <c r="V131">
        <v>256</v>
      </c>
      <c r="W131" s="24">
        <v>22219</v>
      </c>
      <c r="X131" t="s">
        <v>148</v>
      </c>
      <c r="Y131">
        <v>-316.57</v>
      </c>
    </row>
    <row r="132" spans="1:25" x14ac:dyDescent="0.25">
      <c r="A132" s="30">
        <v>45505</v>
      </c>
      <c r="B132" s="30">
        <v>45535</v>
      </c>
      <c r="C132" t="s">
        <v>149</v>
      </c>
      <c r="D132" t="s">
        <v>231</v>
      </c>
      <c r="E132" t="s">
        <v>232</v>
      </c>
      <c r="F132" t="s">
        <v>1</v>
      </c>
      <c r="G132" t="s">
        <v>2</v>
      </c>
      <c r="H132" s="30">
        <v>45534</v>
      </c>
      <c r="I132" t="s">
        <v>233</v>
      </c>
      <c r="J132">
        <v>-8909.7800000000007</v>
      </c>
      <c r="K132" t="s">
        <v>234</v>
      </c>
      <c r="L132">
        <v>2</v>
      </c>
      <c r="M132" t="s">
        <v>56</v>
      </c>
      <c r="N132" s="24">
        <v>22220</v>
      </c>
      <c r="O132">
        <v>47015</v>
      </c>
      <c r="P132" t="s">
        <v>327</v>
      </c>
      <c r="Q132" t="s">
        <v>236</v>
      </c>
      <c r="R132" s="42" t="s">
        <v>381</v>
      </c>
      <c r="S132" t="s">
        <v>382</v>
      </c>
      <c r="T132" t="str">
        <f t="shared" si="2"/>
        <v>'22.220',</v>
      </c>
      <c r="U132" t="s">
        <v>56</v>
      </c>
      <c r="V132">
        <v>257</v>
      </c>
      <c r="W132" s="24">
        <v>22220</v>
      </c>
      <c r="X132" t="s">
        <v>149</v>
      </c>
      <c r="Y132">
        <v>-8909.7800000000007</v>
      </c>
    </row>
    <row r="133" spans="1:25" x14ac:dyDescent="0.25">
      <c r="A133" s="30">
        <v>45505</v>
      </c>
      <c r="B133" s="30">
        <v>45535</v>
      </c>
      <c r="C133" t="s">
        <v>340</v>
      </c>
      <c r="D133" t="s">
        <v>231</v>
      </c>
      <c r="E133" t="s">
        <v>232</v>
      </c>
      <c r="F133" t="s">
        <v>1</v>
      </c>
      <c r="G133" t="s">
        <v>2</v>
      </c>
      <c r="H133" s="30">
        <v>45534</v>
      </c>
      <c r="I133" t="s">
        <v>233</v>
      </c>
      <c r="J133">
        <v>-369.57</v>
      </c>
      <c r="K133" t="s">
        <v>234</v>
      </c>
      <c r="L133">
        <v>2</v>
      </c>
      <c r="M133" t="s">
        <v>56</v>
      </c>
      <c r="N133" s="24">
        <v>22221</v>
      </c>
      <c r="O133">
        <v>47015</v>
      </c>
      <c r="P133" t="s">
        <v>327</v>
      </c>
      <c r="Q133" t="s">
        <v>236</v>
      </c>
      <c r="R133" s="42" t="s">
        <v>381</v>
      </c>
      <c r="S133" t="s">
        <v>382</v>
      </c>
      <c r="T133" t="str">
        <f t="shared" si="2"/>
        <v>'22.221',</v>
      </c>
      <c r="U133" t="s">
        <v>56</v>
      </c>
      <c r="V133">
        <v>1298</v>
      </c>
      <c r="W133" s="24">
        <v>22221</v>
      </c>
      <c r="X133" t="s">
        <v>340</v>
      </c>
      <c r="Y133">
        <v>-369.57</v>
      </c>
    </row>
    <row r="134" spans="1:25" x14ac:dyDescent="0.25">
      <c r="A134" s="30">
        <v>45505</v>
      </c>
      <c r="B134" s="30">
        <v>45535</v>
      </c>
      <c r="C134" t="s">
        <v>150</v>
      </c>
      <c r="D134" t="s">
        <v>231</v>
      </c>
      <c r="E134" t="s">
        <v>232</v>
      </c>
      <c r="F134" t="s">
        <v>1</v>
      </c>
      <c r="G134" t="s">
        <v>2</v>
      </c>
      <c r="H134" s="30">
        <v>45534</v>
      </c>
      <c r="I134" t="s">
        <v>233</v>
      </c>
      <c r="J134">
        <v>-59.29</v>
      </c>
      <c r="K134" t="s">
        <v>234</v>
      </c>
      <c r="L134">
        <v>2</v>
      </c>
      <c r="M134" t="s">
        <v>56</v>
      </c>
      <c r="N134" s="24">
        <v>22240</v>
      </c>
      <c r="O134">
        <v>47015</v>
      </c>
      <c r="P134" t="s">
        <v>327</v>
      </c>
      <c r="Q134" t="s">
        <v>236</v>
      </c>
      <c r="R134" s="42" t="s">
        <v>381</v>
      </c>
      <c r="S134" t="s">
        <v>382</v>
      </c>
      <c r="T134" t="str">
        <f t="shared" si="2"/>
        <v>'22.240',</v>
      </c>
      <c r="U134" t="s">
        <v>56</v>
      </c>
      <c r="V134">
        <v>270</v>
      </c>
      <c r="W134" s="24">
        <v>22240</v>
      </c>
      <c r="X134" t="s">
        <v>150</v>
      </c>
      <c r="Y134">
        <v>-59.29</v>
      </c>
    </row>
    <row r="135" spans="1:25" x14ac:dyDescent="0.25">
      <c r="A135" s="30">
        <v>45505</v>
      </c>
      <c r="B135" s="30">
        <v>45535</v>
      </c>
      <c r="C135" t="s">
        <v>151</v>
      </c>
      <c r="D135" t="s">
        <v>231</v>
      </c>
      <c r="E135" t="s">
        <v>232</v>
      </c>
      <c r="F135" t="s">
        <v>1</v>
      </c>
      <c r="G135" t="s">
        <v>2</v>
      </c>
      <c r="H135" s="30">
        <v>45534</v>
      </c>
      <c r="I135" t="s">
        <v>233</v>
      </c>
      <c r="J135">
        <v>-5851.1</v>
      </c>
      <c r="K135" t="s">
        <v>234</v>
      </c>
      <c r="L135">
        <v>2</v>
      </c>
      <c r="M135" t="s">
        <v>56</v>
      </c>
      <c r="N135" s="24">
        <v>22310</v>
      </c>
      <c r="O135">
        <v>47015</v>
      </c>
      <c r="P135" t="s">
        <v>327</v>
      </c>
      <c r="Q135" t="s">
        <v>236</v>
      </c>
      <c r="R135" s="42" t="s">
        <v>381</v>
      </c>
      <c r="S135" t="s">
        <v>382</v>
      </c>
      <c r="T135" t="str">
        <f t="shared" si="2"/>
        <v>'22.310',</v>
      </c>
      <c r="U135" t="s">
        <v>56</v>
      </c>
      <c r="V135">
        <v>271</v>
      </c>
      <c r="W135" s="24">
        <v>22310</v>
      </c>
      <c r="X135" t="s">
        <v>151</v>
      </c>
      <c r="Y135">
        <v>-5851.1</v>
      </c>
    </row>
    <row r="136" spans="1:25" x14ac:dyDescent="0.25">
      <c r="A136" s="30">
        <v>45505</v>
      </c>
      <c r="B136" s="30">
        <v>45535</v>
      </c>
      <c r="C136" t="s">
        <v>152</v>
      </c>
      <c r="D136" t="s">
        <v>231</v>
      </c>
      <c r="E136" t="s">
        <v>232</v>
      </c>
      <c r="F136" t="s">
        <v>1</v>
      </c>
      <c r="G136" t="s">
        <v>2</v>
      </c>
      <c r="H136" s="30">
        <v>45534</v>
      </c>
      <c r="I136" t="s">
        <v>233</v>
      </c>
      <c r="J136">
        <v>-3734.2799999999997</v>
      </c>
      <c r="K136" t="s">
        <v>234</v>
      </c>
      <c r="L136">
        <v>2</v>
      </c>
      <c r="M136" t="s">
        <v>56</v>
      </c>
      <c r="N136" s="24">
        <v>22320</v>
      </c>
      <c r="O136">
        <v>47015</v>
      </c>
      <c r="P136" t="s">
        <v>327</v>
      </c>
      <c r="Q136" t="s">
        <v>236</v>
      </c>
      <c r="R136" s="42" t="s">
        <v>381</v>
      </c>
      <c r="S136" t="s">
        <v>382</v>
      </c>
      <c r="T136" t="str">
        <f t="shared" si="2"/>
        <v>'22.320',</v>
      </c>
      <c r="U136" t="s">
        <v>56</v>
      </c>
      <c r="V136">
        <v>272</v>
      </c>
      <c r="W136" s="24">
        <v>22320</v>
      </c>
      <c r="X136" t="s">
        <v>152</v>
      </c>
      <c r="Y136">
        <v>-3734.2799999999997</v>
      </c>
    </row>
    <row r="137" spans="1:25" x14ac:dyDescent="0.25">
      <c r="A137" s="30">
        <v>45505</v>
      </c>
      <c r="B137" s="30">
        <v>45535</v>
      </c>
      <c r="C137" t="s">
        <v>153</v>
      </c>
      <c r="D137" t="s">
        <v>231</v>
      </c>
      <c r="E137" t="s">
        <v>232</v>
      </c>
      <c r="F137" t="s">
        <v>1</v>
      </c>
      <c r="G137" t="s">
        <v>2</v>
      </c>
      <c r="H137" s="30">
        <v>45534</v>
      </c>
      <c r="I137" t="s">
        <v>233</v>
      </c>
      <c r="J137">
        <v>-3033.97</v>
      </c>
      <c r="K137" t="s">
        <v>234</v>
      </c>
      <c r="L137">
        <v>2</v>
      </c>
      <c r="M137" t="s">
        <v>56</v>
      </c>
      <c r="N137" s="24">
        <v>22330</v>
      </c>
      <c r="O137">
        <v>47015</v>
      </c>
      <c r="P137" t="s">
        <v>327</v>
      </c>
      <c r="Q137" t="s">
        <v>236</v>
      </c>
      <c r="R137" s="42" t="s">
        <v>381</v>
      </c>
      <c r="S137" t="s">
        <v>382</v>
      </c>
      <c r="T137" t="str">
        <f t="shared" si="2"/>
        <v>'22.330',</v>
      </c>
      <c r="U137" t="s">
        <v>56</v>
      </c>
      <c r="V137">
        <v>274</v>
      </c>
      <c r="W137" s="24">
        <v>22330</v>
      </c>
      <c r="X137" t="s">
        <v>153</v>
      </c>
      <c r="Y137">
        <v>-3033.97</v>
      </c>
    </row>
    <row r="138" spans="1:25" x14ac:dyDescent="0.25">
      <c r="A138" s="30">
        <v>45505</v>
      </c>
      <c r="B138" s="30">
        <v>45535</v>
      </c>
      <c r="C138" t="s">
        <v>154</v>
      </c>
      <c r="D138" t="s">
        <v>231</v>
      </c>
      <c r="E138" t="s">
        <v>232</v>
      </c>
      <c r="F138" t="s">
        <v>1</v>
      </c>
      <c r="G138" t="s">
        <v>2</v>
      </c>
      <c r="H138" s="30">
        <v>45534</v>
      </c>
      <c r="I138" t="s">
        <v>233</v>
      </c>
      <c r="J138">
        <v>-88.52</v>
      </c>
      <c r="K138" t="s">
        <v>234</v>
      </c>
      <c r="L138">
        <v>2</v>
      </c>
      <c r="M138" t="s">
        <v>56</v>
      </c>
      <c r="N138" s="24">
        <v>22331</v>
      </c>
      <c r="O138">
        <v>47015</v>
      </c>
      <c r="P138" t="s">
        <v>327</v>
      </c>
      <c r="Q138" t="s">
        <v>236</v>
      </c>
      <c r="R138" s="42" t="s">
        <v>381</v>
      </c>
      <c r="S138" t="s">
        <v>382</v>
      </c>
      <c r="T138" t="str">
        <f t="shared" si="2"/>
        <v>'22.331',</v>
      </c>
      <c r="U138" t="s">
        <v>56</v>
      </c>
      <c r="V138">
        <v>275</v>
      </c>
      <c r="W138" s="24">
        <v>22331</v>
      </c>
      <c r="X138" t="s">
        <v>154</v>
      </c>
      <c r="Y138">
        <v>-88.52</v>
      </c>
    </row>
    <row r="139" spans="1:25" x14ac:dyDescent="0.25">
      <c r="A139" s="30">
        <v>45505</v>
      </c>
      <c r="B139" s="30">
        <v>45535</v>
      </c>
      <c r="C139" t="s">
        <v>155</v>
      </c>
      <c r="D139" t="s">
        <v>231</v>
      </c>
      <c r="E139" t="s">
        <v>232</v>
      </c>
      <c r="F139" t="s">
        <v>1</v>
      </c>
      <c r="G139" t="s">
        <v>2</v>
      </c>
      <c r="H139" s="30">
        <v>45534</v>
      </c>
      <c r="I139" t="s">
        <v>233</v>
      </c>
      <c r="J139">
        <v>-60.16</v>
      </c>
      <c r="K139" t="s">
        <v>234</v>
      </c>
      <c r="L139">
        <v>2</v>
      </c>
      <c r="M139" t="s">
        <v>56</v>
      </c>
      <c r="N139" s="24">
        <v>22332</v>
      </c>
      <c r="O139">
        <v>47015</v>
      </c>
      <c r="P139" t="s">
        <v>327</v>
      </c>
      <c r="Q139" t="s">
        <v>236</v>
      </c>
      <c r="R139" s="42" t="s">
        <v>381</v>
      </c>
      <c r="S139" t="s">
        <v>382</v>
      </c>
      <c r="T139" t="str">
        <f t="shared" si="2"/>
        <v>'22.332',</v>
      </c>
      <c r="U139" t="s">
        <v>56</v>
      </c>
      <c r="V139">
        <v>276</v>
      </c>
      <c r="W139" s="24">
        <v>22332</v>
      </c>
      <c r="X139" t="s">
        <v>155</v>
      </c>
      <c r="Y139">
        <v>-60.16</v>
      </c>
    </row>
    <row r="140" spans="1:25" x14ac:dyDescent="0.25">
      <c r="A140" s="30">
        <v>45505</v>
      </c>
      <c r="B140" s="30">
        <v>45535</v>
      </c>
      <c r="C140" t="s">
        <v>156</v>
      </c>
      <c r="D140" t="s">
        <v>231</v>
      </c>
      <c r="E140" t="s">
        <v>232</v>
      </c>
      <c r="F140" t="s">
        <v>1</v>
      </c>
      <c r="G140" t="s">
        <v>2</v>
      </c>
      <c r="H140" s="30">
        <v>45534</v>
      </c>
      <c r="I140" t="s">
        <v>233</v>
      </c>
      <c r="J140">
        <v>-1051.3900000000001</v>
      </c>
      <c r="K140" t="s">
        <v>234</v>
      </c>
      <c r="L140">
        <v>2</v>
      </c>
      <c r="M140" t="s">
        <v>56</v>
      </c>
      <c r="N140" s="24">
        <v>22333</v>
      </c>
      <c r="O140">
        <v>47015</v>
      </c>
      <c r="P140" t="s">
        <v>327</v>
      </c>
      <c r="Q140" t="s">
        <v>236</v>
      </c>
      <c r="R140" s="42" t="s">
        <v>381</v>
      </c>
      <c r="S140" t="s">
        <v>382</v>
      </c>
      <c r="T140" t="str">
        <f t="shared" si="2"/>
        <v>'22.333',</v>
      </c>
      <c r="U140" t="s">
        <v>56</v>
      </c>
      <c r="V140">
        <v>277</v>
      </c>
      <c r="W140" s="24">
        <v>22333</v>
      </c>
      <c r="X140" t="s">
        <v>156</v>
      </c>
      <c r="Y140">
        <v>-1051.3900000000001</v>
      </c>
    </row>
    <row r="141" spans="1:25" x14ac:dyDescent="0.25">
      <c r="A141" s="30">
        <v>45505</v>
      </c>
      <c r="B141" s="30">
        <v>45535</v>
      </c>
      <c r="C141" t="s">
        <v>157</v>
      </c>
      <c r="D141" t="s">
        <v>231</v>
      </c>
      <c r="E141" t="s">
        <v>232</v>
      </c>
      <c r="F141" t="s">
        <v>1</v>
      </c>
      <c r="G141" t="s">
        <v>2</v>
      </c>
      <c r="H141" s="30">
        <v>45534</v>
      </c>
      <c r="I141" t="s">
        <v>233</v>
      </c>
      <c r="J141">
        <v>-508.84000000000003</v>
      </c>
      <c r="K141" t="s">
        <v>234</v>
      </c>
      <c r="L141">
        <v>2</v>
      </c>
      <c r="M141" t="s">
        <v>56</v>
      </c>
      <c r="N141" s="24">
        <v>22334</v>
      </c>
      <c r="O141">
        <v>47015</v>
      </c>
      <c r="P141" t="s">
        <v>327</v>
      </c>
      <c r="Q141" t="s">
        <v>236</v>
      </c>
      <c r="R141" s="42" t="s">
        <v>381</v>
      </c>
      <c r="S141" t="s">
        <v>382</v>
      </c>
      <c r="T141" t="str">
        <f t="shared" si="2"/>
        <v>'22.334',</v>
      </c>
      <c r="U141" t="s">
        <v>56</v>
      </c>
      <c r="V141">
        <v>278</v>
      </c>
      <c r="W141" s="24">
        <v>22334</v>
      </c>
      <c r="X141" t="s">
        <v>157</v>
      </c>
      <c r="Y141">
        <v>-508.84000000000003</v>
      </c>
    </row>
    <row r="142" spans="1:25" x14ac:dyDescent="0.25">
      <c r="A142" s="30">
        <v>45505</v>
      </c>
      <c r="B142" s="30">
        <v>45535</v>
      </c>
      <c r="C142" t="s">
        <v>158</v>
      </c>
      <c r="D142" t="s">
        <v>231</v>
      </c>
      <c r="E142" t="s">
        <v>232</v>
      </c>
      <c r="F142" t="s">
        <v>1</v>
      </c>
      <c r="G142" t="s">
        <v>2</v>
      </c>
      <c r="H142" s="30">
        <v>45534</v>
      </c>
      <c r="I142" t="s">
        <v>233</v>
      </c>
      <c r="J142">
        <v>-2235.4300000000003</v>
      </c>
      <c r="K142" t="s">
        <v>234</v>
      </c>
      <c r="L142">
        <v>2</v>
      </c>
      <c r="M142" t="s">
        <v>56</v>
      </c>
      <c r="N142" s="24">
        <v>22340</v>
      </c>
      <c r="O142">
        <v>47015</v>
      </c>
      <c r="P142" t="s">
        <v>327</v>
      </c>
      <c r="Q142" t="s">
        <v>236</v>
      </c>
      <c r="R142" s="42" t="s">
        <v>381</v>
      </c>
      <c r="S142" t="s">
        <v>382</v>
      </c>
      <c r="T142" t="str">
        <f t="shared" si="2"/>
        <v>'22.340',</v>
      </c>
      <c r="U142" t="s">
        <v>56</v>
      </c>
      <c r="V142">
        <v>279</v>
      </c>
      <c r="W142" s="24">
        <v>22340</v>
      </c>
      <c r="X142" t="s">
        <v>158</v>
      </c>
      <c r="Y142">
        <v>-2235.4300000000003</v>
      </c>
    </row>
    <row r="143" spans="1:25" x14ac:dyDescent="0.25">
      <c r="A143" s="30">
        <v>45505</v>
      </c>
      <c r="B143" s="30">
        <v>45535</v>
      </c>
      <c r="C143" t="s">
        <v>159</v>
      </c>
      <c r="D143" t="s">
        <v>231</v>
      </c>
      <c r="E143" t="s">
        <v>232</v>
      </c>
      <c r="F143" t="s">
        <v>1</v>
      </c>
      <c r="G143" t="s">
        <v>2</v>
      </c>
      <c r="H143" s="30">
        <v>45534</v>
      </c>
      <c r="I143" t="s">
        <v>233</v>
      </c>
      <c r="J143">
        <v>-31.54</v>
      </c>
      <c r="K143" t="s">
        <v>234</v>
      </c>
      <c r="L143">
        <v>2</v>
      </c>
      <c r="M143" t="s">
        <v>56</v>
      </c>
      <c r="N143" s="24">
        <v>22360</v>
      </c>
      <c r="O143">
        <v>47015</v>
      </c>
      <c r="P143" t="s">
        <v>327</v>
      </c>
      <c r="Q143" t="s">
        <v>236</v>
      </c>
      <c r="R143" s="42" t="s">
        <v>381</v>
      </c>
      <c r="S143" t="s">
        <v>382</v>
      </c>
      <c r="T143" t="str">
        <f t="shared" si="2"/>
        <v>'22.360',</v>
      </c>
      <c r="U143" t="s">
        <v>56</v>
      </c>
      <c r="V143">
        <v>280</v>
      </c>
      <c r="W143" s="24">
        <v>22360</v>
      </c>
      <c r="X143" t="s">
        <v>159</v>
      </c>
      <c r="Y143">
        <v>-31.54</v>
      </c>
    </row>
    <row r="144" spans="1:25" x14ac:dyDescent="0.25">
      <c r="A144" s="30">
        <v>45505</v>
      </c>
      <c r="B144" s="30">
        <v>45535</v>
      </c>
      <c r="C144" t="s">
        <v>160</v>
      </c>
      <c r="D144" t="s">
        <v>231</v>
      </c>
      <c r="E144" t="s">
        <v>232</v>
      </c>
      <c r="F144" t="s">
        <v>1</v>
      </c>
      <c r="G144" t="s">
        <v>2</v>
      </c>
      <c r="H144" s="30">
        <v>45534</v>
      </c>
      <c r="I144" t="s">
        <v>233</v>
      </c>
      <c r="J144">
        <v>-246.99</v>
      </c>
      <c r="K144" t="s">
        <v>234</v>
      </c>
      <c r="L144">
        <v>2</v>
      </c>
      <c r="M144" t="s">
        <v>56</v>
      </c>
      <c r="N144" s="24">
        <v>22370</v>
      </c>
      <c r="O144">
        <v>47015</v>
      </c>
      <c r="P144" t="s">
        <v>327</v>
      </c>
      <c r="Q144" t="s">
        <v>236</v>
      </c>
      <c r="R144" s="42" t="s">
        <v>381</v>
      </c>
      <c r="S144" t="s">
        <v>382</v>
      </c>
      <c r="T144" t="str">
        <f t="shared" si="2"/>
        <v>'22.370',</v>
      </c>
      <c r="U144" t="s">
        <v>56</v>
      </c>
      <c r="V144">
        <v>281</v>
      </c>
      <c r="W144" s="24">
        <v>22370</v>
      </c>
      <c r="X144" t="s">
        <v>160</v>
      </c>
      <c r="Y144">
        <v>-246.99</v>
      </c>
    </row>
    <row r="145" spans="1:25" x14ac:dyDescent="0.25">
      <c r="A145" s="30">
        <v>45505</v>
      </c>
      <c r="B145" s="30">
        <v>45535</v>
      </c>
      <c r="C145" t="s">
        <v>162</v>
      </c>
      <c r="D145" t="s">
        <v>231</v>
      </c>
      <c r="E145" t="s">
        <v>232</v>
      </c>
      <c r="F145" t="s">
        <v>1</v>
      </c>
      <c r="G145" t="s">
        <v>2</v>
      </c>
      <c r="H145" s="30">
        <v>45534</v>
      </c>
      <c r="I145" t="s">
        <v>233</v>
      </c>
      <c r="J145">
        <v>-1729.37</v>
      </c>
      <c r="K145" t="s">
        <v>234</v>
      </c>
      <c r="L145">
        <v>2</v>
      </c>
      <c r="M145" t="s">
        <v>56</v>
      </c>
      <c r="N145" s="24">
        <v>22390</v>
      </c>
      <c r="O145">
        <v>47015</v>
      </c>
      <c r="P145" t="s">
        <v>327</v>
      </c>
      <c r="Q145" t="s">
        <v>236</v>
      </c>
      <c r="R145" s="42" t="s">
        <v>381</v>
      </c>
      <c r="S145" t="s">
        <v>382</v>
      </c>
      <c r="T145" t="str">
        <f t="shared" si="2"/>
        <v>'22.390',</v>
      </c>
      <c r="U145" t="s">
        <v>56</v>
      </c>
      <c r="V145">
        <v>283</v>
      </c>
      <c r="W145" s="24">
        <v>22390</v>
      </c>
      <c r="X145" t="s">
        <v>162</v>
      </c>
      <c r="Y145">
        <v>-1729.37</v>
      </c>
    </row>
    <row r="146" spans="1:25" x14ac:dyDescent="0.25">
      <c r="A146" s="30">
        <v>45505</v>
      </c>
      <c r="B146" s="30">
        <v>45535</v>
      </c>
      <c r="C146" t="s">
        <v>163</v>
      </c>
      <c r="D146" t="s">
        <v>231</v>
      </c>
      <c r="E146" t="s">
        <v>232</v>
      </c>
      <c r="F146" t="s">
        <v>1</v>
      </c>
      <c r="G146" t="s">
        <v>2</v>
      </c>
      <c r="H146" s="30">
        <v>45534</v>
      </c>
      <c r="I146" t="s">
        <v>233</v>
      </c>
      <c r="J146">
        <v>-4148.33</v>
      </c>
      <c r="K146" t="s">
        <v>234</v>
      </c>
      <c r="L146">
        <v>2</v>
      </c>
      <c r="M146" t="s">
        <v>56</v>
      </c>
      <c r="N146" s="24">
        <v>22391</v>
      </c>
      <c r="O146">
        <v>47015</v>
      </c>
      <c r="P146" t="s">
        <v>327</v>
      </c>
      <c r="Q146" t="s">
        <v>236</v>
      </c>
      <c r="R146" s="42" t="s">
        <v>381</v>
      </c>
      <c r="S146" t="s">
        <v>382</v>
      </c>
      <c r="T146" t="str">
        <f t="shared" si="2"/>
        <v>'22.391',</v>
      </c>
      <c r="U146" t="s">
        <v>56</v>
      </c>
      <c r="V146">
        <v>284</v>
      </c>
      <c r="W146" s="24">
        <v>22391</v>
      </c>
      <c r="X146" t="s">
        <v>163</v>
      </c>
      <c r="Y146">
        <v>-4148.33</v>
      </c>
    </row>
    <row r="147" spans="1:25" x14ac:dyDescent="0.25">
      <c r="A147" s="30">
        <v>45505</v>
      </c>
      <c r="B147" s="30">
        <v>45535</v>
      </c>
      <c r="C147" t="s">
        <v>164</v>
      </c>
      <c r="D147" t="s">
        <v>231</v>
      </c>
      <c r="E147" t="s">
        <v>232</v>
      </c>
      <c r="F147" t="s">
        <v>1</v>
      </c>
      <c r="G147" t="s">
        <v>2</v>
      </c>
      <c r="H147" s="30">
        <v>45534</v>
      </c>
      <c r="I147" t="s">
        <v>233</v>
      </c>
      <c r="J147">
        <v>-3656.88</v>
      </c>
      <c r="K147" t="s">
        <v>234</v>
      </c>
      <c r="L147">
        <v>2</v>
      </c>
      <c r="M147" t="s">
        <v>56</v>
      </c>
      <c r="N147" s="24">
        <v>22392</v>
      </c>
      <c r="O147">
        <v>47015</v>
      </c>
      <c r="P147" t="s">
        <v>327</v>
      </c>
      <c r="Q147" t="s">
        <v>236</v>
      </c>
      <c r="R147" s="42" t="s">
        <v>381</v>
      </c>
      <c r="S147" t="s">
        <v>382</v>
      </c>
      <c r="T147" t="str">
        <f t="shared" si="2"/>
        <v>'22.392',</v>
      </c>
      <c r="U147" t="s">
        <v>56</v>
      </c>
      <c r="V147">
        <v>285</v>
      </c>
      <c r="W147" s="24">
        <v>22392</v>
      </c>
      <c r="X147" t="s">
        <v>164</v>
      </c>
      <c r="Y147">
        <v>-3656.88</v>
      </c>
    </row>
    <row r="148" spans="1:25" x14ac:dyDescent="0.25">
      <c r="A148" s="30">
        <v>45505</v>
      </c>
      <c r="B148" s="30">
        <v>45535</v>
      </c>
      <c r="C148" t="s">
        <v>272</v>
      </c>
      <c r="D148" t="s">
        <v>231</v>
      </c>
      <c r="E148" t="s">
        <v>232</v>
      </c>
      <c r="F148" t="s">
        <v>1</v>
      </c>
      <c r="G148" t="s">
        <v>2</v>
      </c>
      <c r="H148" s="30">
        <v>45534</v>
      </c>
      <c r="I148" t="s">
        <v>233</v>
      </c>
      <c r="J148">
        <v>-1705.42</v>
      </c>
      <c r="K148" t="s">
        <v>234</v>
      </c>
      <c r="L148">
        <v>2</v>
      </c>
      <c r="M148" t="s">
        <v>56</v>
      </c>
      <c r="N148" s="24">
        <v>22393</v>
      </c>
      <c r="O148">
        <v>47015</v>
      </c>
      <c r="P148" t="s">
        <v>327</v>
      </c>
      <c r="Q148" t="s">
        <v>236</v>
      </c>
      <c r="R148" s="42" t="s">
        <v>381</v>
      </c>
      <c r="S148" t="s">
        <v>382</v>
      </c>
      <c r="T148" t="str">
        <f t="shared" si="2"/>
        <v>'22.393',</v>
      </c>
      <c r="U148" t="s">
        <v>56</v>
      </c>
      <c r="V148">
        <v>286</v>
      </c>
      <c r="W148" s="24">
        <v>22393</v>
      </c>
      <c r="X148" t="s">
        <v>272</v>
      </c>
      <c r="Y148">
        <v>-1705.42</v>
      </c>
    </row>
    <row r="149" spans="1:25" x14ac:dyDescent="0.25">
      <c r="A149" s="30">
        <v>45505</v>
      </c>
      <c r="B149" s="30">
        <v>45535</v>
      </c>
      <c r="C149" t="s">
        <v>166</v>
      </c>
      <c r="D149" t="s">
        <v>231</v>
      </c>
      <c r="E149" t="s">
        <v>232</v>
      </c>
      <c r="F149" t="s">
        <v>1</v>
      </c>
      <c r="G149" t="s">
        <v>2</v>
      </c>
      <c r="H149" s="30">
        <v>45534</v>
      </c>
      <c r="I149" t="s">
        <v>233</v>
      </c>
      <c r="J149">
        <v>-1750.9</v>
      </c>
      <c r="K149" t="s">
        <v>234</v>
      </c>
      <c r="L149">
        <v>2</v>
      </c>
      <c r="M149" t="s">
        <v>56</v>
      </c>
      <c r="N149" s="24">
        <v>22394</v>
      </c>
      <c r="O149">
        <v>47015</v>
      </c>
      <c r="P149" t="s">
        <v>327</v>
      </c>
      <c r="Q149" t="s">
        <v>236</v>
      </c>
      <c r="R149" s="42" t="s">
        <v>381</v>
      </c>
      <c r="S149" t="s">
        <v>382</v>
      </c>
      <c r="T149" t="str">
        <f t="shared" si="2"/>
        <v>'22.394',</v>
      </c>
      <c r="U149" t="s">
        <v>56</v>
      </c>
      <c r="V149">
        <v>1149</v>
      </c>
      <c r="W149" s="24">
        <v>22394</v>
      </c>
      <c r="X149" t="s">
        <v>179</v>
      </c>
      <c r="Y149">
        <v>-1750.9</v>
      </c>
    </row>
    <row r="150" spans="1:25" x14ac:dyDescent="0.25">
      <c r="A150" s="30">
        <v>45505</v>
      </c>
      <c r="B150" s="30">
        <v>45535</v>
      </c>
      <c r="C150" t="s">
        <v>167</v>
      </c>
      <c r="D150" t="s">
        <v>231</v>
      </c>
      <c r="E150" t="s">
        <v>232</v>
      </c>
      <c r="F150" t="s">
        <v>1</v>
      </c>
      <c r="G150" t="s">
        <v>2</v>
      </c>
      <c r="H150" s="30">
        <v>45534</v>
      </c>
      <c r="I150" t="s">
        <v>233</v>
      </c>
      <c r="J150">
        <v>-534.23</v>
      </c>
      <c r="K150" t="s">
        <v>234</v>
      </c>
      <c r="L150">
        <v>2</v>
      </c>
      <c r="M150" t="s">
        <v>56</v>
      </c>
      <c r="N150" s="24">
        <v>22395</v>
      </c>
      <c r="O150">
        <v>47015</v>
      </c>
      <c r="P150" t="s">
        <v>327</v>
      </c>
      <c r="Q150" t="s">
        <v>236</v>
      </c>
      <c r="R150" s="42" t="s">
        <v>381</v>
      </c>
      <c r="S150" t="s">
        <v>382</v>
      </c>
      <c r="T150" t="str">
        <f t="shared" si="2"/>
        <v>'22.395',</v>
      </c>
      <c r="U150" t="s">
        <v>56</v>
      </c>
      <c r="V150">
        <v>288</v>
      </c>
      <c r="W150" s="24">
        <v>22395</v>
      </c>
      <c r="X150" t="s">
        <v>167</v>
      </c>
      <c r="Y150">
        <v>-534.23</v>
      </c>
    </row>
    <row r="151" spans="1:25" x14ac:dyDescent="0.25">
      <c r="A151" s="30">
        <v>45505</v>
      </c>
      <c r="B151" s="30">
        <v>45535</v>
      </c>
      <c r="C151" t="s">
        <v>168</v>
      </c>
      <c r="D151" t="s">
        <v>231</v>
      </c>
      <c r="E151" t="s">
        <v>232</v>
      </c>
      <c r="F151" t="s">
        <v>1</v>
      </c>
      <c r="G151" t="s">
        <v>2</v>
      </c>
      <c r="H151" s="30">
        <v>45534</v>
      </c>
      <c r="I151" t="s">
        <v>233</v>
      </c>
      <c r="J151">
        <v>-3524.65</v>
      </c>
      <c r="K151" t="s">
        <v>234</v>
      </c>
      <c r="L151">
        <v>2</v>
      </c>
      <c r="M151" t="s">
        <v>56</v>
      </c>
      <c r="N151" s="24">
        <v>22407</v>
      </c>
      <c r="O151">
        <v>47015</v>
      </c>
      <c r="P151" t="s">
        <v>327</v>
      </c>
      <c r="Q151" t="s">
        <v>236</v>
      </c>
      <c r="R151" s="42" t="s">
        <v>381</v>
      </c>
      <c r="S151" t="s">
        <v>382</v>
      </c>
      <c r="T151" t="str">
        <f t="shared" si="2"/>
        <v>'22.407',</v>
      </c>
      <c r="U151" t="s">
        <v>56</v>
      </c>
      <c r="V151">
        <v>296</v>
      </c>
      <c r="W151" s="24">
        <v>22407</v>
      </c>
      <c r="X151" t="s">
        <v>168</v>
      </c>
      <c r="Y151">
        <v>-3524.65</v>
      </c>
    </row>
    <row r="152" spans="1:25" x14ac:dyDescent="0.25">
      <c r="A152" s="30">
        <v>45505</v>
      </c>
      <c r="B152" s="30">
        <v>45535</v>
      </c>
      <c r="C152" t="s">
        <v>169</v>
      </c>
      <c r="D152" t="s">
        <v>231</v>
      </c>
      <c r="E152" t="s">
        <v>232</v>
      </c>
      <c r="F152" t="s">
        <v>1</v>
      </c>
      <c r="G152" t="s">
        <v>2</v>
      </c>
      <c r="H152" s="30">
        <v>45534</v>
      </c>
      <c r="I152" t="s">
        <v>233</v>
      </c>
      <c r="J152">
        <v>-246.85</v>
      </c>
      <c r="K152" t="s">
        <v>234</v>
      </c>
      <c r="L152">
        <v>2</v>
      </c>
      <c r="M152" t="s">
        <v>56</v>
      </c>
      <c r="N152" s="24">
        <v>22411</v>
      </c>
      <c r="O152">
        <v>47015</v>
      </c>
      <c r="P152" t="s">
        <v>327</v>
      </c>
      <c r="Q152" t="s">
        <v>236</v>
      </c>
      <c r="R152" s="42" t="s">
        <v>381</v>
      </c>
      <c r="S152" t="s">
        <v>382</v>
      </c>
      <c r="T152" t="str">
        <f t="shared" si="2"/>
        <v>'22.411',</v>
      </c>
      <c r="U152" t="s">
        <v>56</v>
      </c>
      <c r="V152">
        <v>299</v>
      </c>
      <c r="W152" s="24">
        <v>22411</v>
      </c>
      <c r="X152" t="s">
        <v>169</v>
      </c>
      <c r="Y152">
        <v>-246.85</v>
      </c>
    </row>
    <row r="153" spans="1:25" x14ac:dyDescent="0.25">
      <c r="A153" s="30">
        <v>45505</v>
      </c>
      <c r="B153" s="30">
        <v>45535</v>
      </c>
      <c r="C153" t="s">
        <v>170</v>
      </c>
      <c r="D153" t="s">
        <v>231</v>
      </c>
      <c r="E153" t="s">
        <v>232</v>
      </c>
      <c r="F153" t="s">
        <v>1</v>
      </c>
      <c r="G153" t="s">
        <v>2</v>
      </c>
      <c r="H153" s="30">
        <v>45534</v>
      </c>
      <c r="I153" t="s">
        <v>233</v>
      </c>
      <c r="J153">
        <v>-140.22999999999999</v>
      </c>
      <c r="K153" t="s">
        <v>234</v>
      </c>
      <c r="L153">
        <v>2</v>
      </c>
      <c r="M153" t="s">
        <v>56</v>
      </c>
      <c r="N153" s="24">
        <v>22420</v>
      </c>
      <c r="O153">
        <v>47015</v>
      </c>
      <c r="P153" t="s">
        <v>327</v>
      </c>
      <c r="Q153" t="s">
        <v>236</v>
      </c>
      <c r="R153" s="42" t="s">
        <v>381</v>
      </c>
      <c r="S153" t="s">
        <v>382</v>
      </c>
      <c r="T153" t="str">
        <f t="shared" si="2"/>
        <v>'22.420',</v>
      </c>
      <c r="U153" t="s">
        <v>56</v>
      </c>
      <c r="V153">
        <v>300</v>
      </c>
      <c r="W153" s="24">
        <v>22420</v>
      </c>
      <c r="X153" t="s">
        <v>170</v>
      </c>
      <c r="Y153">
        <v>-140.22999999999999</v>
      </c>
    </row>
    <row r="154" spans="1:25" x14ac:dyDescent="0.25">
      <c r="A154" s="30">
        <v>45505</v>
      </c>
      <c r="B154" s="30">
        <v>45535</v>
      </c>
      <c r="C154" t="s">
        <v>176</v>
      </c>
      <c r="D154" t="s">
        <v>231</v>
      </c>
      <c r="E154" t="s">
        <v>232</v>
      </c>
      <c r="F154" t="s">
        <v>1</v>
      </c>
      <c r="G154" t="s">
        <v>2</v>
      </c>
      <c r="H154" s="30">
        <v>45534</v>
      </c>
      <c r="I154" t="s">
        <v>233</v>
      </c>
      <c r="J154">
        <v>-829.45</v>
      </c>
      <c r="K154" t="s">
        <v>234</v>
      </c>
      <c r="L154">
        <v>2</v>
      </c>
      <c r="M154" t="s">
        <v>56</v>
      </c>
      <c r="N154" s="24">
        <v>22434</v>
      </c>
      <c r="O154">
        <v>47015</v>
      </c>
      <c r="P154" t="s">
        <v>327</v>
      </c>
      <c r="Q154" t="s">
        <v>236</v>
      </c>
      <c r="R154" s="42" t="s">
        <v>381</v>
      </c>
      <c r="S154" t="s">
        <v>382</v>
      </c>
      <c r="T154" t="str">
        <f t="shared" si="2"/>
        <v>'22.434',</v>
      </c>
      <c r="U154" t="s">
        <v>56</v>
      </c>
      <c r="V154">
        <v>1003</v>
      </c>
      <c r="W154" s="24">
        <v>22434</v>
      </c>
      <c r="X154" t="s">
        <v>176</v>
      </c>
      <c r="Y154">
        <v>-829.45</v>
      </c>
    </row>
    <row r="155" spans="1:25" x14ac:dyDescent="0.25">
      <c r="A155" s="30">
        <v>45505</v>
      </c>
      <c r="B155" s="30">
        <v>45535</v>
      </c>
      <c r="C155" t="s">
        <v>184</v>
      </c>
      <c r="D155" t="s">
        <v>231</v>
      </c>
      <c r="E155" t="s">
        <v>232</v>
      </c>
      <c r="F155" t="s">
        <v>1</v>
      </c>
      <c r="G155" t="s">
        <v>2</v>
      </c>
      <c r="H155" s="30">
        <v>45534</v>
      </c>
      <c r="I155" t="s">
        <v>233</v>
      </c>
      <c r="J155">
        <v>-654.88</v>
      </c>
      <c r="K155" t="s">
        <v>234</v>
      </c>
      <c r="L155">
        <v>4</v>
      </c>
      <c r="M155" t="s">
        <v>183</v>
      </c>
      <c r="N155" s="24">
        <v>25100</v>
      </c>
      <c r="O155">
        <v>47005</v>
      </c>
      <c r="P155" t="s">
        <v>341</v>
      </c>
      <c r="Q155" t="s">
        <v>236</v>
      </c>
      <c r="R155" s="42" t="s">
        <v>381</v>
      </c>
      <c r="S155" t="s">
        <v>382</v>
      </c>
      <c r="T155" t="str">
        <f t="shared" si="2"/>
        <v>'25.100',</v>
      </c>
      <c r="U155" t="s">
        <v>183</v>
      </c>
      <c r="V155">
        <v>515</v>
      </c>
      <c r="W155" s="24">
        <v>25100</v>
      </c>
      <c r="X155" t="s">
        <v>184</v>
      </c>
      <c r="Y155">
        <v>-1376.6399999999999</v>
      </c>
    </row>
    <row r="156" spans="1:25" x14ac:dyDescent="0.25">
      <c r="A156" s="30">
        <v>45505</v>
      </c>
      <c r="B156" s="30">
        <v>45535</v>
      </c>
      <c r="C156" t="s">
        <v>203</v>
      </c>
      <c r="D156" t="s">
        <v>231</v>
      </c>
      <c r="E156" t="s">
        <v>232</v>
      </c>
      <c r="F156" t="s">
        <v>1</v>
      </c>
      <c r="G156" t="s">
        <v>2</v>
      </c>
      <c r="H156" s="30">
        <v>45506</v>
      </c>
      <c r="I156" t="s">
        <v>233</v>
      </c>
      <c r="J156">
        <v>-390.44</v>
      </c>
      <c r="K156" t="s">
        <v>234</v>
      </c>
      <c r="L156">
        <v>8</v>
      </c>
      <c r="M156" t="s">
        <v>202</v>
      </c>
      <c r="N156" s="24">
        <v>35100</v>
      </c>
      <c r="O156">
        <v>46626</v>
      </c>
      <c r="P156" t="s">
        <v>342</v>
      </c>
      <c r="Q156" t="s">
        <v>236</v>
      </c>
      <c r="R156" s="42" t="s">
        <v>381</v>
      </c>
      <c r="S156" t="s">
        <v>382</v>
      </c>
      <c r="T156" t="str">
        <f t="shared" si="2"/>
        <v>'35.100',</v>
      </c>
      <c r="U156" t="s">
        <v>202</v>
      </c>
      <c r="V156">
        <v>549</v>
      </c>
      <c r="W156" s="24">
        <v>35100</v>
      </c>
      <c r="X156" t="s">
        <v>203</v>
      </c>
      <c r="Y156">
        <v>-390.44</v>
      </c>
    </row>
    <row r="157" spans="1:25" x14ac:dyDescent="0.25">
      <c r="A157" s="30">
        <v>45505</v>
      </c>
      <c r="B157" s="30">
        <v>45535</v>
      </c>
      <c r="C157" t="s">
        <v>190</v>
      </c>
      <c r="D157" t="s">
        <v>231</v>
      </c>
      <c r="E157" t="s">
        <v>232</v>
      </c>
      <c r="F157" t="s">
        <v>1</v>
      </c>
      <c r="G157" t="s">
        <v>2</v>
      </c>
      <c r="H157" s="30">
        <v>45534</v>
      </c>
      <c r="I157" t="s">
        <v>233</v>
      </c>
      <c r="J157">
        <v>-307.58999999999997</v>
      </c>
      <c r="K157" t="s">
        <v>234</v>
      </c>
      <c r="L157">
        <v>6</v>
      </c>
      <c r="M157" t="s">
        <v>188</v>
      </c>
      <c r="N157" s="24">
        <v>40010</v>
      </c>
      <c r="O157">
        <v>47004</v>
      </c>
      <c r="P157" t="s">
        <v>347</v>
      </c>
      <c r="Q157" t="s">
        <v>236</v>
      </c>
      <c r="R157" s="42" t="s">
        <v>381</v>
      </c>
      <c r="S157" t="s">
        <v>382</v>
      </c>
      <c r="T157" t="str">
        <f t="shared" si="2"/>
        <v>'40.010',</v>
      </c>
      <c r="U157" t="s">
        <v>188</v>
      </c>
      <c r="V157">
        <v>528</v>
      </c>
      <c r="W157" s="24">
        <v>40010</v>
      </c>
      <c r="X157" t="s">
        <v>190</v>
      </c>
      <c r="Y157">
        <v>-334.59</v>
      </c>
    </row>
    <row r="158" spans="1:25" x14ac:dyDescent="0.25">
      <c r="A158" s="30">
        <v>45505</v>
      </c>
      <c r="B158" s="30">
        <v>45535</v>
      </c>
      <c r="C158" t="s">
        <v>290</v>
      </c>
      <c r="D158" t="s">
        <v>231</v>
      </c>
      <c r="E158" t="s">
        <v>232</v>
      </c>
      <c r="F158" t="s">
        <v>1</v>
      </c>
      <c r="G158" t="s">
        <v>2</v>
      </c>
      <c r="H158" s="30">
        <v>45534</v>
      </c>
      <c r="I158" t="s">
        <v>233</v>
      </c>
      <c r="J158">
        <v>-24.65</v>
      </c>
      <c r="K158" t="s">
        <v>234</v>
      </c>
      <c r="L158">
        <v>6</v>
      </c>
      <c r="M158" t="s">
        <v>188</v>
      </c>
      <c r="N158" s="24">
        <v>40014</v>
      </c>
      <c r="O158">
        <v>47004</v>
      </c>
      <c r="P158" t="s">
        <v>347</v>
      </c>
      <c r="Q158" t="s">
        <v>236</v>
      </c>
      <c r="R158" s="42" t="s">
        <v>381</v>
      </c>
      <c r="S158" t="s">
        <v>382</v>
      </c>
      <c r="T158" t="str">
        <f t="shared" si="2"/>
        <v>'40.014',</v>
      </c>
      <c r="U158" t="s">
        <v>188</v>
      </c>
      <c r="V158">
        <v>780</v>
      </c>
      <c r="W158" s="24">
        <v>40014</v>
      </c>
      <c r="X158" t="s">
        <v>290</v>
      </c>
      <c r="Y158">
        <v>-24.65</v>
      </c>
    </row>
    <row r="159" spans="1:25" x14ac:dyDescent="0.25">
      <c r="A159" s="30">
        <v>45505</v>
      </c>
      <c r="B159" s="30">
        <v>45535</v>
      </c>
      <c r="C159" t="s">
        <v>192</v>
      </c>
      <c r="D159" t="s">
        <v>231</v>
      </c>
      <c r="E159" t="s">
        <v>232</v>
      </c>
      <c r="F159" t="s">
        <v>1</v>
      </c>
      <c r="G159" t="s">
        <v>2</v>
      </c>
      <c r="H159" s="30">
        <v>45534</v>
      </c>
      <c r="I159" t="s">
        <v>233</v>
      </c>
      <c r="J159">
        <v>-179.76</v>
      </c>
      <c r="K159" t="s">
        <v>234</v>
      </c>
      <c r="L159">
        <v>6</v>
      </c>
      <c r="M159" t="s">
        <v>188</v>
      </c>
      <c r="N159" s="24">
        <v>40121</v>
      </c>
      <c r="O159">
        <v>47004</v>
      </c>
      <c r="P159" t="s">
        <v>347</v>
      </c>
      <c r="Q159" t="s">
        <v>236</v>
      </c>
      <c r="R159" s="42" t="s">
        <v>381</v>
      </c>
      <c r="S159" t="s">
        <v>382</v>
      </c>
      <c r="T159" t="str">
        <f t="shared" si="2"/>
        <v>'40.121',</v>
      </c>
      <c r="U159" t="s">
        <v>188</v>
      </c>
      <c r="V159">
        <v>533</v>
      </c>
      <c r="W159" s="24">
        <v>40121</v>
      </c>
      <c r="X159" t="s">
        <v>192</v>
      </c>
      <c r="Y159">
        <v>-179.76</v>
      </c>
    </row>
    <row r="160" spans="1:25" x14ac:dyDescent="0.25">
      <c r="A160" s="30">
        <v>45505</v>
      </c>
      <c r="B160" s="30">
        <v>45535</v>
      </c>
      <c r="C160" t="s">
        <v>193</v>
      </c>
      <c r="D160" t="s">
        <v>231</v>
      </c>
      <c r="E160" t="s">
        <v>232</v>
      </c>
      <c r="F160" t="s">
        <v>1</v>
      </c>
      <c r="G160" t="s">
        <v>2</v>
      </c>
      <c r="H160" s="30">
        <v>45534</v>
      </c>
      <c r="I160" t="s">
        <v>233</v>
      </c>
      <c r="J160">
        <v>-245.46</v>
      </c>
      <c r="K160" t="s">
        <v>234</v>
      </c>
      <c r="L160">
        <v>6</v>
      </c>
      <c r="M160" t="s">
        <v>188</v>
      </c>
      <c r="N160" s="24">
        <v>40122</v>
      </c>
      <c r="O160">
        <v>47004</v>
      </c>
      <c r="P160" t="s">
        <v>347</v>
      </c>
      <c r="Q160" t="s">
        <v>236</v>
      </c>
      <c r="R160" s="42" t="s">
        <v>381</v>
      </c>
      <c r="S160" t="s">
        <v>382</v>
      </c>
      <c r="T160" t="str">
        <f t="shared" si="2"/>
        <v>'40.122',</v>
      </c>
      <c r="U160" t="s">
        <v>188</v>
      </c>
      <c r="V160">
        <v>534</v>
      </c>
      <c r="W160" s="24">
        <v>40122</v>
      </c>
      <c r="X160" t="s">
        <v>193</v>
      </c>
      <c r="Y160">
        <v>-245.46</v>
      </c>
    </row>
    <row r="161" spans="1:25" x14ac:dyDescent="0.25">
      <c r="A161" s="30">
        <v>45505</v>
      </c>
      <c r="B161" s="30">
        <v>45535</v>
      </c>
      <c r="C161" t="s">
        <v>194</v>
      </c>
      <c r="D161" t="s">
        <v>231</v>
      </c>
      <c r="E161" t="s">
        <v>232</v>
      </c>
      <c r="F161" t="s">
        <v>1</v>
      </c>
      <c r="G161" t="s">
        <v>2</v>
      </c>
      <c r="H161" s="30">
        <v>45534</v>
      </c>
      <c r="I161" t="s">
        <v>233</v>
      </c>
      <c r="J161">
        <v>-124.88</v>
      </c>
      <c r="K161" t="s">
        <v>234</v>
      </c>
      <c r="L161">
        <v>6</v>
      </c>
      <c r="M161" t="s">
        <v>188</v>
      </c>
      <c r="N161" s="24">
        <v>40123</v>
      </c>
      <c r="O161">
        <v>47004</v>
      </c>
      <c r="P161" t="s">
        <v>347</v>
      </c>
      <c r="Q161" t="s">
        <v>236</v>
      </c>
      <c r="R161" s="42" t="s">
        <v>381</v>
      </c>
      <c r="S161" t="s">
        <v>382</v>
      </c>
      <c r="T161" t="str">
        <f t="shared" si="2"/>
        <v>'40.123',</v>
      </c>
      <c r="U161" t="s">
        <v>188</v>
      </c>
      <c r="V161">
        <v>535</v>
      </c>
      <c r="W161" s="24">
        <v>40123</v>
      </c>
      <c r="X161" t="s">
        <v>194</v>
      </c>
      <c r="Y161">
        <v>-124.88</v>
      </c>
    </row>
    <row r="162" spans="1:25" x14ac:dyDescent="0.25">
      <c r="A162" s="30">
        <v>45505</v>
      </c>
      <c r="B162" s="30">
        <v>45535</v>
      </c>
      <c r="C162" t="s">
        <v>197</v>
      </c>
      <c r="D162" t="s">
        <v>231</v>
      </c>
      <c r="E162" t="s">
        <v>232</v>
      </c>
      <c r="F162" t="s">
        <v>1</v>
      </c>
      <c r="G162" t="s">
        <v>2</v>
      </c>
      <c r="H162" s="30">
        <v>45534</v>
      </c>
      <c r="I162" t="s">
        <v>233</v>
      </c>
      <c r="J162">
        <v>-219.54</v>
      </c>
      <c r="K162" t="s">
        <v>234</v>
      </c>
      <c r="L162">
        <v>6</v>
      </c>
      <c r="M162" t="s">
        <v>188</v>
      </c>
      <c r="N162" s="24">
        <v>40127</v>
      </c>
      <c r="O162">
        <v>47004</v>
      </c>
      <c r="P162" t="s">
        <v>347</v>
      </c>
      <c r="Q162" t="s">
        <v>236</v>
      </c>
      <c r="R162" s="42" t="s">
        <v>381</v>
      </c>
      <c r="S162" t="s">
        <v>382</v>
      </c>
      <c r="T162" t="str">
        <f t="shared" si="2"/>
        <v>'40.127',</v>
      </c>
      <c r="U162" t="s">
        <v>188</v>
      </c>
      <c r="V162">
        <v>538</v>
      </c>
      <c r="W162" s="24">
        <v>40127</v>
      </c>
      <c r="X162" t="s">
        <v>197</v>
      </c>
      <c r="Y162">
        <v>-219.54</v>
      </c>
    </row>
    <row r="163" spans="1:25" x14ac:dyDescent="0.25">
      <c r="A163" s="30">
        <v>45505</v>
      </c>
      <c r="B163" s="30">
        <v>45535</v>
      </c>
      <c r="C163" t="s">
        <v>187</v>
      </c>
      <c r="D163" t="s">
        <v>231</v>
      </c>
      <c r="E163" t="s">
        <v>232</v>
      </c>
      <c r="F163" t="s">
        <v>1</v>
      </c>
      <c r="G163" t="s">
        <v>2</v>
      </c>
      <c r="H163" s="30">
        <v>45534</v>
      </c>
      <c r="I163" t="s">
        <v>233</v>
      </c>
      <c r="J163">
        <v>-86.56</v>
      </c>
      <c r="K163" t="s">
        <v>234</v>
      </c>
      <c r="L163">
        <v>5</v>
      </c>
      <c r="M163" t="s">
        <v>186</v>
      </c>
      <c r="N163" s="24">
        <v>42001</v>
      </c>
      <c r="O163">
        <v>46997</v>
      </c>
      <c r="P163" t="s">
        <v>348</v>
      </c>
      <c r="Q163" t="s">
        <v>236</v>
      </c>
      <c r="R163" s="42" t="s">
        <v>381</v>
      </c>
      <c r="S163" t="s">
        <v>382</v>
      </c>
      <c r="T163" t="str">
        <f t="shared" si="2"/>
        <v>'42.001',</v>
      </c>
      <c r="U163" t="s">
        <v>186</v>
      </c>
      <c r="V163">
        <v>518</v>
      </c>
      <c r="W163" s="24">
        <v>42001</v>
      </c>
      <c r="X163" t="s">
        <v>187</v>
      </c>
      <c r="Y163">
        <v>-86.56</v>
      </c>
    </row>
    <row r="164" spans="1:25" x14ac:dyDescent="0.25">
      <c r="A164" s="30">
        <v>45505</v>
      </c>
      <c r="B164" s="30">
        <v>45535</v>
      </c>
      <c r="C164" t="s">
        <v>208</v>
      </c>
      <c r="D164" t="s">
        <v>231</v>
      </c>
      <c r="E164" t="s">
        <v>232</v>
      </c>
      <c r="F164" t="s">
        <v>1</v>
      </c>
      <c r="G164" t="s">
        <v>2</v>
      </c>
      <c r="H164" s="30">
        <v>45534</v>
      </c>
      <c r="I164" t="s">
        <v>233</v>
      </c>
      <c r="J164">
        <v>-447.13</v>
      </c>
      <c r="K164" t="s">
        <v>234</v>
      </c>
      <c r="L164">
        <v>16</v>
      </c>
      <c r="M164" t="s">
        <v>349</v>
      </c>
      <c r="N164" s="24">
        <v>50001</v>
      </c>
      <c r="O164">
        <v>46996</v>
      </c>
      <c r="P164" t="s">
        <v>350</v>
      </c>
      <c r="Q164" t="s">
        <v>236</v>
      </c>
      <c r="R164" s="42" t="s">
        <v>381</v>
      </c>
      <c r="S164" t="s">
        <v>382</v>
      </c>
      <c r="T164" t="str">
        <f t="shared" si="2"/>
        <v>'50.001',</v>
      </c>
      <c r="U164" t="s">
        <v>349</v>
      </c>
      <c r="V164">
        <v>1353</v>
      </c>
      <c r="W164" s="24">
        <v>50001</v>
      </c>
      <c r="X164" t="s">
        <v>208</v>
      </c>
      <c r="Y164">
        <v>-447.13</v>
      </c>
    </row>
    <row r="165" spans="1:25" x14ac:dyDescent="0.25">
      <c r="A165" s="30">
        <v>45505</v>
      </c>
      <c r="B165" s="30">
        <v>45535</v>
      </c>
      <c r="C165" t="s">
        <v>208</v>
      </c>
      <c r="D165" t="s">
        <v>231</v>
      </c>
      <c r="E165" t="s">
        <v>232</v>
      </c>
      <c r="F165" t="s">
        <v>1</v>
      </c>
      <c r="G165" t="s">
        <v>2</v>
      </c>
      <c r="H165" s="30">
        <v>45534</v>
      </c>
      <c r="I165" t="s">
        <v>233</v>
      </c>
      <c r="J165">
        <v>-142.43</v>
      </c>
      <c r="K165" t="s">
        <v>234</v>
      </c>
      <c r="L165">
        <v>11</v>
      </c>
      <c r="M165" t="s">
        <v>206</v>
      </c>
      <c r="N165" s="24">
        <v>80300</v>
      </c>
      <c r="O165">
        <v>47010</v>
      </c>
      <c r="P165" t="s">
        <v>351</v>
      </c>
      <c r="Q165" t="s">
        <v>236</v>
      </c>
      <c r="R165" s="42" t="s">
        <v>381</v>
      </c>
      <c r="S165" t="s">
        <v>382</v>
      </c>
      <c r="T165" t="str">
        <f t="shared" si="2"/>
        <v>'80.300',</v>
      </c>
      <c r="U165" t="s">
        <v>206</v>
      </c>
      <c r="V165">
        <v>823</v>
      </c>
      <c r="W165" s="24">
        <v>80300</v>
      </c>
      <c r="X165" t="s">
        <v>208</v>
      </c>
      <c r="Y165">
        <v>-142.43</v>
      </c>
    </row>
    <row r="166" spans="1:25" x14ac:dyDescent="0.25">
      <c r="A166" s="30">
        <v>45505</v>
      </c>
      <c r="B166" s="30">
        <v>45535</v>
      </c>
      <c r="C166" t="s">
        <v>293</v>
      </c>
      <c r="D166" t="s">
        <v>231</v>
      </c>
      <c r="E166" t="s">
        <v>232</v>
      </c>
      <c r="F166" t="s">
        <v>1</v>
      </c>
      <c r="G166" t="s">
        <v>2</v>
      </c>
      <c r="H166" s="30">
        <v>45534</v>
      </c>
      <c r="I166" t="s">
        <v>233</v>
      </c>
      <c r="J166">
        <v>-607.91</v>
      </c>
      <c r="K166" t="s">
        <v>234</v>
      </c>
      <c r="L166">
        <v>11</v>
      </c>
      <c r="M166" t="s">
        <v>206</v>
      </c>
      <c r="N166" s="24">
        <v>80302</v>
      </c>
      <c r="O166">
        <v>47010</v>
      </c>
      <c r="P166" t="s">
        <v>351</v>
      </c>
      <c r="Q166" t="s">
        <v>236</v>
      </c>
      <c r="R166" s="42" t="s">
        <v>381</v>
      </c>
      <c r="S166" t="s">
        <v>382</v>
      </c>
      <c r="T166" t="str">
        <f t="shared" si="2"/>
        <v>'80.302',</v>
      </c>
      <c r="U166" t="s">
        <v>206</v>
      </c>
      <c r="V166">
        <v>825</v>
      </c>
      <c r="W166" s="24">
        <v>80302</v>
      </c>
      <c r="X166" t="s">
        <v>293</v>
      </c>
      <c r="Y166">
        <v>-607.91</v>
      </c>
    </row>
    <row r="167" spans="1:25" x14ac:dyDescent="0.25">
      <c r="A167" s="30">
        <v>45505</v>
      </c>
      <c r="B167" s="30">
        <v>45535</v>
      </c>
      <c r="C167" t="s">
        <v>209</v>
      </c>
      <c r="D167" t="s">
        <v>231</v>
      </c>
      <c r="E167" t="s">
        <v>232</v>
      </c>
      <c r="F167" t="s">
        <v>1</v>
      </c>
      <c r="G167" t="s">
        <v>2</v>
      </c>
      <c r="H167" s="30">
        <v>45534</v>
      </c>
      <c r="I167" t="s">
        <v>233</v>
      </c>
      <c r="J167">
        <v>-101.24</v>
      </c>
      <c r="K167" t="s">
        <v>234</v>
      </c>
      <c r="L167">
        <v>11</v>
      </c>
      <c r="M167" t="s">
        <v>206</v>
      </c>
      <c r="N167" s="24">
        <v>80303</v>
      </c>
      <c r="O167">
        <v>47010</v>
      </c>
      <c r="P167" t="s">
        <v>351</v>
      </c>
      <c r="Q167" t="s">
        <v>236</v>
      </c>
      <c r="R167" s="42" t="s">
        <v>381</v>
      </c>
      <c r="S167" t="s">
        <v>382</v>
      </c>
      <c r="T167" t="str">
        <f t="shared" si="2"/>
        <v>'80.303',</v>
      </c>
      <c r="U167" t="s">
        <v>206</v>
      </c>
      <c r="V167">
        <v>826</v>
      </c>
      <c r="W167" s="24">
        <v>80303</v>
      </c>
      <c r="X167" t="s">
        <v>209</v>
      </c>
      <c r="Y167">
        <v>-101.24</v>
      </c>
    </row>
    <row r="168" spans="1:25" x14ac:dyDescent="0.25">
      <c r="A168" s="30">
        <v>45505</v>
      </c>
      <c r="B168" s="30">
        <v>45535</v>
      </c>
      <c r="C168" t="s">
        <v>210</v>
      </c>
      <c r="D168" t="s">
        <v>231</v>
      </c>
      <c r="E168" t="s">
        <v>232</v>
      </c>
      <c r="F168" t="s">
        <v>1</v>
      </c>
      <c r="G168" t="s">
        <v>2</v>
      </c>
      <c r="H168" s="30">
        <v>45534</v>
      </c>
      <c r="I168" t="s">
        <v>233</v>
      </c>
      <c r="J168">
        <v>-383.8</v>
      </c>
      <c r="K168" t="s">
        <v>234</v>
      </c>
      <c r="L168">
        <v>11</v>
      </c>
      <c r="M168" t="s">
        <v>206</v>
      </c>
      <c r="N168" s="24">
        <v>80305</v>
      </c>
      <c r="O168">
        <v>47010</v>
      </c>
      <c r="P168" t="s">
        <v>351</v>
      </c>
      <c r="Q168" t="s">
        <v>236</v>
      </c>
      <c r="R168" s="42" t="s">
        <v>381</v>
      </c>
      <c r="S168" t="s">
        <v>382</v>
      </c>
      <c r="T168" t="str">
        <f t="shared" si="2"/>
        <v>'80.305',</v>
      </c>
      <c r="U168" t="s">
        <v>206</v>
      </c>
      <c r="V168">
        <v>828</v>
      </c>
      <c r="W168" s="24">
        <v>80305</v>
      </c>
      <c r="X168" t="s">
        <v>210</v>
      </c>
      <c r="Y168">
        <v>-383.8</v>
      </c>
    </row>
    <row r="169" spans="1:25" x14ac:dyDescent="0.25">
      <c r="A169" s="30">
        <v>45505</v>
      </c>
      <c r="B169" s="30">
        <v>45535</v>
      </c>
      <c r="C169" t="s">
        <v>294</v>
      </c>
      <c r="D169" t="s">
        <v>231</v>
      </c>
      <c r="E169" t="s">
        <v>232</v>
      </c>
      <c r="F169" t="s">
        <v>1</v>
      </c>
      <c r="G169" t="s">
        <v>2</v>
      </c>
      <c r="H169" s="30">
        <v>45534</v>
      </c>
      <c r="I169" t="s">
        <v>233</v>
      </c>
      <c r="J169">
        <v>-33.770000000000003</v>
      </c>
      <c r="K169" t="s">
        <v>234</v>
      </c>
      <c r="L169">
        <v>11</v>
      </c>
      <c r="M169" t="s">
        <v>206</v>
      </c>
      <c r="N169" s="24">
        <v>80306</v>
      </c>
      <c r="O169">
        <v>47010</v>
      </c>
      <c r="P169" t="s">
        <v>351</v>
      </c>
      <c r="Q169" t="s">
        <v>236</v>
      </c>
      <c r="R169" s="42" t="s">
        <v>381</v>
      </c>
      <c r="S169" t="s">
        <v>382</v>
      </c>
      <c r="T169" t="str">
        <f t="shared" si="2"/>
        <v>'80.306',</v>
      </c>
      <c r="U169" t="s">
        <v>206</v>
      </c>
      <c r="V169">
        <v>829</v>
      </c>
      <c r="W169" s="24">
        <v>80306</v>
      </c>
      <c r="X169" t="s">
        <v>294</v>
      </c>
      <c r="Y169">
        <v>-33.770000000000003</v>
      </c>
    </row>
    <row r="170" spans="1:25" x14ac:dyDescent="0.25">
      <c r="A170" s="30">
        <v>45505</v>
      </c>
      <c r="B170" s="30">
        <v>45535</v>
      </c>
      <c r="C170" t="s">
        <v>295</v>
      </c>
      <c r="D170" t="s">
        <v>231</v>
      </c>
      <c r="E170" t="s">
        <v>232</v>
      </c>
      <c r="F170" t="s">
        <v>1</v>
      </c>
      <c r="G170" t="s">
        <v>2</v>
      </c>
      <c r="H170" s="30">
        <v>45534</v>
      </c>
      <c r="I170" t="s">
        <v>233</v>
      </c>
      <c r="J170">
        <v>-432.87</v>
      </c>
      <c r="K170" t="s">
        <v>234</v>
      </c>
      <c r="L170">
        <v>11</v>
      </c>
      <c r="M170" t="s">
        <v>206</v>
      </c>
      <c r="N170" s="24">
        <v>80311</v>
      </c>
      <c r="O170">
        <v>47010</v>
      </c>
      <c r="P170" t="s">
        <v>351</v>
      </c>
      <c r="Q170" t="s">
        <v>236</v>
      </c>
      <c r="R170" s="42" t="s">
        <v>381</v>
      </c>
      <c r="S170" t="s">
        <v>382</v>
      </c>
      <c r="T170" t="str">
        <f t="shared" si="2"/>
        <v>'80.311',</v>
      </c>
      <c r="U170" t="s">
        <v>206</v>
      </c>
      <c r="V170">
        <v>834</v>
      </c>
      <c r="W170" s="24">
        <v>80311</v>
      </c>
      <c r="X170" t="s">
        <v>295</v>
      </c>
      <c r="Y170">
        <v>-432.87</v>
      </c>
    </row>
    <row r="171" spans="1:25" x14ac:dyDescent="0.25">
      <c r="A171" s="30">
        <v>45505</v>
      </c>
      <c r="B171" s="30">
        <v>45535</v>
      </c>
      <c r="C171" t="s">
        <v>212</v>
      </c>
      <c r="D171" t="s">
        <v>231</v>
      </c>
      <c r="E171" t="s">
        <v>232</v>
      </c>
      <c r="F171" t="s">
        <v>1</v>
      </c>
      <c r="G171" t="s">
        <v>2</v>
      </c>
      <c r="H171" s="30">
        <v>45534</v>
      </c>
      <c r="I171" t="s">
        <v>233</v>
      </c>
      <c r="J171">
        <v>-208.35</v>
      </c>
      <c r="K171" t="s">
        <v>234</v>
      </c>
      <c r="L171">
        <v>11</v>
      </c>
      <c r="M171" t="s">
        <v>206</v>
      </c>
      <c r="N171" s="24">
        <v>80317</v>
      </c>
      <c r="O171">
        <v>47010</v>
      </c>
      <c r="P171" t="s">
        <v>351</v>
      </c>
      <c r="Q171" t="s">
        <v>236</v>
      </c>
      <c r="R171" s="42" t="s">
        <v>381</v>
      </c>
      <c r="T171" t="str">
        <f t="shared" si="2"/>
        <v>'80.317'</v>
      </c>
      <c r="U171" t="s">
        <v>206</v>
      </c>
      <c r="V171">
        <v>840</v>
      </c>
      <c r="W171" s="24">
        <v>80317</v>
      </c>
      <c r="X171" t="s">
        <v>212</v>
      </c>
      <c r="Y171">
        <v>-208.35</v>
      </c>
    </row>
    <row r="204" spans="10:25" x14ac:dyDescent="0.25">
      <c r="J204" s="25"/>
      <c r="Y204" s="25"/>
    </row>
  </sheetData>
  <autoFilter ref="A1:X171" xr:uid="{852DA46C-11B1-43CE-B5EB-BD0C0DB06B53}"/>
  <conditionalFormatting sqref="N1:N1048576">
    <cfRule type="duplicateValues" dxfId="4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3CC2-A8E9-4DE7-AE4E-B1E7C5485A14}">
  <dimension ref="A1:Q33"/>
  <sheetViews>
    <sheetView workbookViewId="0">
      <selection sqref="A1:XFD1"/>
    </sheetView>
  </sheetViews>
  <sheetFormatPr defaultRowHeight="15" x14ac:dyDescent="0.25"/>
  <sheetData>
    <row r="1" spans="1:17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13</v>
      </c>
      <c r="O1" t="s">
        <v>229</v>
      </c>
      <c r="P1" t="s">
        <v>230</v>
      </c>
      <c r="Q1" t="s">
        <v>4</v>
      </c>
    </row>
    <row r="2" spans="1:17" x14ac:dyDescent="0.25">
      <c r="A2" s="30">
        <v>45505</v>
      </c>
      <c r="B2" s="30">
        <v>45535</v>
      </c>
      <c r="C2" t="s">
        <v>352</v>
      </c>
      <c r="D2" t="s">
        <v>231</v>
      </c>
      <c r="E2" t="s">
        <v>232</v>
      </c>
      <c r="F2" t="s">
        <v>1</v>
      </c>
      <c r="G2" t="s">
        <v>2</v>
      </c>
      <c r="H2" s="30">
        <v>45530</v>
      </c>
      <c r="I2" t="s">
        <v>233</v>
      </c>
      <c r="J2">
        <v>-6531.85</v>
      </c>
      <c r="K2" t="s">
        <v>234</v>
      </c>
      <c r="L2">
        <v>12</v>
      </c>
      <c r="M2" t="s">
        <v>353</v>
      </c>
      <c r="N2" s="24">
        <v>85001</v>
      </c>
      <c r="O2">
        <v>46834</v>
      </c>
      <c r="P2" t="s">
        <v>354</v>
      </c>
      <c r="Q2" t="s">
        <v>236</v>
      </c>
    </row>
    <row r="3" spans="1:17" x14ac:dyDescent="0.25">
      <c r="A3" s="30">
        <v>45505</v>
      </c>
      <c r="B3" s="30">
        <v>45535</v>
      </c>
      <c r="C3" t="s">
        <v>355</v>
      </c>
      <c r="D3" t="s">
        <v>231</v>
      </c>
      <c r="E3" t="s">
        <v>232</v>
      </c>
      <c r="F3" t="s">
        <v>1</v>
      </c>
      <c r="G3" t="s">
        <v>2</v>
      </c>
      <c r="H3" s="30">
        <v>45530</v>
      </c>
      <c r="I3" t="s">
        <v>233</v>
      </c>
      <c r="J3">
        <v>-310.73</v>
      </c>
      <c r="K3" t="s">
        <v>234</v>
      </c>
      <c r="L3">
        <v>12</v>
      </c>
      <c r="M3" t="s">
        <v>353</v>
      </c>
      <c r="N3" s="24">
        <v>85005</v>
      </c>
      <c r="O3">
        <v>46834</v>
      </c>
      <c r="P3" t="s">
        <v>354</v>
      </c>
      <c r="Q3" t="s">
        <v>236</v>
      </c>
    </row>
    <row r="4" spans="1:17" x14ac:dyDescent="0.25">
      <c r="A4" s="30">
        <v>45505</v>
      </c>
      <c r="B4" s="30">
        <v>45535</v>
      </c>
      <c r="C4" t="s">
        <v>356</v>
      </c>
      <c r="D4" t="s">
        <v>231</v>
      </c>
      <c r="E4" t="s">
        <v>232</v>
      </c>
      <c r="F4" t="s">
        <v>1</v>
      </c>
      <c r="G4" t="s">
        <v>2</v>
      </c>
      <c r="H4" s="30">
        <v>45530</v>
      </c>
      <c r="I4" t="s">
        <v>233</v>
      </c>
      <c r="J4">
        <v>-4.1399999999999997</v>
      </c>
      <c r="K4" t="s">
        <v>234</v>
      </c>
      <c r="L4">
        <v>12</v>
      </c>
      <c r="M4" t="s">
        <v>353</v>
      </c>
      <c r="N4" s="24">
        <v>85006</v>
      </c>
      <c r="O4">
        <v>46834</v>
      </c>
      <c r="P4" t="s">
        <v>354</v>
      </c>
      <c r="Q4" t="s">
        <v>236</v>
      </c>
    </row>
    <row r="5" spans="1:17" x14ac:dyDescent="0.25">
      <c r="A5" s="30">
        <v>45505</v>
      </c>
      <c r="B5" s="30">
        <v>45535</v>
      </c>
      <c r="C5" t="s">
        <v>357</v>
      </c>
      <c r="D5" t="s">
        <v>231</v>
      </c>
      <c r="E5" t="s">
        <v>232</v>
      </c>
      <c r="F5" t="s">
        <v>1</v>
      </c>
      <c r="G5" t="s">
        <v>2</v>
      </c>
      <c r="H5" s="30">
        <v>45530</v>
      </c>
      <c r="I5" t="s">
        <v>233</v>
      </c>
      <c r="J5">
        <v>-25.07</v>
      </c>
      <c r="K5" t="s">
        <v>234</v>
      </c>
      <c r="L5">
        <v>12</v>
      </c>
      <c r="M5" t="s">
        <v>353</v>
      </c>
      <c r="N5" s="24">
        <v>85007</v>
      </c>
      <c r="O5">
        <v>46834</v>
      </c>
      <c r="P5" t="s">
        <v>354</v>
      </c>
      <c r="Q5" t="s">
        <v>236</v>
      </c>
    </row>
    <row r="6" spans="1:17" x14ac:dyDescent="0.25">
      <c r="A6" s="30">
        <v>45505</v>
      </c>
      <c r="B6" s="30">
        <v>45535</v>
      </c>
      <c r="C6" t="s">
        <v>358</v>
      </c>
      <c r="D6" t="s">
        <v>231</v>
      </c>
      <c r="E6" t="s">
        <v>232</v>
      </c>
      <c r="F6" t="s">
        <v>1</v>
      </c>
      <c r="G6" t="s">
        <v>2</v>
      </c>
      <c r="H6" s="30">
        <v>45530</v>
      </c>
      <c r="I6" t="s">
        <v>233</v>
      </c>
      <c r="J6">
        <v>-655.88</v>
      </c>
      <c r="K6" t="s">
        <v>234</v>
      </c>
      <c r="L6">
        <v>12</v>
      </c>
      <c r="M6" t="s">
        <v>353</v>
      </c>
      <c r="N6" s="24">
        <v>85008</v>
      </c>
      <c r="O6">
        <v>46834</v>
      </c>
      <c r="P6" t="s">
        <v>354</v>
      </c>
      <c r="Q6" t="s">
        <v>236</v>
      </c>
    </row>
    <row r="7" spans="1:17" x14ac:dyDescent="0.25">
      <c r="A7" s="30">
        <v>45505</v>
      </c>
      <c r="B7" s="30">
        <v>45535</v>
      </c>
      <c r="C7" t="s">
        <v>294</v>
      </c>
      <c r="D7" t="s">
        <v>231</v>
      </c>
      <c r="E7" t="s">
        <v>232</v>
      </c>
      <c r="F7" t="s">
        <v>1</v>
      </c>
      <c r="G7" t="s">
        <v>2</v>
      </c>
      <c r="H7" s="30">
        <v>45530</v>
      </c>
      <c r="I7" t="s">
        <v>233</v>
      </c>
      <c r="J7">
        <v>-47.64</v>
      </c>
      <c r="K7" t="s">
        <v>234</v>
      </c>
      <c r="L7">
        <v>12</v>
      </c>
      <c r="M7" t="s">
        <v>353</v>
      </c>
      <c r="N7" s="24">
        <v>85009</v>
      </c>
      <c r="O7">
        <v>46834</v>
      </c>
      <c r="P7" t="s">
        <v>354</v>
      </c>
      <c r="Q7" t="s">
        <v>236</v>
      </c>
    </row>
    <row r="8" spans="1:17" x14ac:dyDescent="0.25">
      <c r="A8" s="30">
        <v>45505</v>
      </c>
      <c r="B8" s="30">
        <v>45535</v>
      </c>
      <c r="C8" t="s">
        <v>359</v>
      </c>
      <c r="D8" t="s">
        <v>231</v>
      </c>
      <c r="E8" t="s">
        <v>232</v>
      </c>
      <c r="F8" t="s">
        <v>1</v>
      </c>
      <c r="G8" t="s">
        <v>2</v>
      </c>
      <c r="H8" s="30">
        <v>45530</v>
      </c>
      <c r="I8" t="s">
        <v>233</v>
      </c>
      <c r="J8">
        <v>-62.92</v>
      </c>
      <c r="K8" t="s">
        <v>234</v>
      </c>
      <c r="L8">
        <v>12</v>
      </c>
      <c r="M8" t="s">
        <v>353</v>
      </c>
      <c r="N8" s="24">
        <v>85012</v>
      </c>
      <c r="O8">
        <v>46834</v>
      </c>
      <c r="P8" t="s">
        <v>354</v>
      </c>
      <c r="Q8" t="s">
        <v>236</v>
      </c>
    </row>
    <row r="9" spans="1:17" x14ac:dyDescent="0.25">
      <c r="A9" s="30">
        <v>45505</v>
      </c>
      <c r="B9" s="30">
        <v>45535</v>
      </c>
      <c r="C9" t="s">
        <v>360</v>
      </c>
      <c r="D9" t="s">
        <v>231</v>
      </c>
      <c r="E9" t="s">
        <v>232</v>
      </c>
      <c r="F9" t="s">
        <v>1</v>
      </c>
      <c r="G9" t="s">
        <v>2</v>
      </c>
      <c r="H9" s="30">
        <v>45530</v>
      </c>
      <c r="I9" t="s">
        <v>233</v>
      </c>
      <c r="J9">
        <v>-18.260000000000002</v>
      </c>
      <c r="K9" t="s">
        <v>234</v>
      </c>
      <c r="L9">
        <v>12</v>
      </c>
      <c r="M9" t="s">
        <v>353</v>
      </c>
      <c r="N9" s="24">
        <v>85013</v>
      </c>
      <c r="O9">
        <v>46834</v>
      </c>
      <c r="P9" t="s">
        <v>354</v>
      </c>
      <c r="Q9" t="s">
        <v>236</v>
      </c>
    </row>
    <row r="10" spans="1:17" x14ac:dyDescent="0.25">
      <c r="A10" s="30">
        <v>45505</v>
      </c>
      <c r="B10" s="30">
        <v>45535</v>
      </c>
      <c r="C10" t="s">
        <v>361</v>
      </c>
      <c r="D10" t="s">
        <v>231</v>
      </c>
      <c r="E10" t="s">
        <v>232</v>
      </c>
      <c r="F10" t="s">
        <v>1</v>
      </c>
      <c r="G10" t="s">
        <v>2</v>
      </c>
      <c r="H10" s="30">
        <v>45530</v>
      </c>
      <c r="I10" t="s">
        <v>233</v>
      </c>
      <c r="J10">
        <v>-9.1199999999999992</v>
      </c>
      <c r="K10" t="s">
        <v>234</v>
      </c>
      <c r="L10">
        <v>12</v>
      </c>
      <c r="M10" t="s">
        <v>353</v>
      </c>
      <c r="N10" s="24">
        <v>85014</v>
      </c>
      <c r="O10">
        <v>46834</v>
      </c>
      <c r="P10" t="s">
        <v>354</v>
      </c>
      <c r="Q10" t="s">
        <v>236</v>
      </c>
    </row>
    <row r="11" spans="1:17" x14ac:dyDescent="0.25">
      <c r="A11" s="30">
        <v>45505</v>
      </c>
      <c r="B11" s="30">
        <v>45535</v>
      </c>
      <c r="C11" t="s">
        <v>362</v>
      </c>
      <c r="D11" t="s">
        <v>231</v>
      </c>
      <c r="E11" t="s">
        <v>232</v>
      </c>
      <c r="F11" t="s">
        <v>1</v>
      </c>
      <c r="G11" t="s">
        <v>2</v>
      </c>
      <c r="H11" s="30">
        <v>45530</v>
      </c>
      <c r="I11" t="s">
        <v>233</v>
      </c>
      <c r="J11">
        <v>-30.78</v>
      </c>
      <c r="K11" t="s">
        <v>234</v>
      </c>
      <c r="L11">
        <v>12</v>
      </c>
      <c r="M11" t="s">
        <v>353</v>
      </c>
      <c r="N11" s="24">
        <v>85019</v>
      </c>
      <c r="O11">
        <v>46834</v>
      </c>
      <c r="P11" t="s">
        <v>354</v>
      </c>
      <c r="Q11" t="s">
        <v>236</v>
      </c>
    </row>
    <row r="12" spans="1:17" x14ac:dyDescent="0.25">
      <c r="A12" s="30">
        <v>45505</v>
      </c>
      <c r="B12" s="30">
        <v>45535</v>
      </c>
      <c r="C12" t="s">
        <v>363</v>
      </c>
      <c r="D12" t="s">
        <v>231</v>
      </c>
      <c r="E12" t="s">
        <v>232</v>
      </c>
      <c r="F12" t="s">
        <v>1</v>
      </c>
      <c r="G12" t="s">
        <v>2</v>
      </c>
      <c r="H12" s="30">
        <v>45530</v>
      </c>
      <c r="I12" t="s">
        <v>233</v>
      </c>
      <c r="J12">
        <v>-2846.37</v>
      </c>
      <c r="K12" t="s">
        <v>234</v>
      </c>
      <c r="L12">
        <v>12</v>
      </c>
      <c r="M12" t="s">
        <v>353</v>
      </c>
      <c r="N12" s="24">
        <v>85021</v>
      </c>
      <c r="O12">
        <v>46834</v>
      </c>
      <c r="P12" t="s">
        <v>354</v>
      </c>
      <c r="Q12" t="s">
        <v>236</v>
      </c>
    </row>
    <row r="13" spans="1:17" x14ac:dyDescent="0.25">
      <c r="A13" s="30">
        <v>45505</v>
      </c>
      <c r="B13" s="30">
        <v>45535</v>
      </c>
      <c r="C13" t="s">
        <v>364</v>
      </c>
      <c r="D13" t="s">
        <v>231</v>
      </c>
      <c r="E13" t="s">
        <v>232</v>
      </c>
      <c r="F13" t="s">
        <v>1</v>
      </c>
      <c r="G13" t="s">
        <v>2</v>
      </c>
      <c r="H13" s="30">
        <v>45530</v>
      </c>
      <c r="I13" t="s">
        <v>233</v>
      </c>
      <c r="J13">
        <v>-31.07</v>
      </c>
      <c r="K13" t="s">
        <v>234</v>
      </c>
      <c r="L13">
        <v>12</v>
      </c>
      <c r="M13" t="s">
        <v>353</v>
      </c>
      <c r="N13" s="24">
        <v>85022</v>
      </c>
      <c r="O13">
        <v>46834</v>
      </c>
      <c r="P13" t="s">
        <v>354</v>
      </c>
      <c r="Q13" t="s">
        <v>236</v>
      </c>
    </row>
    <row r="14" spans="1:17" x14ac:dyDescent="0.25">
      <c r="A14" s="30">
        <v>45505</v>
      </c>
      <c r="B14" s="30">
        <v>45535</v>
      </c>
      <c r="C14" t="s">
        <v>365</v>
      </c>
      <c r="D14" t="s">
        <v>231</v>
      </c>
      <c r="E14" t="s">
        <v>232</v>
      </c>
      <c r="F14" t="s">
        <v>1</v>
      </c>
      <c r="G14" t="s">
        <v>2</v>
      </c>
      <c r="H14" s="30">
        <v>45530</v>
      </c>
      <c r="I14" t="s">
        <v>233</v>
      </c>
      <c r="J14">
        <v>-223.61</v>
      </c>
      <c r="K14" t="s">
        <v>234</v>
      </c>
      <c r="L14">
        <v>12</v>
      </c>
      <c r="M14" t="s">
        <v>353</v>
      </c>
      <c r="N14" s="24">
        <v>85023</v>
      </c>
      <c r="O14">
        <v>46834</v>
      </c>
      <c r="P14" t="s">
        <v>354</v>
      </c>
      <c r="Q14" t="s">
        <v>236</v>
      </c>
    </row>
    <row r="15" spans="1:17" x14ac:dyDescent="0.25">
      <c r="A15" s="30">
        <v>45505</v>
      </c>
      <c r="B15" s="30">
        <v>45535</v>
      </c>
      <c r="C15" t="s">
        <v>365</v>
      </c>
      <c r="D15" t="s">
        <v>231</v>
      </c>
      <c r="E15" t="s">
        <v>232</v>
      </c>
      <c r="F15" t="s">
        <v>1</v>
      </c>
      <c r="G15" t="s">
        <v>2</v>
      </c>
      <c r="H15" s="30">
        <v>45530</v>
      </c>
      <c r="I15" t="s">
        <v>233</v>
      </c>
      <c r="J15">
        <v>-890.57</v>
      </c>
      <c r="K15" t="s">
        <v>234</v>
      </c>
      <c r="L15">
        <v>12</v>
      </c>
      <c r="M15" t="s">
        <v>353</v>
      </c>
      <c r="N15" s="24">
        <v>85023</v>
      </c>
      <c r="O15">
        <v>46834</v>
      </c>
      <c r="P15" t="s">
        <v>354</v>
      </c>
      <c r="Q15" t="s">
        <v>236</v>
      </c>
    </row>
    <row r="16" spans="1:17" x14ac:dyDescent="0.25">
      <c r="A16" s="30">
        <v>45505</v>
      </c>
      <c r="B16" s="30">
        <v>45535</v>
      </c>
      <c r="C16" t="s">
        <v>366</v>
      </c>
      <c r="D16" t="s">
        <v>231</v>
      </c>
      <c r="E16" t="s">
        <v>232</v>
      </c>
      <c r="F16" t="s">
        <v>1</v>
      </c>
      <c r="G16" t="s">
        <v>2</v>
      </c>
      <c r="H16" s="30">
        <v>45530</v>
      </c>
      <c r="I16" t="s">
        <v>233</v>
      </c>
      <c r="J16">
        <v>-56.27</v>
      </c>
      <c r="K16" t="s">
        <v>234</v>
      </c>
      <c r="L16">
        <v>12</v>
      </c>
      <c r="M16" t="s">
        <v>353</v>
      </c>
      <c r="N16" s="24">
        <v>85024</v>
      </c>
      <c r="O16">
        <v>46834</v>
      </c>
      <c r="P16" t="s">
        <v>354</v>
      </c>
      <c r="Q16" t="s">
        <v>236</v>
      </c>
    </row>
    <row r="17" spans="1:17" x14ac:dyDescent="0.25">
      <c r="A17" s="30">
        <v>45505</v>
      </c>
      <c r="B17" s="30">
        <v>45535</v>
      </c>
      <c r="C17" t="s">
        <v>367</v>
      </c>
      <c r="D17" t="s">
        <v>231</v>
      </c>
      <c r="E17" t="s">
        <v>232</v>
      </c>
      <c r="F17" t="s">
        <v>1</v>
      </c>
      <c r="G17" t="s">
        <v>2</v>
      </c>
      <c r="H17" s="30">
        <v>45530</v>
      </c>
      <c r="I17" t="s">
        <v>233</v>
      </c>
      <c r="J17">
        <v>-195.33</v>
      </c>
      <c r="K17" t="s">
        <v>234</v>
      </c>
      <c r="L17">
        <v>12</v>
      </c>
      <c r="M17" t="s">
        <v>353</v>
      </c>
      <c r="N17" s="24">
        <v>85025</v>
      </c>
      <c r="O17">
        <v>46834</v>
      </c>
      <c r="P17" t="s">
        <v>354</v>
      </c>
      <c r="Q17" t="s">
        <v>236</v>
      </c>
    </row>
    <row r="18" spans="1:17" x14ac:dyDescent="0.25">
      <c r="A18" s="30">
        <v>45505</v>
      </c>
      <c r="B18" s="30">
        <v>45535</v>
      </c>
      <c r="C18" t="s">
        <v>368</v>
      </c>
      <c r="D18" t="s">
        <v>231</v>
      </c>
      <c r="E18" t="s">
        <v>232</v>
      </c>
      <c r="F18" t="s">
        <v>1</v>
      </c>
      <c r="G18" t="s">
        <v>2</v>
      </c>
      <c r="H18" s="30">
        <v>45530</v>
      </c>
      <c r="I18" t="s">
        <v>233</v>
      </c>
      <c r="J18">
        <v>-2209.3200000000002</v>
      </c>
      <c r="K18" t="s">
        <v>234</v>
      </c>
      <c r="L18">
        <v>12</v>
      </c>
      <c r="M18" t="s">
        <v>353</v>
      </c>
      <c r="N18" s="24">
        <v>85031</v>
      </c>
      <c r="O18">
        <v>46834</v>
      </c>
      <c r="P18" t="s">
        <v>354</v>
      </c>
      <c r="Q18" t="s">
        <v>236</v>
      </c>
    </row>
    <row r="19" spans="1:17" x14ac:dyDescent="0.25">
      <c r="A19" s="30">
        <v>45505</v>
      </c>
      <c r="B19" s="30">
        <v>45535</v>
      </c>
      <c r="C19" t="s">
        <v>209</v>
      </c>
      <c r="D19" t="s">
        <v>231</v>
      </c>
      <c r="E19" t="s">
        <v>232</v>
      </c>
      <c r="F19" t="s">
        <v>1</v>
      </c>
      <c r="G19" t="s">
        <v>2</v>
      </c>
      <c r="H19" s="30">
        <v>45530</v>
      </c>
      <c r="I19" t="s">
        <v>233</v>
      </c>
      <c r="J19">
        <v>-2281.71</v>
      </c>
      <c r="K19" t="s">
        <v>234</v>
      </c>
      <c r="L19">
        <v>12</v>
      </c>
      <c r="M19" t="s">
        <v>353</v>
      </c>
      <c r="N19" s="24">
        <v>85032</v>
      </c>
      <c r="O19">
        <v>46834</v>
      </c>
      <c r="P19" t="s">
        <v>354</v>
      </c>
      <c r="Q19" t="s">
        <v>236</v>
      </c>
    </row>
    <row r="20" spans="1:17" x14ac:dyDescent="0.25">
      <c r="A20" s="30">
        <v>45505</v>
      </c>
      <c r="B20" s="30">
        <v>45535</v>
      </c>
      <c r="C20" t="s">
        <v>369</v>
      </c>
      <c r="D20" t="s">
        <v>231</v>
      </c>
      <c r="E20" t="s">
        <v>232</v>
      </c>
      <c r="F20" t="s">
        <v>1</v>
      </c>
      <c r="G20" t="s">
        <v>2</v>
      </c>
      <c r="H20" s="30">
        <v>45530</v>
      </c>
      <c r="I20" t="s">
        <v>233</v>
      </c>
      <c r="J20">
        <v>-390.95</v>
      </c>
      <c r="K20" t="s">
        <v>234</v>
      </c>
      <c r="L20">
        <v>12</v>
      </c>
      <c r="M20" t="s">
        <v>353</v>
      </c>
      <c r="N20" s="24">
        <v>85033</v>
      </c>
      <c r="O20">
        <v>46834</v>
      </c>
      <c r="P20" t="s">
        <v>354</v>
      </c>
      <c r="Q20" t="s">
        <v>236</v>
      </c>
    </row>
    <row r="21" spans="1:17" x14ac:dyDescent="0.25">
      <c r="A21" s="30">
        <v>45505</v>
      </c>
      <c r="B21" s="30">
        <v>45535</v>
      </c>
      <c r="C21" t="s">
        <v>370</v>
      </c>
      <c r="D21" t="s">
        <v>231</v>
      </c>
      <c r="E21" t="s">
        <v>232</v>
      </c>
      <c r="F21" t="s">
        <v>1</v>
      </c>
      <c r="G21" t="s">
        <v>2</v>
      </c>
      <c r="H21" s="30">
        <v>45530</v>
      </c>
      <c r="I21" t="s">
        <v>233</v>
      </c>
      <c r="J21">
        <v>-389.37</v>
      </c>
      <c r="K21" t="s">
        <v>234</v>
      </c>
      <c r="L21">
        <v>12</v>
      </c>
      <c r="M21" t="s">
        <v>353</v>
      </c>
      <c r="N21" s="24">
        <v>85034</v>
      </c>
      <c r="O21">
        <v>46834</v>
      </c>
      <c r="P21" t="s">
        <v>354</v>
      </c>
      <c r="Q21" t="s">
        <v>236</v>
      </c>
    </row>
    <row r="22" spans="1:17" x14ac:dyDescent="0.25">
      <c r="A22" s="30">
        <v>45505</v>
      </c>
      <c r="B22" s="30">
        <v>45535</v>
      </c>
      <c r="C22" t="s">
        <v>371</v>
      </c>
      <c r="D22" t="s">
        <v>231</v>
      </c>
      <c r="E22" t="s">
        <v>232</v>
      </c>
      <c r="F22" t="s">
        <v>1</v>
      </c>
      <c r="G22" t="s">
        <v>2</v>
      </c>
      <c r="H22" s="30">
        <v>45530</v>
      </c>
      <c r="I22" t="s">
        <v>233</v>
      </c>
      <c r="J22">
        <v>-2257.39</v>
      </c>
      <c r="K22" t="s">
        <v>234</v>
      </c>
      <c r="L22">
        <v>12</v>
      </c>
      <c r="M22" t="s">
        <v>353</v>
      </c>
      <c r="N22" s="24">
        <v>85035</v>
      </c>
      <c r="O22">
        <v>46834</v>
      </c>
      <c r="P22" t="s">
        <v>354</v>
      </c>
      <c r="Q22" t="s">
        <v>236</v>
      </c>
    </row>
    <row r="23" spans="1:17" x14ac:dyDescent="0.25">
      <c r="A23" s="30">
        <v>45505</v>
      </c>
      <c r="B23" s="30">
        <v>45535</v>
      </c>
      <c r="C23" t="s">
        <v>372</v>
      </c>
      <c r="D23" t="s">
        <v>231</v>
      </c>
      <c r="E23" t="s">
        <v>232</v>
      </c>
      <c r="F23" t="s">
        <v>1</v>
      </c>
      <c r="G23" t="s">
        <v>2</v>
      </c>
      <c r="H23" s="30">
        <v>45530</v>
      </c>
      <c r="I23" t="s">
        <v>233</v>
      </c>
      <c r="J23">
        <v>-1070.0899999999999</v>
      </c>
      <c r="K23" t="s">
        <v>234</v>
      </c>
      <c r="L23">
        <v>12</v>
      </c>
      <c r="M23" t="s">
        <v>353</v>
      </c>
      <c r="N23" s="24">
        <v>85036</v>
      </c>
      <c r="O23">
        <v>46834</v>
      </c>
      <c r="P23" t="s">
        <v>354</v>
      </c>
      <c r="Q23" t="s">
        <v>236</v>
      </c>
    </row>
    <row r="24" spans="1:17" x14ac:dyDescent="0.25">
      <c r="A24" s="30">
        <v>45505</v>
      </c>
      <c r="B24" s="30">
        <v>45535</v>
      </c>
      <c r="C24" t="s">
        <v>373</v>
      </c>
      <c r="D24" t="s">
        <v>231</v>
      </c>
      <c r="E24" t="s">
        <v>232</v>
      </c>
      <c r="F24" t="s">
        <v>1</v>
      </c>
      <c r="G24" t="s">
        <v>2</v>
      </c>
      <c r="H24" s="30">
        <v>45530</v>
      </c>
      <c r="I24" t="s">
        <v>233</v>
      </c>
      <c r="J24">
        <v>-56.85</v>
      </c>
      <c r="K24" t="s">
        <v>234</v>
      </c>
      <c r="L24">
        <v>12</v>
      </c>
      <c r="M24" t="s">
        <v>353</v>
      </c>
      <c r="N24" s="24">
        <v>85038</v>
      </c>
      <c r="O24">
        <v>46834</v>
      </c>
      <c r="P24" t="s">
        <v>354</v>
      </c>
      <c r="Q24" t="s">
        <v>236</v>
      </c>
    </row>
    <row r="25" spans="1:17" x14ac:dyDescent="0.25">
      <c r="A25" s="30">
        <v>45505</v>
      </c>
      <c r="B25" s="30">
        <v>45535</v>
      </c>
      <c r="C25" t="s">
        <v>374</v>
      </c>
      <c r="D25" t="s">
        <v>231</v>
      </c>
      <c r="E25" t="s">
        <v>232</v>
      </c>
      <c r="F25" t="s">
        <v>1</v>
      </c>
      <c r="G25" t="s">
        <v>2</v>
      </c>
      <c r="H25" s="30">
        <v>45530</v>
      </c>
      <c r="I25" t="s">
        <v>233</v>
      </c>
      <c r="J25">
        <v>-122.78</v>
      </c>
      <c r="K25" t="s">
        <v>234</v>
      </c>
      <c r="L25">
        <v>12</v>
      </c>
      <c r="M25" t="s">
        <v>353</v>
      </c>
      <c r="N25" s="24">
        <v>85039</v>
      </c>
      <c r="O25">
        <v>46834</v>
      </c>
      <c r="P25" t="s">
        <v>354</v>
      </c>
      <c r="Q25" t="s">
        <v>236</v>
      </c>
    </row>
    <row r="26" spans="1:17" x14ac:dyDescent="0.25">
      <c r="A26" s="30">
        <v>45505</v>
      </c>
      <c r="B26" s="30">
        <v>45535</v>
      </c>
      <c r="C26" t="s">
        <v>375</v>
      </c>
      <c r="D26" t="s">
        <v>231</v>
      </c>
      <c r="E26" t="s">
        <v>232</v>
      </c>
      <c r="F26" t="s">
        <v>1</v>
      </c>
      <c r="G26" t="s">
        <v>2</v>
      </c>
      <c r="H26" s="30">
        <v>45530</v>
      </c>
      <c r="I26" t="s">
        <v>233</v>
      </c>
      <c r="J26">
        <v>-1297.6400000000001</v>
      </c>
      <c r="K26" t="s">
        <v>234</v>
      </c>
      <c r="L26">
        <v>12</v>
      </c>
      <c r="M26" t="s">
        <v>353</v>
      </c>
      <c r="N26" s="24">
        <v>85041</v>
      </c>
      <c r="O26">
        <v>46834</v>
      </c>
      <c r="P26" t="s">
        <v>354</v>
      </c>
      <c r="Q26" t="s">
        <v>236</v>
      </c>
    </row>
    <row r="27" spans="1:17" x14ac:dyDescent="0.25">
      <c r="A27" s="30">
        <v>45505</v>
      </c>
      <c r="B27" s="30">
        <v>45535</v>
      </c>
      <c r="C27" t="s">
        <v>130</v>
      </c>
      <c r="D27" t="s">
        <v>231</v>
      </c>
      <c r="E27" t="s">
        <v>232</v>
      </c>
      <c r="F27" t="s">
        <v>1</v>
      </c>
      <c r="G27" t="s">
        <v>2</v>
      </c>
      <c r="H27" s="30">
        <v>45530</v>
      </c>
      <c r="I27" t="s">
        <v>233</v>
      </c>
      <c r="J27">
        <v>-237.64</v>
      </c>
      <c r="K27" t="s">
        <v>234</v>
      </c>
      <c r="L27">
        <v>12</v>
      </c>
      <c r="M27" t="s">
        <v>353</v>
      </c>
      <c r="N27" s="24">
        <v>85043</v>
      </c>
      <c r="O27">
        <v>46834</v>
      </c>
      <c r="P27" t="s">
        <v>354</v>
      </c>
      <c r="Q27" t="s">
        <v>236</v>
      </c>
    </row>
    <row r="28" spans="1:17" x14ac:dyDescent="0.25">
      <c r="A28" s="30">
        <v>45505</v>
      </c>
      <c r="B28" s="30">
        <v>45535</v>
      </c>
      <c r="C28" t="s">
        <v>376</v>
      </c>
      <c r="D28" t="s">
        <v>231</v>
      </c>
      <c r="E28" t="s">
        <v>232</v>
      </c>
      <c r="F28" t="s">
        <v>1</v>
      </c>
      <c r="G28" t="s">
        <v>2</v>
      </c>
      <c r="H28" s="30">
        <v>45530</v>
      </c>
      <c r="I28" t="s">
        <v>233</v>
      </c>
      <c r="J28">
        <v>-3527.65</v>
      </c>
      <c r="K28" t="s">
        <v>234</v>
      </c>
      <c r="L28">
        <v>12</v>
      </c>
      <c r="M28" t="s">
        <v>353</v>
      </c>
      <c r="N28" s="24">
        <v>85044</v>
      </c>
      <c r="O28">
        <v>46834</v>
      </c>
      <c r="P28" t="s">
        <v>354</v>
      </c>
      <c r="Q28" t="s">
        <v>236</v>
      </c>
    </row>
    <row r="29" spans="1:17" x14ac:dyDescent="0.25">
      <c r="A29" s="30">
        <v>45505</v>
      </c>
      <c r="B29" s="30">
        <v>45535</v>
      </c>
      <c r="C29" t="s">
        <v>296</v>
      </c>
      <c r="D29" t="s">
        <v>231</v>
      </c>
      <c r="E29" t="s">
        <v>232</v>
      </c>
      <c r="F29" t="s">
        <v>1</v>
      </c>
      <c r="G29" t="s">
        <v>2</v>
      </c>
      <c r="H29" s="30">
        <v>45530</v>
      </c>
      <c r="I29" t="s">
        <v>233</v>
      </c>
      <c r="J29">
        <v>-28.34</v>
      </c>
      <c r="K29" t="s">
        <v>234</v>
      </c>
      <c r="L29">
        <v>12</v>
      </c>
      <c r="M29" t="s">
        <v>353</v>
      </c>
      <c r="N29" s="24">
        <v>85046</v>
      </c>
      <c r="O29">
        <v>46834</v>
      </c>
      <c r="P29" t="s">
        <v>354</v>
      </c>
      <c r="Q29" t="s">
        <v>236</v>
      </c>
    </row>
    <row r="30" spans="1:17" x14ac:dyDescent="0.25">
      <c r="A30" s="30">
        <v>45505</v>
      </c>
      <c r="B30" s="30">
        <v>45535</v>
      </c>
      <c r="C30" t="s">
        <v>377</v>
      </c>
      <c r="D30" t="s">
        <v>231</v>
      </c>
      <c r="E30" t="s">
        <v>232</v>
      </c>
      <c r="F30" t="s">
        <v>1</v>
      </c>
      <c r="G30" t="s">
        <v>2</v>
      </c>
      <c r="H30" s="30">
        <v>45530</v>
      </c>
      <c r="I30" t="s">
        <v>233</v>
      </c>
      <c r="J30">
        <v>-7.22</v>
      </c>
      <c r="K30" t="s">
        <v>234</v>
      </c>
      <c r="L30">
        <v>12</v>
      </c>
      <c r="M30" t="s">
        <v>353</v>
      </c>
      <c r="N30" s="24">
        <v>85047</v>
      </c>
      <c r="O30">
        <v>46834</v>
      </c>
      <c r="P30" t="s">
        <v>354</v>
      </c>
      <c r="Q30" t="s">
        <v>236</v>
      </c>
    </row>
    <row r="31" spans="1:17" x14ac:dyDescent="0.25">
      <c r="A31" s="30">
        <v>45505</v>
      </c>
      <c r="B31" s="30">
        <v>45535</v>
      </c>
      <c r="C31" t="s">
        <v>378</v>
      </c>
      <c r="D31" t="s">
        <v>231</v>
      </c>
      <c r="E31" t="s">
        <v>232</v>
      </c>
      <c r="F31" t="s">
        <v>1</v>
      </c>
      <c r="G31" t="s">
        <v>2</v>
      </c>
      <c r="H31" s="30">
        <v>45530</v>
      </c>
      <c r="I31" t="s">
        <v>233</v>
      </c>
      <c r="J31">
        <v>-165.73</v>
      </c>
      <c r="K31" t="s">
        <v>234</v>
      </c>
      <c r="L31">
        <v>12</v>
      </c>
      <c r="M31" t="s">
        <v>353</v>
      </c>
      <c r="N31" s="24">
        <v>85054</v>
      </c>
      <c r="O31">
        <v>46834</v>
      </c>
      <c r="P31" t="s">
        <v>354</v>
      </c>
      <c r="Q31" t="s">
        <v>236</v>
      </c>
    </row>
    <row r="32" spans="1:17" x14ac:dyDescent="0.25">
      <c r="A32" s="30">
        <v>45505</v>
      </c>
      <c r="B32" s="30">
        <v>45535</v>
      </c>
      <c r="C32" t="s">
        <v>379</v>
      </c>
      <c r="D32" t="s">
        <v>231</v>
      </c>
      <c r="E32" t="s">
        <v>232</v>
      </c>
      <c r="F32" t="s">
        <v>1</v>
      </c>
      <c r="G32" t="s">
        <v>2</v>
      </c>
      <c r="H32" s="30">
        <v>45530</v>
      </c>
      <c r="I32" t="s">
        <v>233</v>
      </c>
      <c r="J32">
        <v>-26.52</v>
      </c>
      <c r="K32" t="s">
        <v>234</v>
      </c>
      <c r="L32">
        <v>12</v>
      </c>
      <c r="M32" t="s">
        <v>353</v>
      </c>
      <c r="N32" s="24">
        <v>85072</v>
      </c>
      <c r="O32">
        <v>46834</v>
      </c>
      <c r="P32" t="s">
        <v>354</v>
      </c>
      <c r="Q32" t="s">
        <v>236</v>
      </c>
    </row>
    <row r="33" spans="1:17" x14ac:dyDescent="0.25">
      <c r="A33" s="30">
        <v>45505</v>
      </c>
      <c r="B33" s="30">
        <v>45535</v>
      </c>
      <c r="C33" t="s">
        <v>380</v>
      </c>
      <c r="D33" t="s">
        <v>231</v>
      </c>
      <c r="E33" t="s">
        <v>232</v>
      </c>
      <c r="F33" t="s">
        <v>1</v>
      </c>
      <c r="G33" t="s">
        <v>2</v>
      </c>
      <c r="H33" s="30">
        <v>45530</v>
      </c>
      <c r="I33" t="s">
        <v>233</v>
      </c>
      <c r="J33">
        <v>-294.32</v>
      </c>
      <c r="K33" t="s">
        <v>234</v>
      </c>
      <c r="L33">
        <v>12</v>
      </c>
      <c r="M33" t="s">
        <v>353</v>
      </c>
      <c r="N33" s="24">
        <v>85074</v>
      </c>
      <c r="O33">
        <v>46834</v>
      </c>
      <c r="P33" t="s">
        <v>354</v>
      </c>
      <c r="Q33" t="s">
        <v>236</v>
      </c>
    </row>
  </sheetData>
  <autoFilter ref="A1:Q1" xr:uid="{07DF3CC2-A8E9-4DE7-AE4E-B1E7C5485A14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D16E-987C-40B6-A41B-319480D0DCA4}">
  <dimension ref="A1:Q3"/>
  <sheetViews>
    <sheetView workbookViewId="0">
      <selection activeCell="L15" sqref="L15"/>
    </sheetView>
  </sheetViews>
  <sheetFormatPr defaultRowHeight="15" x14ac:dyDescent="0.25"/>
  <sheetData>
    <row r="1" spans="1:17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13</v>
      </c>
      <c r="O1" t="s">
        <v>229</v>
      </c>
      <c r="P1" t="s">
        <v>230</v>
      </c>
      <c r="Q1" t="s">
        <v>4</v>
      </c>
    </row>
    <row r="2" spans="1:17" s="40" customFormat="1" x14ac:dyDescent="0.25">
      <c r="A2" s="39">
        <v>45505</v>
      </c>
      <c r="B2" s="39">
        <v>45535</v>
      </c>
      <c r="C2" s="40" t="s">
        <v>284</v>
      </c>
      <c r="D2" s="40" t="s">
        <v>231</v>
      </c>
      <c r="E2" s="40" t="s">
        <v>232</v>
      </c>
      <c r="F2" s="40" t="s">
        <v>1</v>
      </c>
      <c r="G2" s="40" t="s">
        <v>2</v>
      </c>
      <c r="H2" s="39">
        <v>45511</v>
      </c>
      <c r="I2" s="40" t="s">
        <v>343</v>
      </c>
      <c r="J2" s="40">
        <v>-4658</v>
      </c>
      <c r="K2" s="40" t="s">
        <v>234</v>
      </c>
      <c r="L2" s="40">
        <v>8</v>
      </c>
      <c r="M2" s="40" t="s">
        <v>202</v>
      </c>
      <c r="N2" s="41">
        <v>35176</v>
      </c>
      <c r="O2" s="40" t="s">
        <v>344</v>
      </c>
      <c r="P2" s="40" t="s">
        <v>276</v>
      </c>
      <c r="Q2" s="40" t="s">
        <v>236</v>
      </c>
    </row>
    <row r="3" spans="1:17" s="40" customFormat="1" x14ac:dyDescent="0.25">
      <c r="A3" s="39">
        <v>45505</v>
      </c>
      <c r="B3" s="39">
        <v>45535</v>
      </c>
      <c r="C3" s="40" t="s">
        <v>284</v>
      </c>
      <c r="D3" s="40" t="s">
        <v>231</v>
      </c>
      <c r="E3" s="40" t="s">
        <v>232</v>
      </c>
      <c r="F3" s="40" t="s">
        <v>1</v>
      </c>
      <c r="G3" s="40" t="s">
        <v>2</v>
      </c>
      <c r="H3" s="39">
        <v>45518</v>
      </c>
      <c r="I3" s="40" t="s">
        <v>345</v>
      </c>
      <c r="J3" s="40">
        <v>-7578</v>
      </c>
      <c r="K3" s="40" t="s">
        <v>234</v>
      </c>
      <c r="L3" s="40">
        <v>8</v>
      </c>
      <c r="M3" s="40" t="s">
        <v>202</v>
      </c>
      <c r="N3" s="41">
        <v>35176</v>
      </c>
      <c r="O3" s="40" t="s">
        <v>346</v>
      </c>
      <c r="P3" s="40" t="s">
        <v>276</v>
      </c>
      <c r="Q3" s="40" t="s">
        <v>236</v>
      </c>
    </row>
  </sheetData>
  <conditionalFormatting sqref="N1">
    <cfRule type="duplicateValues" dxfId="3" priority="1"/>
  </conditionalFormatting>
  <conditionalFormatting sqref="N2:N3">
    <cfRule type="duplicateValues" dxfId="2" priority="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C9C8-9D05-412D-A64C-60B2A7883E13}">
  <dimension ref="A1:S191"/>
  <sheetViews>
    <sheetView topLeftCell="G183" workbookViewId="0">
      <selection activeCell="R2" sqref="R2:R178"/>
    </sheetView>
  </sheetViews>
  <sheetFormatPr defaultRowHeight="15" x14ac:dyDescent="0.25"/>
  <cols>
    <col min="1" max="1" width="21.7109375" bestFit="1" customWidth="1"/>
    <col min="2" max="2" width="15.140625" bestFit="1" customWidth="1"/>
    <col min="3" max="3" width="11.5703125" bestFit="1" customWidth="1"/>
    <col min="4" max="4" width="8" bestFit="1" customWidth="1"/>
    <col min="11" max="11" width="22.42578125" customWidth="1"/>
    <col min="12" max="12" width="18" customWidth="1"/>
    <col min="13" max="13" width="16" customWidth="1"/>
    <col min="14" max="14" width="11.5703125" style="7" customWidth="1"/>
  </cols>
  <sheetData>
    <row r="1" spans="1:19" x14ac:dyDescent="0.25">
      <c r="J1" t="s">
        <v>323</v>
      </c>
      <c r="K1" t="s">
        <v>318</v>
      </c>
      <c r="L1" t="s">
        <v>319</v>
      </c>
      <c r="M1" t="s">
        <v>320</v>
      </c>
      <c r="N1" t="s">
        <v>321</v>
      </c>
      <c r="O1" s="7" t="s">
        <v>322</v>
      </c>
    </row>
    <row r="2" spans="1:19" x14ac:dyDescent="0.25">
      <c r="A2" s="31" t="s">
        <v>216</v>
      </c>
      <c r="B2" t="s">
        <v>297</v>
      </c>
      <c r="F2" s="24">
        <v>11001</v>
      </c>
      <c r="G2">
        <v>-95.28</v>
      </c>
      <c r="J2" s="32"/>
      <c r="K2" s="32">
        <v>11001</v>
      </c>
      <c r="L2" s="29" t="s">
        <v>31</v>
      </c>
      <c r="M2" s="33">
        <v>-167.62</v>
      </c>
      <c r="N2" s="25">
        <f t="shared" ref="N2:N33" si="0">VLOOKUP(K2,$F$2:$G$185,2)</f>
        <v>-95.28</v>
      </c>
      <c r="O2" s="7">
        <f>Tabela2[[#This Row],[PROCV]]/Tabela2[[#Totals],[PROCV]]</f>
        <v>6.0900526264150926E-4</v>
      </c>
      <c r="R2" s="32">
        <v>11001</v>
      </c>
      <c r="S2" t="str">
        <f>CONCATENATE(TEXT(R2,"'##.###'"),",")</f>
        <v>'11.001',</v>
      </c>
    </row>
    <row r="3" spans="1:19" x14ac:dyDescent="0.25">
      <c r="A3" s="31" t="s">
        <v>4</v>
      </c>
      <c r="B3" t="s">
        <v>297</v>
      </c>
      <c r="F3" s="24">
        <v>11010</v>
      </c>
      <c r="G3">
        <v>-133.88999999999999</v>
      </c>
      <c r="J3" s="32"/>
      <c r="K3" s="24">
        <v>11010</v>
      </c>
      <c r="L3" t="s">
        <v>32</v>
      </c>
      <c r="M3" s="25">
        <v>-155.72</v>
      </c>
      <c r="N3" s="25">
        <f t="shared" si="0"/>
        <v>-133.88999999999999</v>
      </c>
      <c r="O3" s="7">
        <f>Tabela2[[#This Row],[PROCV]]/Tabela2[[#Totals],[PROCV]]</f>
        <v>8.5579045565776308E-4</v>
      </c>
      <c r="R3" s="24">
        <v>11010</v>
      </c>
      <c r="S3" t="str">
        <f t="shared" ref="S3:S66" si="1">CONCATENATE(TEXT(R3,"'##.###'"),",")</f>
        <v>'11.010',</v>
      </c>
    </row>
    <row r="4" spans="1:19" x14ac:dyDescent="0.25">
      <c r="A4" s="31" t="s">
        <v>217</v>
      </c>
      <c r="B4" t="s">
        <v>297</v>
      </c>
      <c r="F4" s="24">
        <v>11019</v>
      </c>
      <c r="G4">
        <v>-62.74</v>
      </c>
      <c r="J4" s="32"/>
      <c r="K4" s="32">
        <v>11019</v>
      </c>
      <c r="L4" s="29" t="s">
        <v>33</v>
      </c>
      <c r="M4" s="33">
        <v>-52.54666666666666</v>
      </c>
      <c r="N4" s="25">
        <f t="shared" si="0"/>
        <v>-62.74</v>
      </c>
      <c r="O4" s="7">
        <f>Tabela2[[#This Row],[PROCV]]/Tabela2[[#Totals],[PROCV]]</f>
        <v>4.0101794897279904E-4</v>
      </c>
      <c r="R4" s="32">
        <v>11019</v>
      </c>
      <c r="S4" t="str">
        <f t="shared" si="1"/>
        <v>'11.019',</v>
      </c>
    </row>
    <row r="5" spans="1:19" x14ac:dyDescent="0.25">
      <c r="A5" s="31" t="s">
        <v>229</v>
      </c>
      <c r="B5" t="s">
        <v>297</v>
      </c>
      <c r="F5" s="34">
        <v>11021</v>
      </c>
      <c r="G5" s="35">
        <v>-9.06</v>
      </c>
      <c r="J5" s="32"/>
      <c r="K5" s="32">
        <v>11021</v>
      </c>
      <c r="L5" s="29" t="s">
        <v>51</v>
      </c>
      <c r="M5" s="33">
        <v>-7.663333333333334</v>
      </c>
      <c r="N5" s="25">
        <f t="shared" si="0"/>
        <v>-9.06</v>
      </c>
      <c r="O5" s="7">
        <f>Tabela2[[#This Row],[PROCV]]/Tabela2[[#Totals],[PROCV]]</f>
        <v>5.7909190591226643E-5</v>
      </c>
      <c r="R5" s="32">
        <v>11021</v>
      </c>
      <c r="S5" t="str">
        <f t="shared" si="1"/>
        <v>'11.021',</v>
      </c>
    </row>
    <row r="6" spans="1:19" x14ac:dyDescent="0.25">
      <c r="A6" s="31" t="s">
        <v>230</v>
      </c>
      <c r="B6" t="s">
        <v>300</v>
      </c>
      <c r="F6" s="24">
        <v>12001</v>
      </c>
      <c r="G6">
        <v>-19.3</v>
      </c>
      <c r="J6" s="32"/>
      <c r="K6" s="24">
        <v>12001</v>
      </c>
      <c r="L6" t="s">
        <v>34</v>
      </c>
      <c r="M6" s="25">
        <v>-42.47</v>
      </c>
      <c r="N6" s="25">
        <f t="shared" si="0"/>
        <v>-19.3</v>
      </c>
      <c r="O6" s="7">
        <f>Tabela2[[#This Row],[PROCV]]/Tabela2[[#Totals],[PROCV]]</f>
        <v>1.2336063779367265E-4</v>
      </c>
      <c r="R6" s="32">
        <v>12001</v>
      </c>
      <c r="S6" t="str">
        <f t="shared" si="1"/>
        <v>'12.001',</v>
      </c>
    </row>
    <row r="7" spans="1:19" x14ac:dyDescent="0.25">
      <c r="A7" s="31" t="s">
        <v>218</v>
      </c>
      <c r="B7" t="s">
        <v>297</v>
      </c>
      <c r="F7" s="24">
        <v>12101</v>
      </c>
      <c r="G7">
        <v>-99.75</v>
      </c>
      <c r="J7" s="32"/>
      <c r="K7" s="32">
        <v>12101</v>
      </c>
      <c r="L7" s="29" t="s">
        <v>35</v>
      </c>
      <c r="M7" s="33">
        <v>-150.28333333333333</v>
      </c>
      <c r="N7" s="25">
        <f t="shared" si="0"/>
        <v>-99.75</v>
      </c>
      <c r="O7" s="7">
        <f>Tabela2[[#This Row],[PROCV]]/Tabela2[[#Totals],[PROCV]]</f>
        <v>6.3757635336367073E-4</v>
      </c>
      <c r="R7" s="32">
        <v>12101</v>
      </c>
      <c r="S7" t="str">
        <f t="shared" si="1"/>
        <v>'12.101',</v>
      </c>
    </row>
    <row r="8" spans="1:19" x14ac:dyDescent="0.25">
      <c r="A8" s="31" t="s">
        <v>222</v>
      </c>
      <c r="B8" t="s">
        <v>297</v>
      </c>
      <c r="F8" s="24">
        <v>12110</v>
      </c>
      <c r="G8">
        <v>-17.329999999999998</v>
      </c>
      <c r="J8" s="32"/>
      <c r="K8" s="24">
        <v>12110</v>
      </c>
      <c r="L8" t="s">
        <v>36</v>
      </c>
      <c r="M8" s="25">
        <v>-17.563333333333333</v>
      </c>
      <c r="N8" s="25">
        <f t="shared" si="0"/>
        <v>-17.329999999999998</v>
      </c>
      <c r="O8" s="7">
        <f>Tabela2[[#This Row],[PROCV]]/Tabela2[[#Totals],[PROCV]]</f>
        <v>1.1076890429867081E-4</v>
      </c>
      <c r="R8" s="32">
        <v>12110</v>
      </c>
      <c r="S8" t="str">
        <f t="shared" si="1"/>
        <v>'12.110',</v>
      </c>
    </row>
    <row r="9" spans="1:19" x14ac:dyDescent="0.25">
      <c r="A9" s="31" t="s">
        <v>228</v>
      </c>
      <c r="B9" t="s">
        <v>297</v>
      </c>
      <c r="F9" s="24">
        <v>12120</v>
      </c>
      <c r="G9">
        <v>-178.37</v>
      </c>
      <c r="J9" s="32"/>
      <c r="K9" s="32">
        <v>12120</v>
      </c>
      <c r="L9" s="29" t="s">
        <v>37</v>
      </c>
      <c r="M9" s="33">
        <v>-348.83333333333331</v>
      </c>
      <c r="N9" s="25">
        <f t="shared" si="0"/>
        <v>-178.37</v>
      </c>
      <c r="O9" s="7">
        <f>Tabela2[[#This Row],[PROCV]]/Tabela2[[#Totals],[PROCV]]</f>
        <v>1.1400951794433881E-3</v>
      </c>
      <c r="R9" s="32">
        <v>12120</v>
      </c>
      <c r="S9" t="str">
        <f t="shared" si="1"/>
        <v>'12.120',</v>
      </c>
    </row>
    <row r="10" spans="1:19" x14ac:dyDescent="0.25">
      <c r="F10" s="24">
        <v>12122</v>
      </c>
      <c r="G10">
        <v>-378.52</v>
      </c>
      <c r="J10" s="32"/>
      <c r="K10" s="24">
        <v>12122</v>
      </c>
      <c r="L10" t="s">
        <v>38</v>
      </c>
      <c r="M10" s="25">
        <v>-330.17</v>
      </c>
      <c r="N10" s="25">
        <f t="shared" si="0"/>
        <v>-378.52</v>
      </c>
      <c r="O10" s="7">
        <f>Tabela2[[#This Row],[PROCV]]/Tabela2[[#Totals],[PROCV]]</f>
        <v>2.4194025190497907E-3</v>
      </c>
      <c r="R10" s="32">
        <v>12122</v>
      </c>
      <c r="S10" t="str">
        <f t="shared" si="1"/>
        <v>'12.122',</v>
      </c>
    </row>
    <row r="11" spans="1:19" x14ac:dyDescent="0.25">
      <c r="A11" s="31" t="s">
        <v>299</v>
      </c>
      <c r="F11" s="24">
        <v>12124</v>
      </c>
      <c r="G11">
        <v>-153.75</v>
      </c>
      <c r="J11" s="32"/>
      <c r="K11" s="32">
        <v>12124</v>
      </c>
      <c r="L11" s="29" t="s">
        <v>39</v>
      </c>
      <c r="M11" s="33">
        <v>-111.56666666666666</v>
      </c>
      <c r="N11" s="25">
        <f t="shared" si="0"/>
        <v>-153.75</v>
      </c>
      <c r="O11" s="7">
        <f>Tabela2[[#This Row],[PROCV]]/Tabela2[[#Totals],[PROCV]]</f>
        <v>9.8273046947031963E-4</v>
      </c>
      <c r="R11" s="32">
        <v>12124</v>
      </c>
      <c r="S11" t="str">
        <f t="shared" si="1"/>
        <v>'12.124',</v>
      </c>
    </row>
    <row r="12" spans="1:19" x14ac:dyDescent="0.25">
      <c r="A12" s="31" t="s">
        <v>13</v>
      </c>
      <c r="B12" t="s">
        <v>214</v>
      </c>
      <c r="F12" s="24">
        <v>12130</v>
      </c>
      <c r="G12">
        <v>-38.24</v>
      </c>
      <c r="J12" s="32"/>
      <c r="K12" s="24">
        <v>12130</v>
      </c>
      <c r="L12" t="s">
        <v>40</v>
      </c>
      <c r="M12" s="25">
        <v>-40.413333333333334</v>
      </c>
      <c r="N12" s="25">
        <f t="shared" si="0"/>
        <v>-38.24</v>
      </c>
      <c r="O12" s="7">
        <f>Tabela2[[#This Row],[PROCV]]/Tabela2[[#Totals],[PROCV]]</f>
        <v>2.4442024814663428E-4</v>
      </c>
      <c r="R12" s="32">
        <v>12130</v>
      </c>
      <c r="S12" t="str">
        <f t="shared" si="1"/>
        <v>'12.130',</v>
      </c>
    </row>
    <row r="13" spans="1:19" x14ac:dyDescent="0.25">
      <c r="A13" s="24">
        <v>11001</v>
      </c>
      <c r="B13">
        <v>-95.28</v>
      </c>
      <c r="F13" s="24">
        <v>12131</v>
      </c>
      <c r="G13">
        <v>-4.51</v>
      </c>
      <c r="J13" s="32"/>
      <c r="K13" s="32">
        <v>12131</v>
      </c>
      <c r="L13" s="29" t="s">
        <v>41</v>
      </c>
      <c r="M13" s="33">
        <v>-12.556666666666667</v>
      </c>
      <c r="N13" s="25">
        <f t="shared" si="0"/>
        <v>-4.51</v>
      </c>
      <c r="O13" s="7">
        <f>Tabela2[[#This Row],[PROCV]]/Tabela2[[#Totals],[PROCV]]</f>
        <v>2.882676043779604E-5</v>
      </c>
      <c r="R13" s="32">
        <v>12131</v>
      </c>
      <c r="S13" t="str">
        <f t="shared" si="1"/>
        <v>'12.131',</v>
      </c>
    </row>
    <row r="14" spans="1:19" x14ac:dyDescent="0.25">
      <c r="A14" s="24">
        <v>11010</v>
      </c>
      <c r="B14">
        <v>-133.88999999999999</v>
      </c>
      <c r="F14" s="24">
        <v>12133</v>
      </c>
      <c r="G14">
        <v>-32.9</v>
      </c>
      <c r="J14" s="32"/>
      <c r="K14" s="24">
        <v>12133</v>
      </c>
      <c r="L14" t="s">
        <v>42</v>
      </c>
      <c r="M14" s="25">
        <f>-35.21-7.3</f>
        <v>-42.51</v>
      </c>
      <c r="N14" s="25">
        <f t="shared" si="0"/>
        <v>-32.9</v>
      </c>
      <c r="O14" s="7">
        <f>Tabela2[[#This Row],[PROCV]]/Tabela2[[#Totals],[PROCV]]</f>
        <v>2.1028834110942122E-4</v>
      </c>
      <c r="R14" s="32">
        <v>12133</v>
      </c>
      <c r="S14" t="str">
        <f t="shared" si="1"/>
        <v>'12.133',</v>
      </c>
    </row>
    <row r="15" spans="1:19" x14ac:dyDescent="0.25">
      <c r="A15" s="24">
        <v>11019</v>
      </c>
      <c r="B15">
        <v>-62.74</v>
      </c>
      <c r="F15" s="34">
        <v>12136</v>
      </c>
      <c r="G15" s="35">
        <v>-7.25</v>
      </c>
      <c r="J15" s="32"/>
      <c r="K15" s="24">
        <v>12136</v>
      </c>
      <c r="L15" t="s">
        <v>52</v>
      </c>
      <c r="M15" s="25">
        <v>-3.9200000000000004</v>
      </c>
      <c r="N15" s="25">
        <f t="shared" si="0"/>
        <v>-7.25</v>
      </c>
      <c r="O15" s="7">
        <f>Tabela2[[#This Row],[PROCV]]/Tabela2[[#Totals],[PROCV]]</f>
        <v>4.634013595876304E-5</v>
      </c>
      <c r="R15" s="24">
        <v>12136</v>
      </c>
      <c r="S15" t="str">
        <f t="shared" si="1"/>
        <v>'12.136',</v>
      </c>
    </row>
    <row r="16" spans="1:19" x14ac:dyDescent="0.25">
      <c r="A16" s="24">
        <v>11021</v>
      </c>
      <c r="B16">
        <v>-9.06</v>
      </c>
      <c r="F16" s="24">
        <v>12140</v>
      </c>
      <c r="G16">
        <v>-131.07</v>
      </c>
      <c r="J16" s="32"/>
      <c r="K16" s="32">
        <v>12140</v>
      </c>
      <c r="L16" s="29" t="s">
        <v>43</v>
      </c>
      <c r="M16" s="33">
        <v>-132.58333333333334</v>
      </c>
      <c r="N16" s="25">
        <f t="shared" si="0"/>
        <v>-131.07</v>
      </c>
      <c r="O16" s="7">
        <f>Tabela2[[#This Row],[PROCV]]/Tabela2[[#Totals],[PROCV]]</f>
        <v>8.3776574070552705E-4</v>
      </c>
      <c r="R16" s="32">
        <v>12140</v>
      </c>
      <c r="S16" t="str">
        <f t="shared" si="1"/>
        <v>'12.140',</v>
      </c>
    </row>
    <row r="17" spans="1:19" x14ac:dyDescent="0.25">
      <c r="A17" s="24">
        <v>12000</v>
      </c>
      <c r="B17">
        <v>0</v>
      </c>
      <c r="F17" s="24">
        <v>12160</v>
      </c>
      <c r="G17">
        <v>-835.73</v>
      </c>
      <c r="J17" s="32"/>
      <c r="K17" s="24">
        <v>12160</v>
      </c>
      <c r="L17" t="s">
        <v>44</v>
      </c>
      <c r="M17" s="25">
        <v>-322.94333333333338</v>
      </c>
      <c r="N17" s="25">
        <f t="shared" si="0"/>
        <v>-835.73</v>
      </c>
      <c r="O17" s="7">
        <f>Tabela2[[#This Row],[PROCV]]/Tabela2[[#Totals],[PROCV]]</f>
        <v>5.3417712861816603E-3</v>
      </c>
      <c r="R17" s="24">
        <v>12160</v>
      </c>
      <c r="S17" t="str">
        <f t="shared" si="1"/>
        <v>'12.160',</v>
      </c>
    </row>
    <row r="18" spans="1:19" x14ac:dyDescent="0.25">
      <c r="A18" s="24">
        <v>12001</v>
      </c>
      <c r="B18">
        <v>-19.3</v>
      </c>
      <c r="F18" s="24">
        <v>12161</v>
      </c>
      <c r="G18">
        <v>-330.07</v>
      </c>
      <c r="J18" s="32"/>
      <c r="K18" s="32">
        <v>12161</v>
      </c>
      <c r="L18" s="29" t="s">
        <v>45</v>
      </c>
      <c r="M18" s="33">
        <v>-437.95666666666671</v>
      </c>
      <c r="N18" s="25">
        <f t="shared" si="0"/>
        <v>-330.07</v>
      </c>
      <c r="O18" s="7">
        <f>Tabela2[[#This Row],[PROCV]]/Tabela2[[#Totals],[PROCV]]</f>
        <v>2.1097225759874366E-3</v>
      </c>
      <c r="R18" s="32">
        <v>12161</v>
      </c>
      <c r="S18" t="str">
        <f t="shared" si="1"/>
        <v>'12.161',</v>
      </c>
    </row>
    <row r="19" spans="1:19" x14ac:dyDescent="0.25">
      <c r="A19" s="24">
        <v>12101</v>
      </c>
      <c r="B19">
        <v>-99.75</v>
      </c>
      <c r="F19" s="24">
        <v>12167</v>
      </c>
      <c r="G19">
        <v>-12.46</v>
      </c>
      <c r="J19" s="32"/>
      <c r="K19" s="24">
        <v>12167</v>
      </c>
      <c r="L19" t="s">
        <v>46</v>
      </c>
      <c r="M19" s="25">
        <v>-18.466666666666665</v>
      </c>
      <c r="N19" s="25">
        <f t="shared" si="0"/>
        <v>-12.46</v>
      </c>
      <c r="O19" s="7">
        <f>Tabela2[[#This Row],[PROCV]]/Tabela2[[#Totals],[PROCV]]</f>
        <v>7.9641116420163798E-5</v>
      </c>
      <c r="R19" s="24">
        <v>12167</v>
      </c>
      <c r="S19" t="str">
        <f t="shared" si="1"/>
        <v>'12.167',</v>
      </c>
    </row>
    <row r="20" spans="1:19" x14ac:dyDescent="0.25">
      <c r="A20" s="24">
        <v>12110</v>
      </c>
      <c r="B20">
        <v>-17.329999999999998</v>
      </c>
      <c r="F20" s="24">
        <v>12178</v>
      </c>
      <c r="G20">
        <v>-77.16</v>
      </c>
      <c r="J20" s="32"/>
      <c r="K20" s="32">
        <v>12178</v>
      </c>
      <c r="L20" s="29" t="s">
        <v>49</v>
      </c>
      <c r="M20" s="33">
        <v>-124.45</v>
      </c>
      <c r="N20" s="25">
        <f t="shared" si="0"/>
        <v>-77.16</v>
      </c>
      <c r="O20" s="7">
        <f>Tabela2[[#This Row],[PROCV]]/Tabela2[[#Totals],[PROCV]]</f>
        <v>4.9318688145905598E-4</v>
      </c>
      <c r="R20" s="32">
        <v>12178</v>
      </c>
      <c r="S20" t="str">
        <f t="shared" si="1"/>
        <v>'12.178',</v>
      </c>
    </row>
    <row r="21" spans="1:19" x14ac:dyDescent="0.25">
      <c r="A21" s="24">
        <v>12120</v>
      </c>
      <c r="B21">
        <v>-178.37</v>
      </c>
      <c r="F21" s="34">
        <v>12180</v>
      </c>
      <c r="G21" s="35">
        <v>-54.51</v>
      </c>
      <c r="J21" s="32"/>
      <c r="K21" s="34">
        <v>12180</v>
      </c>
      <c r="L21" s="29" t="s">
        <v>242</v>
      </c>
      <c r="M21" s="33"/>
      <c r="N21" s="25">
        <f t="shared" si="0"/>
        <v>-54.51</v>
      </c>
      <c r="O21" s="7">
        <f>Tabela2[[#This Row],[PROCV]]/Tabela2[[#Totals],[PROCV]]</f>
        <v>3.484139049809894E-4</v>
      </c>
      <c r="R21" s="34">
        <v>12180</v>
      </c>
      <c r="S21" t="str">
        <f t="shared" si="1"/>
        <v>'12.180',</v>
      </c>
    </row>
    <row r="22" spans="1:19" x14ac:dyDescent="0.25">
      <c r="A22" s="24">
        <v>12122</v>
      </c>
      <c r="B22">
        <v>-378.52</v>
      </c>
      <c r="F22" s="24">
        <v>12183</v>
      </c>
      <c r="G22">
        <v>-102.76</v>
      </c>
      <c r="J22" s="32"/>
      <c r="K22" s="32">
        <v>12183</v>
      </c>
      <c r="L22" s="29" t="s">
        <v>53</v>
      </c>
      <c r="M22" s="33">
        <v>-85.13</v>
      </c>
      <c r="N22" s="25">
        <f t="shared" si="0"/>
        <v>-102.76</v>
      </c>
      <c r="O22" s="7">
        <f>Tabela2[[#This Row],[PROCV]]/Tabela2[[#Totals],[PROCV]]</f>
        <v>6.5681549946517109E-4</v>
      </c>
      <c r="R22" s="32">
        <v>12183</v>
      </c>
      <c r="S22" t="str">
        <f t="shared" si="1"/>
        <v>'12.183',</v>
      </c>
    </row>
    <row r="23" spans="1:19" x14ac:dyDescent="0.25">
      <c r="A23" s="24">
        <v>12124</v>
      </c>
      <c r="B23">
        <v>-153.75</v>
      </c>
      <c r="F23" s="24">
        <v>12184</v>
      </c>
      <c r="G23">
        <v>-17.87</v>
      </c>
      <c r="J23" s="32"/>
      <c r="K23" s="24">
        <v>12184</v>
      </c>
      <c r="L23" t="s">
        <v>54</v>
      </c>
      <c r="M23" s="25">
        <v>-9.8833333333333329</v>
      </c>
      <c r="N23" s="25">
        <f t="shared" si="0"/>
        <v>-17.87</v>
      </c>
      <c r="O23" s="7">
        <f>Tabela2[[#This Row],[PROCV]]/Tabela2[[#Totals],[PROCV]]</f>
        <v>1.1422044545973732E-4</v>
      </c>
      <c r="R23" s="24">
        <v>12184</v>
      </c>
      <c r="S23" t="str">
        <f t="shared" si="1"/>
        <v>'12.184',</v>
      </c>
    </row>
    <row r="24" spans="1:19" x14ac:dyDescent="0.25">
      <c r="A24" s="24">
        <v>12130</v>
      </c>
      <c r="B24">
        <v>-38.24</v>
      </c>
      <c r="F24" s="24">
        <v>12185</v>
      </c>
      <c r="G24">
        <v>-102.75</v>
      </c>
      <c r="J24" s="32"/>
      <c r="K24" s="32">
        <v>12185</v>
      </c>
      <c r="L24" s="29" t="s">
        <v>55</v>
      </c>
      <c r="M24" s="33">
        <v>-85.12</v>
      </c>
      <c r="N24" s="25">
        <f t="shared" si="0"/>
        <v>-102.75</v>
      </c>
      <c r="O24" s="7">
        <f>Tabela2[[#This Row],[PROCV]]/Tabela2[[#Totals],[PROCV]]</f>
        <v>6.5675158203626241E-4</v>
      </c>
      <c r="R24" s="32">
        <v>12185</v>
      </c>
      <c r="S24" t="str">
        <f t="shared" si="1"/>
        <v>'12.185',</v>
      </c>
    </row>
    <row r="25" spans="1:19" x14ac:dyDescent="0.25">
      <c r="A25" s="24">
        <v>12131</v>
      </c>
      <c r="B25">
        <v>-4.51</v>
      </c>
      <c r="F25" s="24">
        <v>14005</v>
      </c>
      <c r="G25">
        <v>-7.24</v>
      </c>
      <c r="J25" s="32"/>
      <c r="K25" s="32">
        <v>14005</v>
      </c>
      <c r="L25" s="29" t="s">
        <v>200</v>
      </c>
      <c r="M25" s="33">
        <v>-3.2725</v>
      </c>
      <c r="N25" s="25">
        <f t="shared" si="0"/>
        <v>-7.24</v>
      </c>
      <c r="O25" s="7">
        <f>Tabela2[[#This Row],[PROCV]]/Tabela2[[#Totals],[PROCV]]</f>
        <v>4.6276218529854404E-5</v>
      </c>
      <c r="R25" s="32">
        <v>14005</v>
      </c>
      <c r="S25" t="str">
        <f t="shared" si="1"/>
        <v>'14.005',</v>
      </c>
    </row>
    <row r="26" spans="1:19" x14ac:dyDescent="0.25">
      <c r="A26" s="24">
        <v>12133</v>
      </c>
      <c r="B26">
        <v>-32.9</v>
      </c>
      <c r="F26" s="24">
        <v>14007</v>
      </c>
      <c r="G26">
        <v>-11.08</v>
      </c>
      <c r="J26" s="32"/>
      <c r="K26" s="24">
        <v>14007</v>
      </c>
      <c r="L26" t="s">
        <v>201</v>
      </c>
      <c r="M26" s="25">
        <v>-6.4099999999999993</v>
      </c>
      <c r="N26" s="25">
        <f t="shared" si="0"/>
        <v>-11.08</v>
      </c>
      <c r="O26" s="7">
        <f>Tabela2[[#This Row],[PROCV]]/Tabela2[[#Totals],[PROCV]]</f>
        <v>7.0820511230771654E-5</v>
      </c>
      <c r="R26" s="32">
        <v>14007</v>
      </c>
      <c r="S26" t="str">
        <f t="shared" si="1"/>
        <v>'14.007',</v>
      </c>
    </row>
    <row r="27" spans="1:19" x14ac:dyDescent="0.25">
      <c r="A27" s="24">
        <v>12136</v>
      </c>
      <c r="B27">
        <v>-7.25</v>
      </c>
      <c r="F27" s="24">
        <v>15100</v>
      </c>
      <c r="G27">
        <v>-286.10000000000002</v>
      </c>
      <c r="J27" s="32"/>
      <c r="K27" s="32">
        <v>15100</v>
      </c>
      <c r="L27" s="29" t="s">
        <v>182</v>
      </c>
      <c r="M27" s="33">
        <v>-173.42750000000001</v>
      </c>
      <c r="N27" s="25">
        <f t="shared" si="0"/>
        <v>-286.10000000000002</v>
      </c>
      <c r="O27" s="7">
        <f>Tabela2[[#This Row],[PROCV]]/Tabela2[[#Totals],[PROCV]]</f>
        <v>1.8286776410761526E-3</v>
      </c>
      <c r="R27" s="32">
        <v>15100</v>
      </c>
      <c r="S27" t="str">
        <f t="shared" si="1"/>
        <v>'15.100',</v>
      </c>
    </row>
    <row r="28" spans="1:19" x14ac:dyDescent="0.25">
      <c r="A28" s="24">
        <v>12140</v>
      </c>
      <c r="B28">
        <v>-131.07</v>
      </c>
      <c r="F28" s="24">
        <v>16110</v>
      </c>
      <c r="G28">
        <v>-170.58</v>
      </c>
      <c r="J28" s="32"/>
      <c r="K28" s="32">
        <v>16110</v>
      </c>
      <c r="L28" s="29" t="s">
        <v>47</v>
      </c>
      <c r="M28" s="33">
        <v>-262.30333333333334</v>
      </c>
      <c r="N28" s="25">
        <f t="shared" si="0"/>
        <v>-170.58</v>
      </c>
      <c r="O28" s="7">
        <f>Tabela2[[#This Row],[PROCV]]/Tabela2[[#Totals],[PROCV]]</f>
        <v>1.0903035023235585E-3</v>
      </c>
      <c r="R28" s="32">
        <v>16110</v>
      </c>
      <c r="S28" t="str">
        <f t="shared" si="1"/>
        <v>'16.110',</v>
      </c>
    </row>
    <row r="29" spans="1:19" x14ac:dyDescent="0.25">
      <c r="A29" s="24">
        <v>12160</v>
      </c>
      <c r="B29">
        <v>-835.73</v>
      </c>
      <c r="F29" s="24">
        <v>16130</v>
      </c>
      <c r="G29">
        <v>-63.67</v>
      </c>
      <c r="J29" s="32"/>
      <c r="K29" s="24">
        <v>16130</v>
      </c>
      <c r="L29" t="s">
        <v>48</v>
      </c>
      <c r="M29" s="25">
        <v>-94.233333333333334</v>
      </c>
      <c r="N29" s="25">
        <f t="shared" si="0"/>
        <v>-63.67</v>
      </c>
      <c r="O29" s="7">
        <f>Tabela2[[#This Row],[PROCV]]/Tabela2[[#Totals],[PROCV]]</f>
        <v>4.0696226986130244E-4</v>
      </c>
      <c r="R29" s="24">
        <v>16130</v>
      </c>
      <c r="S29" t="str">
        <f t="shared" si="1"/>
        <v>'16.130',</v>
      </c>
    </row>
    <row r="30" spans="1:19" x14ac:dyDescent="0.25">
      <c r="A30" s="24">
        <v>12161</v>
      </c>
      <c r="B30">
        <v>-330.07</v>
      </c>
      <c r="F30" s="24">
        <v>16140</v>
      </c>
      <c r="G30">
        <v>-13.28</v>
      </c>
      <c r="J30" s="32"/>
      <c r="K30" s="24">
        <v>16140</v>
      </c>
      <c r="L30" t="s">
        <v>50</v>
      </c>
      <c r="M30" s="25">
        <v>-11.853333333333333</v>
      </c>
      <c r="N30" s="25">
        <f t="shared" si="0"/>
        <v>-13.28</v>
      </c>
      <c r="O30" s="7">
        <f>Tabela2[[#This Row],[PROCV]]/Tabela2[[#Totals],[PROCV]]</f>
        <v>8.488234559067216E-5</v>
      </c>
      <c r="R30" s="32">
        <v>16140</v>
      </c>
      <c r="S30" t="str">
        <f t="shared" si="1"/>
        <v>'16.140',</v>
      </c>
    </row>
    <row r="31" spans="1:19" x14ac:dyDescent="0.25">
      <c r="A31" s="24">
        <v>12167</v>
      </c>
      <c r="B31">
        <v>-12.46</v>
      </c>
      <c r="F31" s="24">
        <v>17001</v>
      </c>
      <c r="G31">
        <v>-13.88</v>
      </c>
      <c r="J31" s="32"/>
      <c r="K31" s="24">
        <v>17001</v>
      </c>
      <c r="L31" t="s">
        <v>205</v>
      </c>
      <c r="M31" s="25">
        <v>-8.4175000000000004</v>
      </c>
      <c r="N31" s="25">
        <f t="shared" si="0"/>
        <v>-13.88</v>
      </c>
      <c r="O31" s="7">
        <f>Tabela2[[#This Row],[PROCV]]/Tabela2[[#Totals],[PROCV]]</f>
        <v>8.8717391325190484E-5</v>
      </c>
      <c r="R31" s="24">
        <v>17001</v>
      </c>
      <c r="S31" t="str">
        <f t="shared" si="1"/>
        <v>'17.001',</v>
      </c>
    </row>
    <row r="32" spans="1:19" x14ac:dyDescent="0.25">
      <c r="A32" s="24">
        <v>12178</v>
      </c>
      <c r="B32">
        <v>-77.16</v>
      </c>
      <c r="F32" s="24">
        <v>20001</v>
      </c>
      <c r="G32">
        <v>-54.51</v>
      </c>
      <c r="J32" s="32"/>
      <c r="K32" s="24">
        <v>20001</v>
      </c>
      <c r="L32" t="s">
        <v>57</v>
      </c>
      <c r="M32" s="25">
        <v>-80.393333333333331</v>
      </c>
      <c r="N32" s="25">
        <f t="shared" si="0"/>
        <v>-54.51</v>
      </c>
      <c r="O32" s="7">
        <f>Tabela2[[#This Row],[PROCV]]/Tabela2[[#Totals],[PROCV]]</f>
        <v>3.484139049809894E-4</v>
      </c>
      <c r="R32" s="32">
        <v>20001</v>
      </c>
      <c r="S32" t="str">
        <f t="shared" si="1"/>
        <v>'20.001',</v>
      </c>
    </row>
    <row r="33" spans="1:19" x14ac:dyDescent="0.25">
      <c r="A33" s="24">
        <v>12180</v>
      </c>
      <c r="B33">
        <v>-54.51</v>
      </c>
      <c r="F33" s="24">
        <v>20018</v>
      </c>
      <c r="G33">
        <v>-25.81</v>
      </c>
      <c r="J33" s="32"/>
      <c r="K33" s="32">
        <v>20018</v>
      </c>
      <c r="L33" s="29" t="s">
        <v>58</v>
      </c>
      <c r="M33" s="33">
        <v>-24.330000000000002</v>
      </c>
      <c r="N33" s="25">
        <f t="shared" si="0"/>
        <v>-25.81</v>
      </c>
      <c r="O33" s="7">
        <f>Tabela2[[#This Row],[PROCV]]/Tabela2[[#Totals],[PROCV]]</f>
        <v>1.649708840131964E-4</v>
      </c>
      <c r="R33" s="32">
        <v>20018</v>
      </c>
      <c r="S33" t="str">
        <f t="shared" si="1"/>
        <v>'20.018',</v>
      </c>
    </row>
    <row r="34" spans="1:19" x14ac:dyDescent="0.25">
      <c r="A34" s="24">
        <v>12183</v>
      </c>
      <c r="B34">
        <v>-102.76</v>
      </c>
      <c r="F34" s="24">
        <v>20020</v>
      </c>
      <c r="G34">
        <v>-55.44</v>
      </c>
      <c r="J34" s="32"/>
      <c r="K34" s="24">
        <v>20020</v>
      </c>
      <c r="L34" t="s">
        <v>59</v>
      </c>
      <c r="M34" s="25">
        <v>-104.32333333333334</v>
      </c>
      <c r="N34" s="25">
        <f t="shared" ref="N34:N65" si="2">VLOOKUP(K34,$F$2:$G$185,2)</f>
        <v>-55.44</v>
      </c>
      <c r="O34" s="7">
        <f>Tabela2[[#This Row],[PROCV]]/Tabela2[[#Totals],[PROCV]]</f>
        <v>3.543582258694928E-4</v>
      </c>
      <c r="R34" s="32">
        <v>20020</v>
      </c>
      <c r="S34" t="str">
        <f t="shared" si="1"/>
        <v>'20.020',</v>
      </c>
    </row>
    <row r="35" spans="1:19" x14ac:dyDescent="0.25">
      <c r="A35" s="24">
        <v>12184</v>
      </c>
      <c r="B35">
        <v>-17.87</v>
      </c>
      <c r="F35" s="24">
        <v>20040</v>
      </c>
      <c r="G35">
        <v>-41.62</v>
      </c>
      <c r="J35" s="32"/>
      <c r="K35" s="32">
        <v>20040</v>
      </c>
      <c r="L35" s="29" t="s">
        <v>60</v>
      </c>
      <c r="M35" s="33">
        <v>-30.733333333333334</v>
      </c>
      <c r="N35" s="25">
        <f t="shared" si="2"/>
        <v>-41.62</v>
      </c>
      <c r="O35" s="7">
        <f>Tabela2[[#This Row],[PROCV]]/Tabela2[[#Totals],[PROCV]]</f>
        <v>2.6602433911775413E-4</v>
      </c>
      <c r="R35" s="32">
        <v>20040</v>
      </c>
      <c r="S35" t="str">
        <f t="shared" si="1"/>
        <v>'20.040',</v>
      </c>
    </row>
    <row r="36" spans="1:19" x14ac:dyDescent="0.25">
      <c r="A36" s="24">
        <v>12185</v>
      </c>
      <c r="B36">
        <v>-102.75</v>
      </c>
      <c r="F36" s="24">
        <v>20050</v>
      </c>
      <c r="G36">
        <v>-653.63</v>
      </c>
      <c r="J36" s="32"/>
      <c r="K36" s="24">
        <v>20050</v>
      </c>
      <c r="L36" t="s">
        <v>61</v>
      </c>
      <c r="M36" s="25">
        <v>-574.67999999999995</v>
      </c>
      <c r="N36" s="25">
        <f t="shared" si="2"/>
        <v>-653.63</v>
      </c>
      <c r="O36" s="7">
        <f>Tabela2[[#This Row],[PROCV]]/Tabela2[[#Totals],[PROCV]]</f>
        <v>4.1778349057553493E-3</v>
      </c>
      <c r="R36" s="32">
        <v>20050</v>
      </c>
      <c r="S36" t="str">
        <f t="shared" si="1"/>
        <v>'20.050',</v>
      </c>
    </row>
    <row r="37" spans="1:19" x14ac:dyDescent="0.25">
      <c r="A37" s="24">
        <v>14005</v>
      </c>
      <c r="B37">
        <v>-7.24</v>
      </c>
      <c r="F37" s="24">
        <v>20115</v>
      </c>
      <c r="G37">
        <v>-201.48</v>
      </c>
      <c r="J37" s="32"/>
      <c r="K37" s="24">
        <v>20115</v>
      </c>
      <c r="L37" t="s">
        <v>172</v>
      </c>
      <c r="M37" s="25">
        <v>-232.75666666666666</v>
      </c>
      <c r="N37" s="25">
        <f t="shared" si="2"/>
        <v>-201.48</v>
      </c>
      <c r="O37" s="7">
        <f>Tabela2[[#This Row],[PROCV]]/Tabela2[[#Totals],[PROCV]]</f>
        <v>1.287808357651252E-3</v>
      </c>
      <c r="R37" s="24">
        <v>20115</v>
      </c>
      <c r="S37" t="str">
        <f t="shared" si="1"/>
        <v>'20.115',</v>
      </c>
    </row>
    <row r="38" spans="1:19" x14ac:dyDescent="0.25">
      <c r="A38" s="24">
        <v>14007</v>
      </c>
      <c r="B38">
        <v>-11.08</v>
      </c>
      <c r="F38" s="24">
        <v>20300</v>
      </c>
      <c r="G38">
        <v>-54.51</v>
      </c>
      <c r="J38" s="32"/>
      <c r="K38" s="32">
        <v>20300</v>
      </c>
      <c r="L38" s="29" t="s">
        <v>62</v>
      </c>
      <c r="M38" s="33">
        <v>-80.393333333333331</v>
      </c>
      <c r="N38" s="25">
        <f t="shared" si="2"/>
        <v>-54.51</v>
      </c>
      <c r="O38" s="7">
        <f>Tabela2[[#This Row],[PROCV]]/Tabela2[[#Totals],[PROCV]]</f>
        <v>3.484139049809894E-4</v>
      </c>
      <c r="R38" s="32">
        <v>20300</v>
      </c>
      <c r="S38" t="str">
        <f t="shared" si="1"/>
        <v>'20.300',</v>
      </c>
    </row>
    <row r="39" spans="1:19" x14ac:dyDescent="0.25">
      <c r="A39" s="24">
        <v>15100</v>
      </c>
      <c r="B39">
        <v>-286.10000000000002</v>
      </c>
      <c r="F39" s="24">
        <v>20310</v>
      </c>
      <c r="G39">
        <v>-169.33</v>
      </c>
      <c r="J39" s="32"/>
      <c r="K39" s="24">
        <v>20310</v>
      </c>
      <c r="L39" t="s">
        <v>63</v>
      </c>
      <c r="M39" s="25">
        <v>-133.76</v>
      </c>
      <c r="N39" s="25">
        <f t="shared" si="2"/>
        <v>-169.33</v>
      </c>
      <c r="O39" s="7">
        <f>Tabela2[[#This Row],[PROCV]]/Tabela2[[#Totals],[PROCV]]</f>
        <v>1.0823138237099788E-3</v>
      </c>
      <c r="R39" s="24">
        <v>20310</v>
      </c>
      <c r="S39" t="str">
        <f t="shared" si="1"/>
        <v>'20.310',</v>
      </c>
    </row>
    <row r="40" spans="1:19" x14ac:dyDescent="0.25">
      <c r="A40" s="24">
        <v>16110</v>
      </c>
      <c r="B40">
        <v>-170.58</v>
      </c>
      <c r="F40" s="24">
        <v>20320</v>
      </c>
      <c r="G40">
        <v>-105.79</v>
      </c>
      <c r="J40" s="32"/>
      <c r="K40" s="32">
        <v>20320</v>
      </c>
      <c r="L40" s="29" t="s">
        <v>64</v>
      </c>
      <c r="M40" s="33">
        <v>-61.276666666666664</v>
      </c>
      <c r="N40" s="25">
        <f t="shared" si="2"/>
        <v>-105.79</v>
      </c>
      <c r="O40" s="7">
        <f>Tabela2[[#This Row],[PROCV]]/Tabela2[[#Totals],[PROCV]]</f>
        <v>6.761824804244886E-4</v>
      </c>
      <c r="R40" s="32">
        <v>20320</v>
      </c>
      <c r="S40" t="str">
        <f t="shared" si="1"/>
        <v>'20.320',</v>
      </c>
    </row>
    <row r="41" spans="1:19" x14ac:dyDescent="0.25">
      <c r="A41" s="24">
        <v>16130</v>
      </c>
      <c r="B41">
        <v>-63.67</v>
      </c>
      <c r="F41" s="24">
        <v>20330</v>
      </c>
      <c r="G41">
        <v>-23.57</v>
      </c>
      <c r="J41" s="32"/>
      <c r="K41" s="24">
        <v>20330</v>
      </c>
      <c r="L41" t="s">
        <v>65</v>
      </c>
      <c r="M41" s="25">
        <v>-27.78</v>
      </c>
      <c r="N41" s="25">
        <f t="shared" si="2"/>
        <v>-23.57</v>
      </c>
      <c r="O41" s="7">
        <f>Tabela2[[#This Row],[PROCV]]/Tabela2[[#Totals],[PROCV]]</f>
        <v>1.5065337993766135E-4</v>
      </c>
      <c r="R41" s="24">
        <v>20330</v>
      </c>
      <c r="S41" t="str">
        <f t="shared" si="1"/>
        <v>'20.330',</v>
      </c>
    </row>
    <row r="42" spans="1:19" x14ac:dyDescent="0.25">
      <c r="A42" s="24">
        <v>16140</v>
      </c>
      <c r="B42">
        <v>-13.28</v>
      </c>
      <c r="F42" s="24">
        <v>20702</v>
      </c>
      <c r="G42">
        <v>-7260.7</v>
      </c>
      <c r="J42" s="32"/>
      <c r="K42" s="32">
        <v>20702</v>
      </c>
      <c r="L42" s="29" t="s">
        <v>66</v>
      </c>
      <c r="M42" s="33">
        <v>-6174.413333333333</v>
      </c>
      <c r="N42" s="25">
        <f t="shared" si="2"/>
        <v>-7260.7</v>
      </c>
      <c r="O42" s="7">
        <f>Tabela2[[#This Row],[PROCV]]/Tabela2[[#Totals],[PROCV]]</f>
        <v>4.6408527607695281E-2</v>
      </c>
      <c r="R42" s="32">
        <v>20702</v>
      </c>
      <c r="S42" t="str">
        <f t="shared" si="1"/>
        <v>'20.702',</v>
      </c>
    </row>
    <row r="43" spans="1:19" x14ac:dyDescent="0.25">
      <c r="A43" s="24">
        <v>17001</v>
      </c>
      <c r="B43">
        <v>-13.88</v>
      </c>
      <c r="F43" s="24">
        <v>20705</v>
      </c>
      <c r="G43">
        <v>-2494.7700000000004</v>
      </c>
      <c r="J43" s="32"/>
      <c r="K43" s="24">
        <v>20705</v>
      </c>
      <c r="L43" t="s">
        <v>67</v>
      </c>
      <c r="M43" s="25">
        <v>-1333.5675000000001</v>
      </c>
      <c r="N43" s="25">
        <f t="shared" si="2"/>
        <v>-2494.7700000000004</v>
      </c>
      <c r="O43" s="7">
        <f>Tabela2[[#This Row],[PROCV]]/Tabela2[[#Totals],[PROCV]]</f>
        <v>1.5945928411840452E-2</v>
      </c>
      <c r="R43" s="24">
        <v>20705</v>
      </c>
      <c r="S43" t="str">
        <f t="shared" si="1"/>
        <v>'20.705',</v>
      </c>
    </row>
    <row r="44" spans="1:19" x14ac:dyDescent="0.25">
      <c r="A44" s="24">
        <v>20001</v>
      </c>
      <c r="B44">
        <v>-54.51</v>
      </c>
      <c r="F44" s="24">
        <v>20706</v>
      </c>
      <c r="G44">
        <v>-929.42</v>
      </c>
      <c r="J44" s="32"/>
      <c r="K44" s="32">
        <v>20706</v>
      </c>
      <c r="L44" s="29" t="s">
        <v>68</v>
      </c>
      <c r="M44" s="33">
        <v>-1189.1624999999999</v>
      </c>
      <c r="N44" s="25">
        <f t="shared" si="2"/>
        <v>-929.42</v>
      </c>
      <c r="O44" s="7">
        <f>Tabela2[[#This Row],[PROCV]]/Tabela2[[#Totals],[PROCV]]</f>
        <v>5.9406136776266952E-3</v>
      </c>
      <c r="R44" s="32">
        <v>20706</v>
      </c>
      <c r="S44" t="str">
        <f t="shared" si="1"/>
        <v>'20.706',</v>
      </c>
    </row>
    <row r="45" spans="1:19" x14ac:dyDescent="0.25">
      <c r="A45" s="24">
        <v>20018</v>
      </c>
      <c r="B45">
        <v>-25.81</v>
      </c>
      <c r="F45" s="24">
        <v>20708</v>
      </c>
      <c r="G45">
        <v>-6950.57</v>
      </c>
      <c r="J45" s="32"/>
      <c r="K45" s="24">
        <v>20708</v>
      </c>
      <c r="L45" t="s">
        <v>69</v>
      </c>
      <c r="M45" s="25">
        <v>-5838.3266666666668</v>
      </c>
      <c r="N45" s="25">
        <f t="shared" si="2"/>
        <v>-6950.57</v>
      </c>
      <c r="O45" s="7">
        <f>Tabela2[[#This Row],[PROCV]]/Tabela2[[#Totals],[PROCV]]</f>
        <v>4.4426256384951672E-2</v>
      </c>
      <c r="R45" s="24">
        <v>20708</v>
      </c>
      <c r="S45" t="str">
        <f t="shared" si="1"/>
        <v>'20.708',</v>
      </c>
    </row>
    <row r="46" spans="1:19" x14ac:dyDescent="0.25">
      <c r="A46" s="24">
        <v>20020</v>
      </c>
      <c r="B46">
        <v>-55.44</v>
      </c>
      <c r="F46" s="24">
        <v>20737</v>
      </c>
      <c r="G46">
        <v>-1199.4299999999998</v>
      </c>
      <c r="J46" s="32"/>
      <c r="K46" s="32">
        <v>20737</v>
      </c>
      <c r="L46" s="29" t="s">
        <v>70</v>
      </c>
      <c r="M46" s="33">
        <v>-2532.3000000000002</v>
      </c>
      <c r="N46" s="25">
        <f t="shared" si="2"/>
        <v>-1199.4299999999998</v>
      </c>
      <c r="O46" s="7">
        <f>Tabela2[[#This Row],[PROCV]]/Tabela2[[#Totals],[PROCV]]</f>
        <v>7.6664481755888475E-3</v>
      </c>
      <c r="R46" s="32">
        <v>20737</v>
      </c>
      <c r="S46" t="str">
        <f t="shared" si="1"/>
        <v>'20.737',</v>
      </c>
    </row>
    <row r="47" spans="1:19" x14ac:dyDescent="0.25">
      <c r="A47" s="24">
        <v>20040</v>
      </c>
      <c r="B47">
        <v>-41.62</v>
      </c>
      <c r="F47" s="24">
        <v>20738</v>
      </c>
      <c r="G47">
        <v>-3041.1800000000003</v>
      </c>
      <c r="J47" s="32"/>
      <c r="K47" s="24">
        <v>20738</v>
      </c>
      <c r="L47" t="s">
        <v>71</v>
      </c>
      <c r="M47" s="25">
        <v>-500.14000000000004</v>
      </c>
      <c r="N47" s="25">
        <f t="shared" si="2"/>
        <v>-3041.1800000000003</v>
      </c>
      <c r="O47" s="7">
        <f>Tabela2[[#This Row],[PROCV]]/Tabela2[[#Totals],[PROCV]]</f>
        <v>1.9438440644837379E-2</v>
      </c>
      <c r="R47" s="24">
        <v>20738</v>
      </c>
      <c r="S47" t="str">
        <f t="shared" si="1"/>
        <v>'20.738',</v>
      </c>
    </row>
    <row r="48" spans="1:19" x14ac:dyDescent="0.25">
      <c r="A48" s="24">
        <v>20050</v>
      </c>
      <c r="B48">
        <v>-653.63</v>
      </c>
      <c r="F48" s="24">
        <v>20780</v>
      </c>
      <c r="G48">
        <v>-1730.11</v>
      </c>
      <c r="J48" s="32"/>
      <c r="K48" s="32">
        <v>20780</v>
      </c>
      <c r="L48" s="29" t="s">
        <v>72</v>
      </c>
      <c r="M48" s="33">
        <v>-1103.8675000000001</v>
      </c>
      <c r="N48" s="25">
        <f t="shared" si="2"/>
        <v>-1730.11</v>
      </c>
      <c r="O48" s="7">
        <f>Tabela2[[#This Row],[PROCV]]/Tabela2[[#Totals],[PROCV]]</f>
        <v>1.1058418292912485E-2</v>
      </c>
      <c r="R48" s="32">
        <v>20780</v>
      </c>
      <c r="S48" t="str">
        <f t="shared" si="1"/>
        <v>'20.780',</v>
      </c>
    </row>
    <row r="49" spans="1:19" x14ac:dyDescent="0.25">
      <c r="A49" s="24">
        <v>20115</v>
      </c>
      <c r="B49">
        <v>-201.48</v>
      </c>
      <c r="F49" s="24">
        <v>20781</v>
      </c>
      <c r="G49">
        <v>-456.79</v>
      </c>
      <c r="J49" s="32"/>
      <c r="K49" s="24">
        <v>20781</v>
      </c>
      <c r="L49" t="s">
        <v>73</v>
      </c>
      <c r="M49" s="25">
        <v>-145.02333333333334</v>
      </c>
      <c r="N49" s="25">
        <f t="shared" si="2"/>
        <v>-456.79</v>
      </c>
      <c r="O49" s="7">
        <f>Tabela2[[#This Row],[PROCV]]/Tabela2[[#Totals],[PROCV]]</f>
        <v>2.9196842351177062E-3</v>
      </c>
      <c r="R49" s="24">
        <v>20781</v>
      </c>
      <c r="S49" t="str">
        <f t="shared" si="1"/>
        <v>'20.781',</v>
      </c>
    </row>
    <row r="50" spans="1:19" x14ac:dyDescent="0.25">
      <c r="A50" s="24">
        <v>20300</v>
      </c>
      <c r="B50">
        <v>-54.51</v>
      </c>
      <c r="F50" s="34">
        <v>20782</v>
      </c>
      <c r="G50" s="35">
        <v>-2287.0500000000002</v>
      </c>
      <c r="J50" s="32"/>
      <c r="K50" s="34">
        <v>20782</v>
      </c>
      <c r="L50" s="29" t="s">
        <v>250</v>
      </c>
      <c r="M50" s="33"/>
      <c r="N50" s="25">
        <f t="shared" si="2"/>
        <v>-2287.0500000000002</v>
      </c>
      <c r="O50" s="7">
        <f>Tabela2[[#This Row],[PROCV]]/Tabela2[[#Totals],[PROCV]]</f>
        <v>1.461823557855021E-2</v>
      </c>
      <c r="R50" s="34">
        <v>20782</v>
      </c>
      <c r="S50" t="str">
        <f t="shared" si="1"/>
        <v>'20.782',</v>
      </c>
    </row>
    <row r="51" spans="1:19" x14ac:dyDescent="0.25">
      <c r="A51" s="24">
        <v>20310</v>
      </c>
      <c r="B51">
        <v>-169.33</v>
      </c>
      <c r="F51" s="34">
        <v>20784</v>
      </c>
      <c r="G51" s="35">
        <v>-2363.85</v>
      </c>
      <c r="J51" s="32"/>
      <c r="K51" s="34">
        <v>20784</v>
      </c>
      <c r="L51" s="29" t="s">
        <v>251</v>
      </c>
      <c r="M51" s="33"/>
      <c r="N51" s="25">
        <f t="shared" si="2"/>
        <v>-2363.85</v>
      </c>
      <c r="O51" s="7">
        <f>Tabela2[[#This Row],[PROCV]]/Tabela2[[#Totals],[PROCV]]</f>
        <v>1.5109121432568552E-2</v>
      </c>
      <c r="R51" s="34">
        <v>20784</v>
      </c>
      <c r="S51" t="str">
        <f t="shared" si="1"/>
        <v>'20.784',</v>
      </c>
    </row>
    <row r="52" spans="1:19" x14ac:dyDescent="0.25">
      <c r="A52" s="24">
        <v>20320</v>
      </c>
      <c r="B52">
        <v>-105.79</v>
      </c>
      <c r="F52" s="24">
        <v>20789</v>
      </c>
      <c r="G52">
        <v>-115.21000000000001</v>
      </c>
      <c r="J52" s="32"/>
      <c r="K52" s="32">
        <v>20789</v>
      </c>
      <c r="L52" s="29" t="s">
        <v>74</v>
      </c>
      <c r="M52" s="33">
        <v>-100.12666666666667</v>
      </c>
      <c r="N52" s="25">
        <f t="shared" si="2"/>
        <v>-115.21000000000001</v>
      </c>
      <c r="O52" s="7">
        <f>Tabela2[[#This Row],[PROCV]]/Tabela2[[#Totals],[PROCV]]</f>
        <v>7.3639269845642626E-4</v>
      </c>
      <c r="R52" s="32">
        <v>20789</v>
      </c>
      <c r="S52" t="str">
        <f t="shared" si="1"/>
        <v>'20.789',</v>
      </c>
    </row>
    <row r="53" spans="1:19" x14ac:dyDescent="0.25">
      <c r="A53" s="24">
        <v>20330</v>
      </c>
      <c r="B53">
        <v>-23.57</v>
      </c>
      <c r="F53" s="24">
        <v>20803</v>
      </c>
      <c r="G53">
        <v>-2256.98</v>
      </c>
      <c r="J53" s="32"/>
      <c r="K53" s="24">
        <v>20803</v>
      </c>
      <c r="L53" t="s">
        <v>75</v>
      </c>
      <c r="M53" s="25">
        <v>-644.16666666666663</v>
      </c>
      <c r="N53" s="25">
        <f t="shared" si="2"/>
        <v>-2256.98</v>
      </c>
      <c r="O53" s="7">
        <f>Tabela2[[#This Row],[PROCV]]/Tabela2[[#Totals],[PROCV]]</f>
        <v>1.4426035869821932E-2</v>
      </c>
      <c r="R53" s="24">
        <v>20803</v>
      </c>
      <c r="S53" t="str">
        <f t="shared" si="1"/>
        <v>'20.803',</v>
      </c>
    </row>
    <row r="54" spans="1:19" x14ac:dyDescent="0.25">
      <c r="A54" s="24">
        <v>20702</v>
      </c>
      <c r="B54">
        <v>-7260.7</v>
      </c>
      <c r="F54" s="24">
        <v>20829</v>
      </c>
      <c r="G54">
        <v>-288.01</v>
      </c>
      <c r="J54" s="32"/>
      <c r="K54" s="32">
        <v>20829</v>
      </c>
      <c r="L54" s="29" t="s">
        <v>76</v>
      </c>
      <c r="M54" s="33">
        <v>-399.63</v>
      </c>
      <c r="N54" s="25">
        <f t="shared" si="2"/>
        <v>-288.01</v>
      </c>
      <c r="O54" s="7">
        <f>Tabela2[[#This Row],[PROCV]]/Tabela2[[#Totals],[PROCV]]</f>
        <v>1.8408858699977024E-3</v>
      </c>
      <c r="R54" s="32">
        <v>20829</v>
      </c>
      <c r="S54" t="str">
        <f t="shared" si="1"/>
        <v>'20.829',</v>
      </c>
    </row>
    <row r="55" spans="1:19" x14ac:dyDescent="0.25">
      <c r="A55" s="24">
        <v>20705</v>
      </c>
      <c r="B55">
        <v>-2494.7700000000004</v>
      </c>
      <c r="F55" s="24">
        <v>20831</v>
      </c>
      <c r="G55">
        <v>-123.27</v>
      </c>
      <c r="J55" s="32"/>
      <c r="K55" s="24">
        <v>20831</v>
      </c>
      <c r="L55" t="s">
        <v>77</v>
      </c>
      <c r="M55" s="25">
        <v>-93.413333333333341</v>
      </c>
      <c r="N55" s="25">
        <f t="shared" si="2"/>
        <v>-123.27</v>
      </c>
      <c r="O55" s="7">
        <f>Tabela2[[#This Row],[PROCV]]/Tabela2[[#Totals],[PROCV]]</f>
        <v>7.8791014615678888E-4</v>
      </c>
      <c r="R55" s="24">
        <v>20831</v>
      </c>
      <c r="S55" t="str">
        <f t="shared" si="1"/>
        <v>'20.831',</v>
      </c>
    </row>
    <row r="56" spans="1:19" hidden="1" x14ac:dyDescent="0.25">
      <c r="A56" s="24">
        <v>20706</v>
      </c>
      <c r="B56">
        <v>-929.42</v>
      </c>
      <c r="F56" s="32">
        <v>20920</v>
      </c>
      <c r="J56" s="32"/>
      <c r="K56" s="32">
        <v>20920</v>
      </c>
      <c r="L56" s="29" t="s">
        <v>78</v>
      </c>
      <c r="M56" s="33">
        <v>-42.7</v>
      </c>
      <c r="N56" s="25">
        <f t="shared" si="2"/>
        <v>0</v>
      </c>
      <c r="O56" s="7">
        <f>Tabela2[[#This Row],[PROCV]]/Tabela2[[#Totals],[PROCV]]</f>
        <v>0</v>
      </c>
      <c r="R56" s="32">
        <v>21001</v>
      </c>
      <c r="S56" t="str">
        <f t="shared" si="1"/>
        <v>'21.001',</v>
      </c>
    </row>
    <row r="57" spans="1:19" x14ac:dyDescent="0.25">
      <c r="A57" s="24">
        <v>20708</v>
      </c>
      <c r="B57">
        <v>-6950.57</v>
      </c>
      <c r="F57" s="24">
        <v>21001</v>
      </c>
      <c r="G57">
        <v>-25.25</v>
      </c>
      <c r="J57" s="32"/>
      <c r="K57" s="24">
        <v>21001</v>
      </c>
      <c r="L57" t="s">
        <v>79</v>
      </c>
      <c r="M57" s="25">
        <v>-74.193333333333342</v>
      </c>
      <c r="N57" s="25">
        <f t="shared" si="2"/>
        <v>-25.25</v>
      </c>
      <c r="O57" s="7">
        <f>Tabela2[[#This Row],[PROCV]]/Tabela2[[#Totals],[PROCV]]</f>
        <v>1.6139150799431264E-4</v>
      </c>
      <c r="R57" s="34">
        <v>21106</v>
      </c>
      <c r="S57" t="str">
        <f t="shared" si="1"/>
        <v>'21.106',</v>
      </c>
    </row>
    <row r="58" spans="1:19" x14ac:dyDescent="0.25">
      <c r="A58" s="24">
        <v>20737</v>
      </c>
      <c r="B58">
        <v>-1199.4299999999998</v>
      </c>
      <c r="F58" s="34">
        <v>21106</v>
      </c>
      <c r="G58" s="35">
        <v>-33.229999999999997</v>
      </c>
      <c r="J58" s="32"/>
      <c r="K58" s="34">
        <v>21106</v>
      </c>
      <c r="L58" s="29" t="s">
        <v>255</v>
      </c>
      <c r="M58" s="33"/>
      <c r="N58" s="25">
        <f t="shared" si="2"/>
        <v>-33.229999999999997</v>
      </c>
      <c r="O58" s="7">
        <f>Tabela2[[#This Row],[PROCV]]/Tabela2[[#Totals],[PROCV]]</f>
        <v>2.1239761626340629E-4</v>
      </c>
      <c r="R58" s="32">
        <v>21110</v>
      </c>
      <c r="S58" t="str">
        <f t="shared" si="1"/>
        <v>'21.110',</v>
      </c>
    </row>
    <row r="59" spans="1:19" x14ac:dyDescent="0.25">
      <c r="A59" s="24">
        <v>20738</v>
      </c>
      <c r="B59">
        <v>-3041.1800000000003</v>
      </c>
      <c r="F59" s="24">
        <v>21110</v>
      </c>
      <c r="G59">
        <v>-2050.2800000000002</v>
      </c>
      <c r="J59" s="32"/>
      <c r="K59" s="32">
        <v>21110</v>
      </c>
      <c r="L59" s="29" t="s">
        <v>80</v>
      </c>
      <c r="M59" s="33">
        <v>-1436.0966666666666</v>
      </c>
      <c r="N59" s="25">
        <f t="shared" si="2"/>
        <v>-2050.2800000000002</v>
      </c>
      <c r="O59" s="7">
        <f>Tabela2[[#This Row],[PROCV]]/Tabela2[[#Totals],[PROCV]]</f>
        <v>1.3104862614280371E-2</v>
      </c>
      <c r="R59" s="24">
        <v>21113</v>
      </c>
      <c r="S59" t="str">
        <f t="shared" si="1"/>
        <v>'21.113',</v>
      </c>
    </row>
    <row r="60" spans="1:19" x14ac:dyDescent="0.25">
      <c r="A60" s="24">
        <v>20780</v>
      </c>
      <c r="B60">
        <v>-1730.11</v>
      </c>
      <c r="F60" s="24">
        <v>21113</v>
      </c>
      <c r="G60">
        <v>-565.76</v>
      </c>
      <c r="J60" s="32"/>
      <c r="K60" s="24">
        <v>21113</v>
      </c>
      <c r="L60" t="s">
        <v>81</v>
      </c>
      <c r="M60" s="25">
        <v>-113.06666666666666</v>
      </c>
      <c r="N60" s="25">
        <f t="shared" si="2"/>
        <v>-565.76</v>
      </c>
      <c r="O60" s="7">
        <f>Tabela2[[#This Row],[PROCV]]/Tabela2[[#Totals],[PROCV]]</f>
        <v>3.6161924579351415E-3</v>
      </c>
      <c r="R60" s="32">
        <v>21115</v>
      </c>
      <c r="S60" t="str">
        <f t="shared" si="1"/>
        <v>'21.115',</v>
      </c>
    </row>
    <row r="61" spans="1:19" x14ac:dyDescent="0.25">
      <c r="A61" s="24">
        <v>20781</v>
      </c>
      <c r="B61">
        <v>-456.79</v>
      </c>
      <c r="F61" s="24">
        <v>21115</v>
      </c>
      <c r="G61">
        <v>-653.96</v>
      </c>
      <c r="J61" s="32"/>
      <c r="K61" s="32">
        <v>21115</v>
      </c>
      <c r="L61" s="29" t="s">
        <v>82</v>
      </c>
      <c r="M61" s="33">
        <v>-1074.3666666666666</v>
      </c>
      <c r="N61" s="25">
        <f t="shared" si="2"/>
        <v>-653.96</v>
      </c>
      <c r="O61" s="7">
        <f>Tabela2[[#This Row],[PROCV]]/Tabela2[[#Totals],[PROCV]]</f>
        <v>4.1799441809093349E-3</v>
      </c>
      <c r="R61" s="24">
        <v>21122</v>
      </c>
      <c r="S61" t="str">
        <f t="shared" si="1"/>
        <v>'21.122',</v>
      </c>
    </row>
    <row r="62" spans="1:19" x14ac:dyDescent="0.25">
      <c r="A62" s="24">
        <v>20782</v>
      </c>
      <c r="B62">
        <v>-2287.0500000000002</v>
      </c>
      <c r="F62" s="24">
        <v>21122</v>
      </c>
      <c r="G62">
        <v>-341.28</v>
      </c>
      <c r="J62" s="32"/>
      <c r="K62" s="24">
        <v>21122</v>
      </c>
      <c r="L62" t="s">
        <v>83</v>
      </c>
      <c r="M62" s="25">
        <v>-320.93666666666667</v>
      </c>
      <c r="N62" s="25">
        <f t="shared" si="2"/>
        <v>-341.28</v>
      </c>
      <c r="O62" s="7">
        <f>Tabela2[[#This Row],[PROCV]]/Tabela2[[#Totals],[PROCV]]</f>
        <v>2.1813740137940204E-3</v>
      </c>
      <c r="R62" s="32">
        <v>21124</v>
      </c>
      <c r="S62" t="str">
        <f t="shared" si="1"/>
        <v>'21.124',</v>
      </c>
    </row>
    <row r="63" spans="1:19" x14ac:dyDescent="0.25">
      <c r="A63" s="24">
        <v>20784</v>
      </c>
      <c r="B63">
        <v>-2363.85</v>
      </c>
      <c r="F63" s="24">
        <v>21124</v>
      </c>
      <c r="G63">
        <v>-51.24</v>
      </c>
      <c r="J63" s="32"/>
      <c r="K63" s="32">
        <v>21124</v>
      </c>
      <c r="L63" s="29" t="s">
        <v>84</v>
      </c>
      <c r="M63" s="33">
        <v>-74.193333333333342</v>
      </c>
      <c r="N63" s="25">
        <f t="shared" si="2"/>
        <v>-51.24</v>
      </c>
      <c r="O63" s="7">
        <f>Tabela2[[#This Row],[PROCV]]/Tabela2[[#Totals],[PROCV]]</f>
        <v>3.2751290572786458E-4</v>
      </c>
      <c r="R63" s="24">
        <v>21130</v>
      </c>
      <c r="S63" t="str">
        <f t="shared" si="1"/>
        <v>'21.130',</v>
      </c>
    </row>
    <row r="64" spans="1:19" x14ac:dyDescent="0.25">
      <c r="A64" s="24">
        <v>20789</v>
      </c>
      <c r="B64">
        <v>-115.21000000000001</v>
      </c>
      <c r="F64" s="24">
        <v>21130</v>
      </c>
      <c r="G64">
        <v>-39.42</v>
      </c>
      <c r="J64" s="32"/>
      <c r="K64" s="24">
        <v>21130</v>
      </c>
      <c r="L64" t="s">
        <v>85</v>
      </c>
      <c r="M64" s="25">
        <v>-34.81</v>
      </c>
      <c r="N64" s="25">
        <f t="shared" si="2"/>
        <v>-39.42</v>
      </c>
      <c r="O64" s="7">
        <f>Tabela2[[#This Row],[PROCV]]/Tabela2[[#Totals],[PROCV]]</f>
        <v>2.5196250475785368E-4</v>
      </c>
      <c r="R64" s="32">
        <v>21210</v>
      </c>
      <c r="S64" t="str">
        <f t="shared" si="1"/>
        <v>'21.210',</v>
      </c>
    </row>
    <row r="65" spans="1:19" x14ac:dyDescent="0.25">
      <c r="A65" s="24">
        <v>20803</v>
      </c>
      <c r="B65">
        <v>-2256.98</v>
      </c>
      <c r="F65" s="24">
        <v>21210</v>
      </c>
      <c r="G65">
        <v>-461.98</v>
      </c>
      <c r="J65" s="32"/>
      <c r="K65" s="32">
        <v>21210</v>
      </c>
      <c r="L65" s="29" t="s">
        <v>86</v>
      </c>
      <c r="M65" s="33">
        <v>-302.84999999999997</v>
      </c>
      <c r="N65" s="25">
        <f t="shared" si="2"/>
        <v>-461.98</v>
      </c>
      <c r="O65" s="7">
        <f>Tabela2[[#This Row],[PROCV]]/Tabela2[[#Totals],[PROCV]]</f>
        <v>2.9528573807212897E-3</v>
      </c>
      <c r="R65" s="24">
        <v>21220</v>
      </c>
      <c r="S65" t="str">
        <f t="shared" si="1"/>
        <v>'21.220',</v>
      </c>
    </row>
    <row r="66" spans="1:19" x14ac:dyDescent="0.25">
      <c r="A66" s="24">
        <v>20829</v>
      </c>
      <c r="B66">
        <v>-288.01</v>
      </c>
      <c r="F66" s="24">
        <v>21220</v>
      </c>
      <c r="G66">
        <v>-49.42</v>
      </c>
      <c r="J66" s="32"/>
      <c r="K66" s="24">
        <v>21220</v>
      </c>
      <c r="L66" t="s">
        <v>87</v>
      </c>
      <c r="M66" s="25">
        <v>-51.150000000000006</v>
      </c>
      <c r="N66" s="25">
        <f t="shared" ref="N66:N97" si="3">VLOOKUP(K66,$F$2:$G$185,2)</f>
        <v>-49.42</v>
      </c>
      <c r="O66" s="7">
        <f>Tabela2[[#This Row],[PROCV]]/Tabela2[[#Totals],[PROCV]]</f>
        <v>3.1587993366649235E-4</v>
      </c>
      <c r="R66" s="32">
        <v>21240</v>
      </c>
      <c r="S66" t="str">
        <f t="shared" si="1"/>
        <v>'21.240',</v>
      </c>
    </row>
    <row r="67" spans="1:19" x14ac:dyDescent="0.25">
      <c r="A67" s="24">
        <v>20831</v>
      </c>
      <c r="B67">
        <v>-123.27</v>
      </c>
      <c r="F67" s="24">
        <v>21240</v>
      </c>
      <c r="G67">
        <v>-93.77</v>
      </c>
      <c r="J67" s="32"/>
      <c r="K67" s="32">
        <v>21240</v>
      </c>
      <c r="L67" s="29" t="s">
        <v>88</v>
      </c>
      <c r="M67" s="33">
        <v>-87.7</v>
      </c>
      <c r="N67" s="25">
        <f t="shared" si="3"/>
        <v>-93.77</v>
      </c>
      <c r="O67" s="7">
        <f>Tabela2[[#This Row],[PROCV]]/Tabela2[[#Totals],[PROCV]]</f>
        <v>5.9935373087630485E-4</v>
      </c>
      <c r="R67" s="24">
        <v>21250</v>
      </c>
      <c r="S67" t="str">
        <f t="shared" ref="S67:S130" si="4">CONCATENATE(TEXT(R67,"'##.###'"),",")</f>
        <v>'21.250',</v>
      </c>
    </row>
    <row r="68" spans="1:19" x14ac:dyDescent="0.25">
      <c r="A68" s="24">
        <v>21001</v>
      </c>
      <c r="B68">
        <v>-25.25</v>
      </c>
      <c r="F68" s="24">
        <v>21250</v>
      </c>
      <c r="G68">
        <v>-191.63</v>
      </c>
      <c r="J68" s="32"/>
      <c r="K68" s="24">
        <v>21250</v>
      </c>
      <c r="L68" t="s">
        <v>89</v>
      </c>
      <c r="M68" s="25">
        <v>-187.95666666666668</v>
      </c>
      <c r="N68" s="25">
        <f t="shared" si="3"/>
        <v>-191.63</v>
      </c>
      <c r="O68" s="7">
        <f>Tabela2[[#This Row],[PROCV]]/Tabela2[[#Totals],[PROCV]]</f>
        <v>1.2248496901762428E-3</v>
      </c>
      <c r="R68" s="32">
        <v>21280</v>
      </c>
      <c r="S68" t="str">
        <f t="shared" si="4"/>
        <v>'21.280',</v>
      </c>
    </row>
    <row r="69" spans="1:19" x14ac:dyDescent="0.25">
      <c r="A69" s="24">
        <v>21106</v>
      </c>
      <c r="B69">
        <v>-33.229999999999997</v>
      </c>
      <c r="F69" s="24">
        <v>21280</v>
      </c>
      <c r="G69">
        <v>-118.10000000000001</v>
      </c>
      <c r="J69" s="32"/>
      <c r="K69" s="32">
        <v>21280</v>
      </c>
      <c r="L69" s="29" t="s">
        <v>90</v>
      </c>
      <c r="M69" s="33">
        <v>-110.74666666666667</v>
      </c>
      <c r="N69" s="25">
        <f t="shared" si="3"/>
        <v>-118.10000000000001</v>
      </c>
      <c r="O69" s="7">
        <f>Tabela2[[#This Row],[PROCV]]/Tabela2[[#Totals],[PROCV]]</f>
        <v>7.5486483541102275E-4</v>
      </c>
      <c r="R69" s="24">
        <v>21402</v>
      </c>
      <c r="S69" t="str">
        <f t="shared" si="4"/>
        <v>'21.402',</v>
      </c>
    </row>
    <row r="70" spans="1:19" x14ac:dyDescent="0.25">
      <c r="A70" s="24">
        <v>21110</v>
      </c>
      <c r="B70">
        <v>-2050.2800000000002</v>
      </c>
      <c r="F70" s="24">
        <v>21402</v>
      </c>
      <c r="G70">
        <v>-4027.35</v>
      </c>
      <c r="J70" s="32"/>
      <c r="K70" s="24">
        <v>21402</v>
      </c>
      <c r="L70" t="s">
        <v>91</v>
      </c>
      <c r="M70" s="25">
        <v>-3505.9966666666664</v>
      </c>
      <c r="N70" s="25">
        <f t="shared" si="3"/>
        <v>-4027.35</v>
      </c>
      <c r="O70" s="7">
        <f>Tabela2[[#This Row],[PROCV]]/Tabela2[[#Totals],[PROCV]]</f>
        <v>2.5741785731520597E-2</v>
      </c>
      <c r="R70" s="32">
        <v>21405</v>
      </c>
      <c r="S70" t="str">
        <f t="shared" si="4"/>
        <v>'21.405',</v>
      </c>
    </row>
    <row r="71" spans="1:19" x14ac:dyDescent="0.25">
      <c r="A71" s="24">
        <v>21113</v>
      </c>
      <c r="B71">
        <v>-565.76</v>
      </c>
      <c r="F71" s="24">
        <v>21405</v>
      </c>
      <c r="G71">
        <v>-62</v>
      </c>
      <c r="J71" s="32"/>
      <c r="K71" s="32">
        <v>21405</v>
      </c>
      <c r="L71" s="29" t="s">
        <v>92</v>
      </c>
      <c r="M71" s="33">
        <v>-73.073333333333338</v>
      </c>
      <c r="N71" s="25">
        <f t="shared" si="3"/>
        <v>-62</v>
      </c>
      <c r="O71" s="7">
        <f>Tabela2[[#This Row],[PROCV]]/Tabela2[[#Totals],[PROCV]]</f>
        <v>3.962880592335598E-4</v>
      </c>
      <c r="R71" s="24">
        <v>21406</v>
      </c>
      <c r="S71" t="str">
        <f t="shared" si="4"/>
        <v>'21.406',</v>
      </c>
    </row>
    <row r="72" spans="1:19" x14ac:dyDescent="0.25">
      <c r="A72" s="24">
        <v>21115</v>
      </c>
      <c r="B72">
        <v>-653.96</v>
      </c>
      <c r="F72" s="24">
        <v>21406</v>
      </c>
      <c r="G72">
        <v>-28.029999999999998</v>
      </c>
      <c r="J72" s="32"/>
      <c r="K72" s="24">
        <v>21406</v>
      </c>
      <c r="L72" t="s">
        <v>93</v>
      </c>
      <c r="M72" s="25">
        <v>-85.11</v>
      </c>
      <c r="N72" s="25">
        <f t="shared" si="3"/>
        <v>-28.029999999999998</v>
      </c>
      <c r="O72" s="7">
        <f>Tabela2[[#This Row],[PROCV]]/Tabela2[[#Totals],[PROCV]]</f>
        <v>1.7916055323091419E-4</v>
      </c>
      <c r="R72" s="32">
        <v>21421</v>
      </c>
      <c r="S72" t="str">
        <f t="shared" si="4"/>
        <v>'21.421',</v>
      </c>
    </row>
    <row r="73" spans="1:19" x14ac:dyDescent="0.25">
      <c r="A73" s="24">
        <v>21122</v>
      </c>
      <c r="B73">
        <v>-341.28</v>
      </c>
      <c r="F73" s="24">
        <v>21421</v>
      </c>
      <c r="G73">
        <v>-1863.35</v>
      </c>
      <c r="J73" s="32"/>
      <c r="K73" s="32">
        <v>21421</v>
      </c>
      <c r="L73" s="29" t="s">
        <v>94</v>
      </c>
      <c r="M73" s="33">
        <v>-1663.2900000000002</v>
      </c>
      <c r="N73" s="25">
        <f t="shared" si="3"/>
        <v>-1863.35</v>
      </c>
      <c r="O73" s="7">
        <f>Tabela2[[#This Row],[PROCV]]/Tabela2[[#Totals],[PROCV]]</f>
        <v>1.1910054115691187E-2</v>
      </c>
      <c r="R73" s="24">
        <v>21422</v>
      </c>
      <c r="S73" t="str">
        <f t="shared" si="4"/>
        <v>'21.422',</v>
      </c>
    </row>
    <row r="74" spans="1:19" x14ac:dyDescent="0.25">
      <c r="A74" s="24">
        <v>21124</v>
      </c>
      <c r="B74">
        <v>-51.24</v>
      </c>
      <c r="F74" s="24">
        <v>21422</v>
      </c>
      <c r="G74">
        <v>-1046.03</v>
      </c>
      <c r="J74" s="32"/>
      <c r="K74" s="24">
        <v>21422</v>
      </c>
      <c r="L74" t="s">
        <v>95</v>
      </c>
      <c r="M74" s="25">
        <v>-852.48333333333323</v>
      </c>
      <c r="N74" s="25">
        <f t="shared" si="3"/>
        <v>-1046.03</v>
      </c>
      <c r="O74" s="7">
        <f>Tabela2[[#This Row],[PROCV]]/Tabela2[[#Totals],[PROCV]]</f>
        <v>6.6859548161303309E-3</v>
      </c>
      <c r="R74" s="32">
        <v>21431</v>
      </c>
      <c r="S74" t="str">
        <f t="shared" si="4"/>
        <v>'21.431',</v>
      </c>
    </row>
    <row r="75" spans="1:19" x14ac:dyDescent="0.25">
      <c r="A75" s="24">
        <v>21130</v>
      </c>
      <c r="B75">
        <v>-39.42</v>
      </c>
      <c r="F75" s="24">
        <v>21431</v>
      </c>
      <c r="G75">
        <v>-1859.75</v>
      </c>
      <c r="J75" s="32"/>
      <c r="K75" s="32">
        <v>21431</v>
      </c>
      <c r="L75" s="29" t="s">
        <v>96</v>
      </c>
      <c r="M75" s="33">
        <v>-1895.2866666666666</v>
      </c>
      <c r="N75" s="25">
        <f t="shared" si="3"/>
        <v>-1859.75</v>
      </c>
      <c r="O75" s="7">
        <f>Tabela2[[#This Row],[PROCV]]/Tabela2[[#Totals],[PROCV]]</f>
        <v>1.1887043841284077E-2</v>
      </c>
      <c r="R75" s="24">
        <v>21432</v>
      </c>
      <c r="S75" t="str">
        <f t="shared" si="4"/>
        <v>'21.432',</v>
      </c>
    </row>
    <row r="76" spans="1:19" x14ac:dyDescent="0.25">
      <c r="A76" s="24">
        <v>21210</v>
      </c>
      <c r="B76">
        <v>-461.98</v>
      </c>
      <c r="F76" s="24">
        <v>21432</v>
      </c>
      <c r="G76">
        <v>-417.16</v>
      </c>
      <c r="J76" s="32"/>
      <c r="K76" s="24">
        <v>21432</v>
      </c>
      <c r="L76" t="s">
        <v>97</v>
      </c>
      <c r="M76" s="25">
        <v>-344.06</v>
      </c>
      <c r="N76" s="25">
        <f t="shared" si="3"/>
        <v>-417.16</v>
      </c>
      <c r="O76" s="7">
        <f>Tabela2[[#This Row],[PROCV]]/Tabela2[[#Totals],[PROCV]]</f>
        <v>2.666379464352771E-3</v>
      </c>
      <c r="R76" s="32">
        <v>21433</v>
      </c>
      <c r="S76" t="str">
        <f t="shared" si="4"/>
        <v>'21.433',</v>
      </c>
    </row>
    <row r="77" spans="1:19" x14ac:dyDescent="0.25">
      <c r="A77" s="24">
        <v>21220</v>
      </c>
      <c r="B77">
        <v>-49.42</v>
      </c>
      <c r="F77" s="24">
        <v>21433</v>
      </c>
      <c r="G77">
        <v>-348.8</v>
      </c>
      <c r="J77" s="32"/>
      <c r="K77" s="32">
        <v>21433</v>
      </c>
      <c r="L77" s="29" t="s">
        <v>98</v>
      </c>
      <c r="M77" s="33">
        <v>-364.77</v>
      </c>
      <c r="N77" s="25">
        <f t="shared" si="3"/>
        <v>-348.8</v>
      </c>
      <c r="O77" s="7">
        <f>Tabela2[[#This Row],[PROCV]]/Tabela2[[#Totals],[PROCV]]</f>
        <v>2.2294399203333171E-3</v>
      </c>
      <c r="R77" s="24">
        <v>21441</v>
      </c>
      <c r="S77" t="str">
        <f t="shared" si="4"/>
        <v>'21.441',</v>
      </c>
    </row>
    <row r="78" spans="1:19" x14ac:dyDescent="0.25">
      <c r="A78" s="24">
        <v>21240</v>
      </c>
      <c r="B78">
        <v>-93.77</v>
      </c>
      <c r="F78" s="24">
        <v>21441</v>
      </c>
      <c r="G78">
        <v>-529.71</v>
      </c>
      <c r="J78" s="32"/>
      <c r="K78" s="24">
        <v>21441</v>
      </c>
      <c r="L78" t="s">
        <v>99</v>
      </c>
      <c r="M78" s="25">
        <v>-428.41666666666669</v>
      </c>
      <c r="N78" s="25">
        <f t="shared" si="3"/>
        <v>-529.71</v>
      </c>
      <c r="O78" s="7">
        <f>Tabela2[[#This Row],[PROCV]]/Tabela2[[#Totals],[PROCV]]</f>
        <v>3.3857701267194992E-3</v>
      </c>
      <c r="R78" s="32">
        <v>21442</v>
      </c>
      <c r="S78" t="str">
        <f t="shared" si="4"/>
        <v>'21.442',</v>
      </c>
    </row>
    <row r="79" spans="1:19" x14ac:dyDescent="0.25">
      <c r="A79" s="24">
        <v>21250</v>
      </c>
      <c r="B79">
        <v>-191.63</v>
      </c>
      <c r="F79" s="24">
        <v>21442</v>
      </c>
      <c r="G79">
        <v>-216.25</v>
      </c>
      <c r="J79" s="32"/>
      <c r="K79" s="32">
        <v>21442</v>
      </c>
      <c r="L79" s="29" t="s">
        <v>100</v>
      </c>
      <c r="M79" s="33">
        <v>-333.25</v>
      </c>
      <c r="N79" s="25">
        <f t="shared" si="3"/>
        <v>-216.25</v>
      </c>
      <c r="O79" s="7">
        <f>Tabela2[[#This Row],[PROCV]]/Tabela2[[#Totals],[PROCV]]</f>
        <v>1.3822144001493114E-3</v>
      </c>
      <c r="R79" s="24">
        <v>21451</v>
      </c>
      <c r="S79" t="str">
        <f t="shared" si="4"/>
        <v>'21.451',</v>
      </c>
    </row>
    <row r="80" spans="1:19" x14ac:dyDescent="0.25">
      <c r="A80" s="24">
        <v>21280</v>
      </c>
      <c r="B80">
        <v>-118.10000000000001</v>
      </c>
      <c r="F80" s="24">
        <v>21451</v>
      </c>
      <c r="G80">
        <v>-331.67</v>
      </c>
      <c r="J80" s="32"/>
      <c r="K80" s="24">
        <v>21451</v>
      </c>
      <c r="L80" t="s">
        <v>101</v>
      </c>
      <c r="M80" s="25">
        <v>-567.89333333333332</v>
      </c>
      <c r="N80" s="25">
        <f t="shared" si="3"/>
        <v>-331.67</v>
      </c>
      <c r="O80" s="7">
        <f>Tabela2[[#This Row],[PROCV]]/Tabela2[[#Totals],[PROCV]]</f>
        <v>2.119949364612819E-3</v>
      </c>
      <c r="R80" s="32">
        <v>21452</v>
      </c>
      <c r="S80" t="str">
        <f t="shared" si="4"/>
        <v>'21.452',</v>
      </c>
    </row>
    <row r="81" spans="1:19" x14ac:dyDescent="0.25">
      <c r="A81" s="24">
        <v>21402</v>
      </c>
      <c r="B81">
        <v>-4027.35</v>
      </c>
      <c r="F81" s="24">
        <v>21452</v>
      </c>
      <c r="G81">
        <v>-165.65</v>
      </c>
      <c r="J81" s="32"/>
      <c r="K81" s="32">
        <v>21452</v>
      </c>
      <c r="L81" s="29" t="s">
        <v>102</v>
      </c>
      <c r="M81" s="33">
        <v>-172.87333333333336</v>
      </c>
      <c r="N81" s="25">
        <f t="shared" si="3"/>
        <v>-165.65</v>
      </c>
      <c r="O81" s="7">
        <f>Tabela2[[#This Row],[PROCV]]/Tabela2[[#Totals],[PROCV]]</f>
        <v>1.0587922098715997E-3</v>
      </c>
      <c r="R81" s="24">
        <v>21453</v>
      </c>
      <c r="S81" t="str">
        <f t="shared" si="4"/>
        <v>'21.453',</v>
      </c>
    </row>
    <row r="82" spans="1:19" x14ac:dyDescent="0.25">
      <c r="A82" s="24">
        <v>21405</v>
      </c>
      <c r="B82">
        <v>-62</v>
      </c>
      <c r="F82" s="24">
        <v>21453</v>
      </c>
      <c r="G82">
        <v>-527.86</v>
      </c>
      <c r="J82" s="32"/>
      <c r="K82" s="24">
        <v>21453</v>
      </c>
      <c r="L82" t="s">
        <v>103</v>
      </c>
      <c r="M82" s="25">
        <v>-330.45666666666671</v>
      </c>
      <c r="N82" s="25">
        <f t="shared" si="3"/>
        <v>-527.86</v>
      </c>
      <c r="O82" s="7">
        <f>Tabela2[[#This Row],[PROCV]]/Tabela2[[#Totals],[PROCV]]</f>
        <v>3.3739454023714011E-3</v>
      </c>
      <c r="R82" s="32">
        <v>21454</v>
      </c>
      <c r="S82" t="str">
        <f t="shared" si="4"/>
        <v>'21.454',</v>
      </c>
    </row>
    <row r="83" spans="1:19" x14ac:dyDescent="0.25">
      <c r="A83" s="24">
        <v>21406</v>
      </c>
      <c r="B83">
        <v>-28.029999999999998</v>
      </c>
      <c r="F83" s="24">
        <v>21454</v>
      </c>
      <c r="G83">
        <v>-476.03999999999996</v>
      </c>
      <c r="J83" s="32"/>
      <c r="K83" s="32">
        <v>21454</v>
      </c>
      <c r="L83" s="29" t="s">
        <v>104</v>
      </c>
      <c r="M83" s="33">
        <v>-547.09333333333336</v>
      </c>
      <c r="N83" s="25">
        <f t="shared" si="3"/>
        <v>-476.03999999999996</v>
      </c>
      <c r="O83" s="7">
        <f>Tabela2[[#This Row],[PROCV]]/Tabela2[[#Totals],[PROCV]]</f>
        <v>3.0427252857668351E-3</v>
      </c>
      <c r="R83" s="24">
        <v>21455</v>
      </c>
      <c r="S83" t="str">
        <f t="shared" si="4"/>
        <v>'21.455',</v>
      </c>
    </row>
    <row r="84" spans="1:19" x14ac:dyDescent="0.25">
      <c r="A84" s="24">
        <v>21421</v>
      </c>
      <c r="B84">
        <v>-1863.35</v>
      </c>
      <c r="F84" s="24">
        <v>21455</v>
      </c>
      <c r="G84">
        <v>-374.58000000000004</v>
      </c>
      <c r="J84" s="32"/>
      <c r="K84" s="24">
        <v>21455</v>
      </c>
      <c r="L84" t="s">
        <v>105</v>
      </c>
      <c r="M84" s="25">
        <v>-369.31333333333333</v>
      </c>
      <c r="N84" s="25">
        <f t="shared" si="3"/>
        <v>-374.58000000000004</v>
      </c>
      <c r="O84" s="7">
        <f>Tabela2[[#This Row],[PROCV]]/Tabela2[[#Totals],[PROCV]]</f>
        <v>2.3942190520597879E-3</v>
      </c>
      <c r="R84" s="32">
        <v>21458</v>
      </c>
      <c r="S84" t="str">
        <f t="shared" si="4"/>
        <v>'21.458',</v>
      </c>
    </row>
    <row r="85" spans="1:19" x14ac:dyDescent="0.25">
      <c r="A85" s="24">
        <v>21422</v>
      </c>
      <c r="B85">
        <v>-1046.03</v>
      </c>
      <c r="F85" s="24">
        <v>21458</v>
      </c>
      <c r="G85">
        <v>-2140.9</v>
      </c>
      <c r="J85" s="32"/>
      <c r="K85" s="32">
        <v>21458</v>
      </c>
      <c r="L85" s="29" t="s">
        <v>173</v>
      </c>
      <c r="M85" s="33">
        <v>-876.13250000000005</v>
      </c>
      <c r="N85" s="25">
        <f t="shared" si="3"/>
        <v>-2140.9</v>
      </c>
      <c r="O85" s="7">
        <f>Tabela2[[#This Row],[PROCV]]/Tabela2[[#Totals],[PROCV]]</f>
        <v>1.3684082355050455E-2</v>
      </c>
      <c r="R85" s="32">
        <v>21463</v>
      </c>
      <c r="S85" t="str">
        <f t="shared" si="4"/>
        <v>'21.463',</v>
      </c>
    </row>
    <row r="86" spans="1:19" x14ac:dyDescent="0.25">
      <c r="A86" s="24">
        <v>21431</v>
      </c>
      <c r="B86">
        <v>-1859.75</v>
      </c>
      <c r="F86" s="24">
        <v>21463</v>
      </c>
      <c r="G86">
        <v>-26.75</v>
      </c>
      <c r="J86" s="32"/>
      <c r="K86" s="32">
        <v>21463</v>
      </c>
      <c r="L86" s="29" t="s">
        <v>106</v>
      </c>
      <c r="M86" s="33">
        <v>-39.28</v>
      </c>
      <c r="N86" s="25">
        <f t="shared" si="3"/>
        <v>-26.75</v>
      </c>
      <c r="O86" s="7">
        <f>Tabela2[[#This Row],[PROCV]]/Tabela2[[#Totals],[PROCV]]</f>
        <v>1.7097912233060846E-4</v>
      </c>
      <c r="R86" s="32">
        <v>21464</v>
      </c>
      <c r="S86" t="str">
        <f t="shared" si="4"/>
        <v>'21.464',</v>
      </c>
    </row>
    <row r="87" spans="1:19" x14ac:dyDescent="0.25">
      <c r="A87" s="24">
        <v>21432</v>
      </c>
      <c r="B87">
        <v>-417.16</v>
      </c>
      <c r="F87" s="24">
        <v>21464</v>
      </c>
      <c r="G87">
        <v>-301.72000000000003</v>
      </c>
      <c r="J87" s="32"/>
      <c r="K87" s="24">
        <v>21464</v>
      </c>
      <c r="L87" t="s">
        <v>107</v>
      </c>
      <c r="M87" s="25">
        <v>-192.50000000000003</v>
      </c>
      <c r="N87" s="25">
        <f t="shared" si="3"/>
        <v>-301.72000000000003</v>
      </c>
      <c r="O87" s="7">
        <f>Tabela2[[#This Row],[PROCV]]/Tabela2[[#Totals],[PROCV]]</f>
        <v>1.9285166650314463E-3</v>
      </c>
      <c r="R87" s="32">
        <v>21466</v>
      </c>
      <c r="S87" t="str">
        <f t="shared" si="4"/>
        <v>'21.466',</v>
      </c>
    </row>
    <row r="88" spans="1:19" x14ac:dyDescent="0.25">
      <c r="A88" s="24">
        <v>21433</v>
      </c>
      <c r="B88">
        <v>-348.8</v>
      </c>
      <c r="F88" s="24">
        <v>21466</v>
      </c>
      <c r="G88">
        <v>-790.36</v>
      </c>
      <c r="J88" s="32"/>
      <c r="K88" s="32">
        <v>21466</v>
      </c>
      <c r="L88" s="29" t="s">
        <v>108</v>
      </c>
      <c r="M88" s="33">
        <v>-545.21</v>
      </c>
      <c r="N88" s="25">
        <f t="shared" si="3"/>
        <v>-790.36</v>
      </c>
      <c r="O88" s="7">
        <f>Tabela2[[#This Row],[PROCV]]/Tabela2[[#Totals],[PROCV]]</f>
        <v>5.0517779112231667E-3</v>
      </c>
      <c r="R88" s="32">
        <v>21467</v>
      </c>
      <c r="S88" t="str">
        <f t="shared" si="4"/>
        <v>'21.467',</v>
      </c>
    </row>
    <row r="89" spans="1:19" x14ac:dyDescent="0.25">
      <c r="A89" s="24">
        <v>21441</v>
      </c>
      <c r="B89">
        <v>-529.71</v>
      </c>
      <c r="F89" s="24">
        <v>21467</v>
      </c>
      <c r="G89">
        <v>-102.06</v>
      </c>
      <c r="J89" s="32"/>
      <c r="K89" s="24">
        <v>21467</v>
      </c>
      <c r="L89" t="s">
        <v>109</v>
      </c>
      <c r="M89" s="25">
        <v>-3078.26</v>
      </c>
      <c r="N89" s="25">
        <f t="shared" si="3"/>
        <v>-102.06</v>
      </c>
      <c r="O89" s="7">
        <f>Tabela2[[#This Row],[PROCV]]/Tabela2[[#Totals],[PROCV]]</f>
        <v>6.5234127944156632E-4</v>
      </c>
      <c r="R89" s="32">
        <v>21468</v>
      </c>
      <c r="S89" t="str">
        <f t="shared" si="4"/>
        <v>'21.468',</v>
      </c>
    </row>
    <row r="90" spans="1:19" x14ac:dyDescent="0.25">
      <c r="A90" s="24">
        <v>21442</v>
      </c>
      <c r="B90">
        <v>-216.25</v>
      </c>
      <c r="F90" s="24">
        <v>21468</v>
      </c>
      <c r="G90">
        <v>-1894.71</v>
      </c>
      <c r="J90" s="32"/>
      <c r="K90" s="32">
        <v>21468</v>
      </c>
      <c r="L90" s="29" t="s">
        <v>110</v>
      </c>
      <c r="M90" s="33">
        <v>-1183.2224999999999</v>
      </c>
      <c r="N90" s="25">
        <f t="shared" si="3"/>
        <v>-1894.71</v>
      </c>
      <c r="O90" s="7">
        <f>Tabela2[[#This Row],[PROCV]]/Tabela2[[#Totals],[PROCV]]</f>
        <v>1.2110499172748678E-2</v>
      </c>
      <c r="R90" s="32">
        <v>21469</v>
      </c>
      <c r="S90" t="str">
        <f t="shared" si="4"/>
        <v>'21.469',</v>
      </c>
    </row>
    <row r="91" spans="1:19" x14ac:dyDescent="0.25">
      <c r="A91" s="24">
        <v>21451</v>
      </c>
      <c r="B91">
        <v>-331.67</v>
      </c>
      <c r="F91" s="24">
        <v>21469</v>
      </c>
      <c r="G91">
        <v>-140.06</v>
      </c>
      <c r="J91" s="32"/>
      <c r="K91" s="24">
        <v>21469</v>
      </c>
      <c r="L91" t="s">
        <v>111</v>
      </c>
      <c r="M91" s="25">
        <v>-115.18666666666668</v>
      </c>
      <c r="N91" s="25">
        <f t="shared" si="3"/>
        <v>-140.06</v>
      </c>
      <c r="O91" s="7">
        <f>Tabela2[[#This Row],[PROCV]]/Tabela2[[#Totals],[PROCV]]</f>
        <v>8.9522750929439329E-4</v>
      </c>
      <c r="R91" s="32">
        <v>21472</v>
      </c>
      <c r="S91" t="str">
        <f t="shared" si="4"/>
        <v>'21.472',</v>
      </c>
    </row>
    <row r="92" spans="1:19" x14ac:dyDescent="0.25">
      <c r="A92" s="24">
        <v>21452</v>
      </c>
      <c r="B92">
        <v>-165.65</v>
      </c>
      <c r="F92" s="24">
        <v>21472</v>
      </c>
      <c r="G92">
        <v>-107.17</v>
      </c>
      <c r="J92" s="32"/>
      <c r="K92" s="32">
        <v>21472</v>
      </c>
      <c r="L92" s="29" t="s">
        <v>175</v>
      </c>
      <c r="M92" s="33">
        <v>-140.36000000000001</v>
      </c>
      <c r="N92" s="25">
        <f t="shared" si="3"/>
        <v>-107.17</v>
      </c>
      <c r="O92" s="7">
        <f>Tabela2[[#This Row],[PROCV]]/Tabela2[[#Totals],[PROCV]]</f>
        <v>6.8500308561388068E-4</v>
      </c>
      <c r="R92" s="32">
        <v>21474</v>
      </c>
      <c r="S92" t="str">
        <f t="shared" si="4"/>
        <v>'21.474',</v>
      </c>
    </row>
    <row r="93" spans="1:19" x14ac:dyDescent="0.25">
      <c r="A93" s="24">
        <v>21453</v>
      </c>
      <c r="B93">
        <v>-527.86</v>
      </c>
      <c r="F93" s="24">
        <v>21474</v>
      </c>
      <c r="G93">
        <v>-565.54</v>
      </c>
      <c r="J93" s="32"/>
      <c r="K93" s="24">
        <v>21474</v>
      </c>
      <c r="L93" t="s">
        <v>178</v>
      </c>
      <c r="M93" s="25">
        <v>-544.25666666666666</v>
      </c>
      <c r="N93" s="25">
        <f t="shared" si="3"/>
        <v>-565.54</v>
      </c>
      <c r="O93" s="7">
        <f>Tabela2[[#This Row],[PROCV]]/Tabela2[[#Totals],[PROCV]]</f>
        <v>3.6147862744991513E-3</v>
      </c>
      <c r="R93" s="24">
        <v>21475</v>
      </c>
      <c r="S93" t="str">
        <f t="shared" si="4"/>
        <v>'21.475',</v>
      </c>
    </row>
    <row r="94" spans="1:19" x14ac:dyDescent="0.25">
      <c r="A94" s="24">
        <v>21454</v>
      </c>
      <c r="B94">
        <v>-476.03999999999996</v>
      </c>
      <c r="F94" s="24">
        <v>21475</v>
      </c>
      <c r="G94">
        <v>-286.74</v>
      </c>
      <c r="J94" s="32"/>
      <c r="K94" s="24">
        <v>21475</v>
      </c>
      <c r="L94" t="s">
        <v>180</v>
      </c>
      <c r="M94" s="25">
        <v>-309.71333333333331</v>
      </c>
      <c r="N94" s="25">
        <f t="shared" si="3"/>
        <v>-286.74</v>
      </c>
      <c r="O94" s="7">
        <f>Tabela2[[#This Row],[PROCV]]/Tabela2[[#Totals],[PROCV]]</f>
        <v>1.8327683565263055E-3</v>
      </c>
      <c r="R94" s="32">
        <v>22000</v>
      </c>
      <c r="S94" t="str">
        <f t="shared" si="4"/>
        <v>'22.000',</v>
      </c>
    </row>
    <row r="95" spans="1:19" x14ac:dyDescent="0.25">
      <c r="A95" s="24">
        <v>21455</v>
      </c>
      <c r="B95">
        <v>-374.58000000000004</v>
      </c>
      <c r="F95" s="24">
        <v>22000</v>
      </c>
      <c r="G95">
        <v>-54.51</v>
      </c>
      <c r="J95" s="32"/>
      <c r="K95" s="32">
        <v>22000</v>
      </c>
      <c r="L95" s="29" t="s">
        <v>112</v>
      </c>
      <c r="M95" s="33">
        <v>-80.393333333333331</v>
      </c>
      <c r="N95" s="25">
        <f t="shared" si="3"/>
        <v>-54.51</v>
      </c>
      <c r="O95" s="7">
        <f>Tabela2[[#This Row],[PROCV]]/Tabela2[[#Totals],[PROCV]]</f>
        <v>3.484139049809894E-4</v>
      </c>
      <c r="R95" s="24">
        <v>22001</v>
      </c>
      <c r="S95" t="str">
        <f t="shared" si="4"/>
        <v>'22.001',</v>
      </c>
    </row>
    <row r="96" spans="1:19" x14ac:dyDescent="0.25">
      <c r="A96" s="24">
        <v>21458</v>
      </c>
      <c r="B96">
        <v>-2140.9</v>
      </c>
      <c r="F96" s="24">
        <v>22001</v>
      </c>
      <c r="G96">
        <v>-89.81</v>
      </c>
      <c r="J96" s="32"/>
      <c r="K96" s="24">
        <v>22001</v>
      </c>
      <c r="L96" t="s">
        <v>113</v>
      </c>
      <c r="M96" s="25">
        <v>-92.086666666666659</v>
      </c>
      <c r="N96" s="25">
        <f t="shared" si="3"/>
        <v>-89.81</v>
      </c>
      <c r="O96" s="7">
        <f>Tabela2[[#This Row],[PROCV]]/Tabela2[[#Totals],[PROCV]]</f>
        <v>5.7404242902848394E-4</v>
      </c>
      <c r="R96" s="32">
        <v>22004</v>
      </c>
      <c r="S96" t="str">
        <f t="shared" si="4"/>
        <v>'22.004',</v>
      </c>
    </row>
    <row r="97" spans="1:19" x14ac:dyDescent="0.25">
      <c r="A97" s="24">
        <v>21463</v>
      </c>
      <c r="B97">
        <v>-26.75</v>
      </c>
      <c r="F97" s="24">
        <v>22004</v>
      </c>
      <c r="G97">
        <v>-40.5</v>
      </c>
      <c r="J97" s="32"/>
      <c r="K97" s="32">
        <v>22004</v>
      </c>
      <c r="L97" s="29" t="s">
        <v>114</v>
      </c>
      <c r="M97" s="33">
        <v>-43.723333333333336</v>
      </c>
      <c r="N97" s="25">
        <f t="shared" si="3"/>
        <v>-40.5</v>
      </c>
      <c r="O97" s="7">
        <f>Tabela2[[#This Row],[PROCV]]/Tabela2[[#Totals],[PROCV]]</f>
        <v>2.5886558707998662E-4</v>
      </c>
      <c r="R97" s="24">
        <v>22006</v>
      </c>
      <c r="S97" t="str">
        <f t="shared" si="4"/>
        <v>'22.006',</v>
      </c>
    </row>
    <row r="98" spans="1:19" x14ac:dyDescent="0.25">
      <c r="A98" s="24">
        <v>21464</v>
      </c>
      <c r="B98">
        <v>-301.72000000000003</v>
      </c>
      <c r="F98" s="24">
        <v>22006</v>
      </c>
      <c r="G98">
        <v>-72.69</v>
      </c>
      <c r="J98" s="32"/>
      <c r="K98" s="24">
        <v>22006</v>
      </c>
      <c r="L98" t="s">
        <v>174</v>
      </c>
      <c r="M98" s="25">
        <v>-74.989999999999995</v>
      </c>
      <c r="N98" s="25">
        <f t="shared" ref="N98:N129" si="5">VLOOKUP(K98,$F$2:$G$185,2)</f>
        <v>-72.69</v>
      </c>
      <c r="O98" s="7">
        <f>Tabela2[[#This Row],[PROCV]]/Tabela2[[#Totals],[PROCV]]</f>
        <v>4.6461579073689451E-4</v>
      </c>
      <c r="R98" s="32">
        <v>22011</v>
      </c>
      <c r="S98" t="str">
        <f t="shared" si="4"/>
        <v>'22.011',</v>
      </c>
    </row>
    <row r="99" spans="1:19" x14ac:dyDescent="0.25">
      <c r="A99" s="24">
        <v>21466</v>
      </c>
      <c r="B99">
        <v>-790.36</v>
      </c>
      <c r="F99" s="24">
        <v>22011</v>
      </c>
      <c r="G99">
        <v>-24.87</v>
      </c>
      <c r="J99" s="32"/>
      <c r="K99" s="24">
        <v>22011</v>
      </c>
      <c r="L99" t="s">
        <v>115</v>
      </c>
      <c r="M99" s="25">
        <v>-29.723333333333333</v>
      </c>
      <c r="N99" s="25">
        <f t="shared" si="5"/>
        <v>-24.87</v>
      </c>
      <c r="O99" s="7">
        <f>Tabela2[[#This Row],[PROCV]]/Tabela2[[#Totals],[PROCV]]</f>
        <v>1.589626456957844E-4</v>
      </c>
      <c r="R99" s="32">
        <v>22014</v>
      </c>
      <c r="S99" t="str">
        <f t="shared" si="4"/>
        <v>'22.014',</v>
      </c>
    </row>
    <row r="100" spans="1:19" x14ac:dyDescent="0.25">
      <c r="A100" s="24">
        <v>21467</v>
      </c>
      <c r="B100">
        <v>-102.06</v>
      </c>
      <c r="F100" s="24">
        <v>22014</v>
      </c>
      <c r="G100">
        <v>-4558.6900000000005</v>
      </c>
      <c r="J100" s="32"/>
      <c r="K100" s="32">
        <v>22014</v>
      </c>
      <c r="L100" s="29" t="s">
        <v>116</v>
      </c>
      <c r="M100" s="33">
        <v>-2247.355</v>
      </c>
      <c r="N100" s="25">
        <f t="shared" si="5"/>
        <v>-4558.6900000000005</v>
      </c>
      <c r="O100" s="7">
        <f>Tabela2[[#This Row],[PROCV]]/Tabela2[[#Totals],[PROCV]]</f>
        <v>2.9137974399152208E-2</v>
      </c>
      <c r="R100" s="32">
        <v>22017</v>
      </c>
      <c r="S100" t="str">
        <f t="shared" si="4"/>
        <v>'22.017',</v>
      </c>
    </row>
    <row r="101" spans="1:19" x14ac:dyDescent="0.25">
      <c r="A101" s="24">
        <v>21468</v>
      </c>
      <c r="B101">
        <v>-1894.71</v>
      </c>
      <c r="F101" s="24">
        <v>22017</v>
      </c>
      <c r="G101">
        <v>-27.93</v>
      </c>
      <c r="J101" s="32"/>
      <c r="K101" s="24">
        <v>22017</v>
      </c>
      <c r="L101" t="s">
        <v>117</v>
      </c>
      <c r="M101" s="25">
        <v>-26.616666666666664</v>
      </c>
      <c r="N101" s="25">
        <f t="shared" si="5"/>
        <v>-27.93</v>
      </c>
      <c r="O101" s="7">
        <f>Tabela2[[#This Row],[PROCV]]/Tabela2[[#Totals],[PROCV]]</f>
        <v>1.7852137894182782E-4</v>
      </c>
      <c r="R101" s="32">
        <v>22030</v>
      </c>
      <c r="S101" t="str">
        <f t="shared" si="4"/>
        <v>'22.030',</v>
      </c>
    </row>
    <row r="102" spans="1:19" x14ac:dyDescent="0.25">
      <c r="A102" s="24">
        <v>21469</v>
      </c>
      <c r="B102">
        <v>-140.06</v>
      </c>
      <c r="F102" s="24">
        <v>22030</v>
      </c>
      <c r="G102">
        <v>-325.25</v>
      </c>
      <c r="J102" s="32"/>
      <c r="K102" s="32">
        <v>22030</v>
      </c>
      <c r="L102" s="29" t="s">
        <v>118</v>
      </c>
      <c r="M102" s="33">
        <v>-458.25</v>
      </c>
      <c r="N102" s="25">
        <f t="shared" si="5"/>
        <v>-325.25</v>
      </c>
      <c r="O102" s="7">
        <f>Tabela2[[#This Row],[PROCV]]/Tabela2[[#Totals],[PROCV]]</f>
        <v>2.0789143752534727E-3</v>
      </c>
      <c r="R102" s="32">
        <v>22100</v>
      </c>
      <c r="S102" t="str">
        <f t="shared" si="4"/>
        <v>'22.100',</v>
      </c>
    </row>
    <row r="103" spans="1:19" x14ac:dyDescent="0.25">
      <c r="A103" s="24">
        <v>21472</v>
      </c>
      <c r="B103">
        <v>-107.17</v>
      </c>
      <c r="F103" s="24">
        <v>22100</v>
      </c>
      <c r="G103">
        <v>-353.25</v>
      </c>
      <c r="J103" s="32"/>
      <c r="K103" s="24">
        <v>22100</v>
      </c>
      <c r="L103" t="s">
        <v>119</v>
      </c>
      <c r="M103" s="25">
        <v>-73.206666666666663</v>
      </c>
      <c r="N103" s="25">
        <f t="shared" si="5"/>
        <v>-353.25</v>
      </c>
      <c r="O103" s="7">
        <f>Tabela2[[#This Row],[PROCV]]/Tabela2[[#Totals],[PROCV]]</f>
        <v>2.2578831761976611E-3</v>
      </c>
      <c r="R103" s="32">
        <v>22104</v>
      </c>
      <c r="S103" t="str">
        <f t="shared" si="4"/>
        <v>'22.104',</v>
      </c>
    </row>
    <row r="104" spans="1:19" x14ac:dyDescent="0.25">
      <c r="A104" s="24">
        <v>21474</v>
      </c>
      <c r="B104">
        <v>-565.54</v>
      </c>
      <c r="F104" s="24">
        <v>22104</v>
      </c>
      <c r="G104">
        <v>-2939.84</v>
      </c>
      <c r="J104" s="32"/>
      <c r="K104" s="32">
        <v>22104</v>
      </c>
      <c r="L104" s="29" t="s">
        <v>120</v>
      </c>
      <c r="M104" s="33">
        <v>-2072.23</v>
      </c>
      <c r="N104" s="25">
        <f t="shared" si="5"/>
        <v>-2939.84</v>
      </c>
      <c r="O104" s="7">
        <f>Tabela2[[#This Row],[PROCV]]/Tabela2[[#Totals],[PROCV]]</f>
        <v>1.8790701420277233E-2</v>
      </c>
      <c r="R104" s="32">
        <v>22105</v>
      </c>
      <c r="S104" t="str">
        <f t="shared" si="4"/>
        <v>'22.105',</v>
      </c>
    </row>
    <row r="105" spans="1:19" x14ac:dyDescent="0.25">
      <c r="A105" s="24">
        <v>21475</v>
      </c>
      <c r="B105">
        <v>-286.74</v>
      </c>
      <c r="F105" s="24">
        <v>22105</v>
      </c>
      <c r="G105">
        <v>-69.400000000000006</v>
      </c>
      <c r="J105" s="32"/>
      <c r="K105" s="24">
        <v>22105</v>
      </c>
      <c r="L105" t="s">
        <v>121</v>
      </c>
      <c r="M105" s="25">
        <v>-60.906666666666666</v>
      </c>
      <c r="N105" s="25">
        <f t="shared" si="5"/>
        <v>-69.400000000000006</v>
      </c>
      <c r="O105" s="7">
        <f>Tabela2[[#This Row],[PROCV]]/Tabela2[[#Totals],[PROCV]]</f>
        <v>4.4358695662595243E-4</v>
      </c>
      <c r="R105" s="32">
        <v>22107</v>
      </c>
      <c r="S105" t="str">
        <f t="shared" si="4"/>
        <v>'22.107',</v>
      </c>
    </row>
    <row r="106" spans="1:19" x14ac:dyDescent="0.25">
      <c r="A106" s="24">
        <v>22000</v>
      </c>
      <c r="B106">
        <v>-54.51</v>
      </c>
      <c r="F106" s="24">
        <v>22107</v>
      </c>
      <c r="G106">
        <v>-26.89</v>
      </c>
      <c r="J106" s="32"/>
      <c r="K106" s="32">
        <v>22107</v>
      </c>
      <c r="L106" s="29" t="s">
        <v>122</v>
      </c>
      <c r="M106" s="33">
        <v>-25.25</v>
      </c>
      <c r="N106" s="25">
        <f t="shared" si="5"/>
        <v>-26.89</v>
      </c>
      <c r="O106" s="7">
        <f>Tabela2[[#This Row],[PROCV]]/Tabela2[[#Totals],[PROCV]]</f>
        <v>1.718739663353294E-4</v>
      </c>
      <c r="R106" s="32">
        <v>22109</v>
      </c>
      <c r="S106" t="str">
        <f t="shared" si="4"/>
        <v>'22.109',</v>
      </c>
    </row>
    <row r="107" spans="1:19" x14ac:dyDescent="0.25">
      <c r="A107" s="24">
        <v>22001</v>
      </c>
      <c r="B107">
        <v>-89.81</v>
      </c>
      <c r="F107" s="24">
        <v>22109</v>
      </c>
      <c r="G107">
        <v>-1249.1199999999999</v>
      </c>
      <c r="J107" s="32"/>
      <c r="K107" s="32">
        <v>22109</v>
      </c>
      <c r="L107" s="29" t="s">
        <v>177</v>
      </c>
      <c r="M107" s="33">
        <v>-649.39</v>
      </c>
      <c r="N107" s="25">
        <f t="shared" si="5"/>
        <v>-1249.1199999999999</v>
      </c>
      <c r="O107" s="7">
        <f>Tabela2[[#This Row],[PROCV]]/Tabela2[[#Totals],[PROCV]]</f>
        <v>7.9840538798358739E-3</v>
      </c>
      <c r="R107" s="24">
        <v>22110</v>
      </c>
      <c r="S107" t="str">
        <f t="shared" si="4"/>
        <v>'22.110',</v>
      </c>
    </row>
    <row r="108" spans="1:19" x14ac:dyDescent="0.25">
      <c r="A108" s="24">
        <v>22004</v>
      </c>
      <c r="B108">
        <v>-40.5</v>
      </c>
      <c r="F108" s="24">
        <v>22110</v>
      </c>
      <c r="G108">
        <v>-303.27999999999997</v>
      </c>
      <c r="J108" s="32"/>
      <c r="K108" s="24">
        <v>22110</v>
      </c>
      <c r="L108" t="s">
        <v>123</v>
      </c>
      <c r="M108" s="25">
        <v>-272.45666666666665</v>
      </c>
      <c r="N108" s="25">
        <f t="shared" si="5"/>
        <v>-303.27999999999997</v>
      </c>
      <c r="O108" s="7">
        <f>Tabela2[[#This Row],[PROCV]]/Tabela2[[#Totals],[PROCV]]</f>
        <v>1.9384877839411935E-3</v>
      </c>
      <c r="R108" s="34">
        <v>22111</v>
      </c>
      <c r="S108" t="str">
        <f t="shared" si="4"/>
        <v>'22.111',</v>
      </c>
    </row>
    <row r="109" spans="1:19" x14ac:dyDescent="0.25">
      <c r="A109" s="24">
        <v>22006</v>
      </c>
      <c r="B109">
        <v>-72.69</v>
      </c>
      <c r="F109" s="34">
        <v>22111</v>
      </c>
      <c r="G109" s="35">
        <v>-170.55</v>
      </c>
      <c r="J109" s="32"/>
      <c r="K109" s="34">
        <v>22111</v>
      </c>
      <c r="L109" s="29" t="s">
        <v>269</v>
      </c>
      <c r="M109" s="33"/>
      <c r="N109" s="25">
        <f t="shared" si="5"/>
        <v>-170.55</v>
      </c>
      <c r="O109" s="7">
        <f>Tabela2[[#This Row],[PROCV]]/Tabela2[[#Totals],[PROCV]]</f>
        <v>1.0901117500368327E-3</v>
      </c>
      <c r="R109" s="32">
        <v>22115</v>
      </c>
      <c r="S109" t="str">
        <f t="shared" si="4"/>
        <v>'22.115',</v>
      </c>
    </row>
    <row r="110" spans="1:19" x14ac:dyDescent="0.25">
      <c r="A110" s="24">
        <v>22011</v>
      </c>
      <c r="B110">
        <v>-24.87</v>
      </c>
      <c r="F110" s="24">
        <v>22115</v>
      </c>
      <c r="G110">
        <v>-278.02999999999997</v>
      </c>
      <c r="J110" s="32"/>
      <c r="K110" s="32">
        <v>22115</v>
      </c>
      <c r="L110" s="29" t="s">
        <v>124</v>
      </c>
      <c r="M110" s="33">
        <v>-464.86500000000001</v>
      </c>
      <c r="N110" s="25">
        <f t="shared" si="5"/>
        <v>-278.02999999999997</v>
      </c>
      <c r="O110" s="7">
        <f>Tabela2[[#This Row],[PROCV]]/Tabela2[[#Totals],[PROCV]]</f>
        <v>1.7770962759468809E-3</v>
      </c>
      <c r="R110" s="32">
        <v>22117</v>
      </c>
      <c r="S110" t="str">
        <f t="shared" si="4"/>
        <v>'22.117',</v>
      </c>
    </row>
    <row r="111" spans="1:19" x14ac:dyDescent="0.25">
      <c r="A111" s="24">
        <v>22014</v>
      </c>
      <c r="B111">
        <v>-4558.6900000000005</v>
      </c>
      <c r="F111" s="24">
        <v>22117</v>
      </c>
      <c r="G111">
        <v>-1629.1799999999998</v>
      </c>
      <c r="J111" s="32"/>
      <c r="K111" s="24">
        <v>22117</v>
      </c>
      <c r="L111" t="s">
        <v>125</v>
      </c>
      <c r="M111" s="25">
        <v>-405.32</v>
      </c>
      <c r="N111" s="25">
        <f t="shared" si="5"/>
        <v>-1629.1799999999998</v>
      </c>
      <c r="O111" s="7">
        <f>Tabela2[[#This Row],[PROCV]]/Tabela2[[#Totals],[PROCV]]</f>
        <v>1.0413299682937594E-2</v>
      </c>
      <c r="R111" s="32">
        <v>22119</v>
      </c>
      <c r="S111" t="str">
        <f t="shared" si="4"/>
        <v>'22.119',</v>
      </c>
    </row>
    <row r="112" spans="1:19" x14ac:dyDescent="0.25">
      <c r="A112" s="24">
        <v>22017</v>
      </c>
      <c r="B112">
        <v>-27.93</v>
      </c>
      <c r="F112" s="24">
        <v>22119</v>
      </c>
      <c r="G112">
        <v>-1240.96</v>
      </c>
      <c r="J112" s="32"/>
      <c r="K112" s="32">
        <v>22119</v>
      </c>
      <c r="L112" s="29" t="s">
        <v>126</v>
      </c>
      <c r="M112" s="33">
        <v>-348.07666666666665</v>
      </c>
      <c r="N112" s="25">
        <f t="shared" si="5"/>
        <v>-1240.96</v>
      </c>
      <c r="O112" s="7">
        <f>Tabela2[[#This Row],[PROCV]]/Tabela2[[#Totals],[PROCV]]</f>
        <v>7.931897257846425E-3</v>
      </c>
      <c r="R112" s="32">
        <v>22120</v>
      </c>
      <c r="S112" t="str">
        <f t="shared" si="4"/>
        <v>'22.120',</v>
      </c>
    </row>
    <row r="113" spans="1:19" x14ac:dyDescent="0.25">
      <c r="A113" s="24">
        <v>22030</v>
      </c>
      <c r="B113">
        <v>-325.25</v>
      </c>
      <c r="F113" s="24">
        <v>22120</v>
      </c>
      <c r="G113">
        <v>-804.15</v>
      </c>
      <c r="J113" s="32"/>
      <c r="K113" s="24">
        <v>22120</v>
      </c>
      <c r="L113" t="s">
        <v>127</v>
      </c>
      <c r="M113" s="25">
        <v>-396.98</v>
      </c>
      <c r="N113" s="25">
        <f t="shared" si="5"/>
        <v>-804.15</v>
      </c>
      <c r="O113" s="7">
        <f>Tabela2[[#This Row],[PROCV]]/Tabela2[[#Totals],[PROCV]]</f>
        <v>5.139920045688179E-3</v>
      </c>
      <c r="R113" s="32">
        <v>22130</v>
      </c>
      <c r="S113" t="str">
        <f t="shared" si="4"/>
        <v>'22.130',</v>
      </c>
    </row>
    <row r="114" spans="1:19" x14ac:dyDescent="0.25">
      <c r="A114" s="24">
        <v>22100</v>
      </c>
      <c r="B114">
        <v>-353.25</v>
      </c>
      <c r="F114" s="24">
        <v>22130</v>
      </c>
      <c r="G114">
        <v>-355.26</v>
      </c>
      <c r="J114" s="32"/>
      <c r="K114" s="32">
        <v>22130</v>
      </c>
      <c r="L114" s="29" t="s">
        <v>128</v>
      </c>
      <c r="M114" s="33">
        <v>-541.17333333333329</v>
      </c>
      <c r="N114" s="25">
        <f t="shared" si="5"/>
        <v>-355.26</v>
      </c>
      <c r="O114" s="7">
        <f>Tabela2[[#This Row],[PROCV]]/Tabela2[[#Totals],[PROCV]]</f>
        <v>2.2707305794082973E-3</v>
      </c>
      <c r="R114" s="32">
        <v>22140</v>
      </c>
      <c r="S114" t="str">
        <f t="shared" si="4"/>
        <v>'22.140',</v>
      </c>
    </row>
    <row r="115" spans="1:19" x14ac:dyDescent="0.25">
      <c r="A115" s="24">
        <v>22104</v>
      </c>
      <c r="B115">
        <v>-2939.84</v>
      </c>
      <c r="F115" s="24">
        <v>22140</v>
      </c>
      <c r="G115">
        <v>-250.53000000000003</v>
      </c>
      <c r="J115" s="32"/>
      <c r="K115" s="24">
        <v>22140</v>
      </c>
      <c r="L115" t="s">
        <v>129</v>
      </c>
      <c r="M115" s="25">
        <v>-439.58</v>
      </c>
      <c r="N115" s="25">
        <f t="shared" si="5"/>
        <v>-250.53000000000003</v>
      </c>
      <c r="O115" s="7">
        <f>Tabela2[[#This Row],[PROCV]]/Tabela2[[#Totals],[PROCV]]</f>
        <v>1.6013233464481249E-3</v>
      </c>
      <c r="R115" s="32">
        <v>22141</v>
      </c>
      <c r="S115" t="str">
        <f t="shared" si="4"/>
        <v>'22.141',</v>
      </c>
    </row>
    <row r="116" spans="1:19" x14ac:dyDescent="0.25">
      <c r="A116" s="24">
        <v>22105</v>
      </c>
      <c r="B116">
        <v>-69.400000000000006</v>
      </c>
      <c r="F116" s="24">
        <v>22141</v>
      </c>
      <c r="G116">
        <v>-1867.41</v>
      </c>
      <c r="J116" s="32"/>
      <c r="K116" s="32">
        <v>22141</v>
      </c>
      <c r="L116" s="29" t="s">
        <v>130</v>
      </c>
      <c r="M116" s="33">
        <v>-534.35666666666668</v>
      </c>
      <c r="N116" s="25">
        <f t="shared" si="5"/>
        <v>-1867.41</v>
      </c>
      <c r="O116" s="7">
        <f>Tabela2[[#This Row],[PROCV]]/Tabela2[[#Totals],[PROCV]]</f>
        <v>1.1936004591828095E-2</v>
      </c>
      <c r="R116" s="32">
        <v>22150</v>
      </c>
      <c r="S116" t="str">
        <f t="shared" si="4"/>
        <v>'22.150',</v>
      </c>
    </row>
    <row r="117" spans="1:19" x14ac:dyDescent="0.25">
      <c r="A117" s="24">
        <v>22107</v>
      </c>
      <c r="B117">
        <v>-26.89</v>
      </c>
      <c r="F117" s="24">
        <v>22150</v>
      </c>
      <c r="G117">
        <v>-739.32999999999993</v>
      </c>
      <c r="J117" s="32"/>
      <c r="K117" s="24">
        <v>22150</v>
      </c>
      <c r="L117" t="s">
        <v>131</v>
      </c>
      <c r="M117" s="25">
        <v>-573.23750000000007</v>
      </c>
      <c r="N117" s="25">
        <f t="shared" si="5"/>
        <v>-739.32999999999993</v>
      </c>
      <c r="O117" s="7">
        <f>Tabela2[[#This Row],[PROCV]]/Tabela2[[#Totals],[PROCV]]</f>
        <v>4.7256072715023828E-3</v>
      </c>
      <c r="R117" s="32">
        <v>22160</v>
      </c>
      <c r="S117" t="str">
        <f t="shared" si="4"/>
        <v>'22.160',</v>
      </c>
    </row>
    <row r="118" spans="1:19" x14ac:dyDescent="0.25">
      <c r="A118" s="24">
        <v>22109</v>
      </c>
      <c r="B118">
        <v>-1249.1199999999999</v>
      </c>
      <c r="F118" s="24">
        <v>22160</v>
      </c>
      <c r="G118">
        <v>-2107.9</v>
      </c>
      <c r="J118" s="32"/>
      <c r="K118" s="32">
        <v>22160</v>
      </c>
      <c r="L118" s="29" t="s">
        <v>132</v>
      </c>
      <c r="M118" s="33">
        <v>-1348.7066666666667</v>
      </c>
      <c r="N118" s="25">
        <f t="shared" si="5"/>
        <v>-2107.9</v>
      </c>
      <c r="O118" s="7">
        <f>Tabela2[[#This Row],[PROCV]]/Tabela2[[#Totals],[PROCV]]</f>
        <v>1.3473154839651946E-2</v>
      </c>
      <c r="R118" s="32">
        <v>22170</v>
      </c>
      <c r="S118" t="str">
        <f t="shared" si="4"/>
        <v>'22.170',</v>
      </c>
    </row>
    <row r="119" spans="1:19" x14ac:dyDescent="0.25">
      <c r="A119" s="24">
        <v>22110</v>
      </c>
      <c r="B119">
        <v>-303.27999999999997</v>
      </c>
      <c r="F119" s="24">
        <v>22170</v>
      </c>
      <c r="G119">
        <v>-1996.49</v>
      </c>
      <c r="J119" s="32"/>
      <c r="K119" s="24">
        <v>22170</v>
      </c>
      <c r="L119" t="s">
        <v>133</v>
      </c>
      <c r="M119" s="25">
        <v>-1534.1233333333337</v>
      </c>
      <c r="N119" s="25">
        <f t="shared" si="5"/>
        <v>-1996.49</v>
      </c>
      <c r="O119" s="7">
        <f>Tabela2[[#This Row],[PROCV]]/Tabela2[[#Totals],[PROCV]]</f>
        <v>1.2761050764180803E-2</v>
      </c>
      <c r="R119" s="32">
        <v>22172</v>
      </c>
      <c r="S119" t="str">
        <f t="shared" si="4"/>
        <v>'22.172',</v>
      </c>
    </row>
    <row r="120" spans="1:19" x14ac:dyDescent="0.25">
      <c r="A120" s="24">
        <v>22111</v>
      </c>
      <c r="B120">
        <v>-170.55</v>
      </c>
      <c r="F120" s="24">
        <v>22172</v>
      </c>
      <c r="G120">
        <v>-171.63000000000002</v>
      </c>
      <c r="J120" s="32"/>
      <c r="K120" s="32">
        <v>22172</v>
      </c>
      <c r="L120" s="29" t="s">
        <v>134</v>
      </c>
      <c r="M120" s="33">
        <v>-134.22333333333333</v>
      </c>
      <c r="N120" s="25">
        <f t="shared" si="5"/>
        <v>-171.63000000000002</v>
      </c>
      <c r="O120" s="7">
        <f>Tabela2[[#This Row],[PROCV]]/Tabela2[[#Totals],[PROCV]]</f>
        <v>1.0970148323589657E-3</v>
      </c>
      <c r="R120" s="32">
        <v>22184</v>
      </c>
      <c r="S120" t="str">
        <f t="shared" si="4"/>
        <v>'22.184',</v>
      </c>
    </row>
    <row r="121" spans="1:19" x14ac:dyDescent="0.25">
      <c r="A121" s="24">
        <v>22115</v>
      </c>
      <c r="B121">
        <v>-278.02999999999997</v>
      </c>
      <c r="F121" s="24">
        <v>22184</v>
      </c>
      <c r="G121">
        <v>-2415.4199999999996</v>
      </c>
      <c r="J121" s="32"/>
      <c r="K121" s="24">
        <v>22184</v>
      </c>
      <c r="L121" t="s">
        <v>135</v>
      </c>
      <c r="M121" s="25">
        <v>-584.4525000000001</v>
      </c>
      <c r="N121" s="25">
        <f t="shared" si="5"/>
        <v>-2415.4199999999996</v>
      </c>
      <c r="O121" s="7">
        <f>Tabela2[[#This Row],[PROCV]]/Tabela2[[#Totals],[PROCV]]</f>
        <v>1.5438743613450399E-2</v>
      </c>
      <c r="R121" s="32">
        <v>22185</v>
      </c>
      <c r="S121" t="str">
        <f t="shared" si="4"/>
        <v>'22.185',</v>
      </c>
    </row>
    <row r="122" spans="1:19" x14ac:dyDescent="0.25">
      <c r="A122" s="24">
        <v>22117</v>
      </c>
      <c r="B122">
        <v>-1629.1799999999998</v>
      </c>
      <c r="F122" s="24">
        <v>22185</v>
      </c>
      <c r="G122">
        <v>-2090.65</v>
      </c>
      <c r="J122" s="32"/>
      <c r="K122" s="32">
        <v>22185</v>
      </c>
      <c r="L122" s="29" t="s">
        <v>136</v>
      </c>
      <c r="M122" s="33">
        <v>-5534.7175000000007</v>
      </c>
      <c r="N122" s="25">
        <f t="shared" si="5"/>
        <v>-2090.65</v>
      </c>
      <c r="O122" s="7">
        <f>Tabela2[[#This Row],[PROCV]]/Tabela2[[#Totals],[PROCV]]</f>
        <v>1.3362897274784544E-2</v>
      </c>
      <c r="R122" s="32">
        <v>22192</v>
      </c>
      <c r="S122" t="str">
        <f t="shared" si="4"/>
        <v>'22.192',</v>
      </c>
    </row>
    <row r="123" spans="1:19" x14ac:dyDescent="0.25">
      <c r="A123" s="24">
        <v>22119</v>
      </c>
      <c r="B123">
        <v>-1240.96</v>
      </c>
      <c r="F123" s="24">
        <v>22192</v>
      </c>
      <c r="G123">
        <v>-1774.7799999999997</v>
      </c>
      <c r="J123" s="32"/>
      <c r="K123" s="24">
        <v>22192</v>
      </c>
      <c r="L123" t="s">
        <v>137</v>
      </c>
      <c r="M123" s="25">
        <v>-767.20249999999999</v>
      </c>
      <c r="N123" s="25">
        <f t="shared" si="5"/>
        <v>-1774.7799999999997</v>
      </c>
      <c r="O123" s="7">
        <f>Tabela2[[#This Row],[PROCV]]/Tabela2[[#Totals],[PROCV]]</f>
        <v>1.1343937447847372E-2</v>
      </c>
      <c r="R123" s="32">
        <v>22193</v>
      </c>
      <c r="S123" t="str">
        <f t="shared" si="4"/>
        <v>'22.193',</v>
      </c>
    </row>
    <row r="124" spans="1:19" x14ac:dyDescent="0.25">
      <c r="A124" s="24">
        <v>22120</v>
      </c>
      <c r="B124">
        <v>-804.15</v>
      </c>
      <c r="F124" s="24">
        <v>22193</v>
      </c>
      <c r="G124">
        <v>-906.03</v>
      </c>
      <c r="J124" s="32"/>
      <c r="K124" s="32">
        <v>22193</v>
      </c>
      <c r="L124" s="29" t="s">
        <v>138</v>
      </c>
      <c r="M124" s="33">
        <v>-569.09333333333336</v>
      </c>
      <c r="N124" s="25">
        <f t="shared" si="5"/>
        <v>-906.03</v>
      </c>
      <c r="O124" s="7">
        <f>Tabela2[[#This Row],[PROCV]]/Tabela2[[#Totals],[PROCV]]</f>
        <v>5.7911108114093897E-3</v>
      </c>
      <c r="R124" s="32">
        <v>22194</v>
      </c>
      <c r="S124" t="str">
        <f t="shared" si="4"/>
        <v>'22.194',</v>
      </c>
    </row>
    <row r="125" spans="1:19" x14ac:dyDescent="0.25">
      <c r="A125" s="24">
        <v>22130</v>
      </c>
      <c r="B125">
        <v>-355.26</v>
      </c>
      <c r="F125" s="24">
        <v>22194</v>
      </c>
      <c r="G125">
        <v>-563.47</v>
      </c>
      <c r="J125" s="32"/>
      <c r="K125" s="24">
        <v>22194</v>
      </c>
      <c r="L125" t="s">
        <v>139</v>
      </c>
      <c r="M125" s="25">
        <v>-491.77</v>
      </c>
      <c r="N125" s="25">
        <f t="shared" si="5"/>
        <v>-563.47</v>
      </c>
      <c r="O125" s="7">
        <f>Tabela2[[#This Row],[PROCV]]/Tabela2[[#Totals],[PROCV]]</f>
        <v>3.6015553667150635E-3</v>
      </c>
      <c r="R125" s="32">
        <v>22195</v>
      </c>
      <c r="S125" t="str">
        <f t="shared" si="4"/>
        <v>'22.195',</v>
      </c>
    </row>
    <row r="126" spans="1:19" x14ac:dyDescent="0.25">
      <c r="A126" s="24">
        <v>22140</v>
      </c>
      <c r="B126">
        <v>-250.53000000000003</v>
      </c>
      <c r="F126" s="24">
        <v>22195</v>
      </c>
      <c r="G126">
        <v>-495.76</v>
      </c>
      <c r="J126" s="32"/>
      <c r="K126" s="32">
        <v>22195</v>
      </c>
      <c r="L126" s="29" t="s">
        <v>140</v>
      </c>
      <c r="M126" s="33">
        <v>-385.27</v>
      </c>
      <c r="N126" s="25">
        <f t="shared" si="5"/>
        <v>-495.76</v>
      </c>
      <c r="O126" s="7">
        <f>Tabela2[[#This Row],[PROCV]]/Tabela2[[#Totals],[PROCV]]</f>
        <v>3.1687704555746709E-3</v>
      </c>
      <c r="R126" s="32">
        <v>22201</v>
      </c>
      <c r="S126" t="str">
        <f t="shared" si="4"/>
        <v>'22.201',</v>
      </c>
    </row>
    <row r="127" spans="1:19" x14ac:dyDescent="0.25">
      <c r="A127" s="24">
        <v>22141</v>
      </c>
      <c r="B127">
        <v>-1867.41</v>
      </c>
      <c r="F127" s="24">
        <v>22201</v>
      </c>
      <c r="G127">
        <v>-850.26</v>
      </c>
      <c r="J127" s="32"/>
      <c r="K127" s="24">
        <v>22201</v>
      </c>
      <c r="L127" t="s">
        <v>141</v>
      </c>
      <c r="M127" s="25">
        <v>-401.07333333333327</v>
      </c>
      <c r="N127" s="25">
        <f t="shared" si="5"/>
        <v>-850.26</v>
      </c>
      <c r="O127" s="7">
        <f>Tabela2[[#This Row],[PROCV]]/Tabela2[[#Totals],[PROCV]]</f>
        <v>5.4346433103859117E-3</v>
      </c>
      <c r="R127" s="32">
        <v>22202</v>
      </c>
      <c r="S127" t="str">
        <f t="shared" si="4"/>
        <v>'22.202',</v>
      </c>
    </row>
    <row r="128" spans="1:19" x14ac:dyDescent="0.25">
      <c r="A128" s="24">
        <v>22150</v>
      </c>
      <c r="B128">
        <v>-739.32999999999993</v>
      </c>
      <c r="F128" s="24">
        <v>22202</v>
      </c>
      <c r="G128">
        <v>-511.53999999999996</v>
      </c>
      <c r="J128" s="32"/>
      <c r="K128" s="32">
        <v>22202</v>
      </c>
      <c r="L128" s="29" t="s">
        <v>142</v>
      </c>
      <c r="M128" s="33">
        <v>-546.70000000000005</v>
      </c>
      <c r="N128" s="25">
        <f t="shared" si="5"/>
        <v>-511.53999999999996</v>
      </c>
      <c r="O128" s="7">
        <f>Tabela2[[#This Row],[PROCV]]/Tabela2[[#Totals],[PROCV]]</f>
        <v>3.2696321583925024E-3</v>
      </c>
      <c r="R128" s="32">
        <v>22203</v>
      </c>
      <c r="S128" t="str">
        <f t="shared" si="4"/>
        <v>'22.203',</v>
      </c>
    </row>
    <row r="129" spans="1:19" x14ac:dyDescent="0.25">
      <c r="A129" s="24">
        <v>22160</v>
      </c>
      <c r="B129">
        <v>-2107.9</v>
      </c>
      <c r="F129" s="24">
        <v>22203</v>
      </c>
      <c r="G129">
        <v>-27.07</v>
      </c>
      <c r="J129" s="32"/>
      <c r="K129" s="24">
        <v>22203</v>
      </c>
      <c r="L129" t="s">
        <v>143</v>
      </c>
      <c r="M129" s="25">
        <v>-361.9199999999999</v>
      </c>
      <c r="N129" s="25">
        <f t="shared" si="5"/>
        <v>-27.07</v>
      </c>
      <c r="O129" s="7">
        <f>Tabela2[[#This Row],[PROCV]]/Tabela2[[#Totals],[PROCV]]</f>
        <v>1.730244800556849E-4</v>
      </c>
      <c r="R129" s="32">
        <v>22204</v>
      </c>
      <c r="S129" t="str">
        <f t="shared" si="4"/>
        <v>'22.204',</v>
      </c>
    </row>
    <row r="130" spans="1:19" x14ac:dyDescent="0.25">
      <c r="A130" s="24">
        <v>22170</v>
      </c>
      <c r="B130">
        <v>-1996.49</v>
      </c>
      <c r="F130" s="24">
        <v>22204</v>
      </c>
      <c r="G130">
        <v>-103.54</v>
      </c>
      <c r="J130" s="32"/>
      <c r="K130" s="32">
        <v>22204</v>
      </c>
      <c r="L130" s="29" t="s">
        <v>144</v>
      </c>
      <c r="M130" s="33">
        <v>-88.24</v>
      </c>
      <c r="N130" s="25">
        <f t="shared" ref="N130:N161" si="6">VLOOKUP(K130,$F$2:$G$185,2)</f>
        <v>-103.54</v>
      </c>
      <c r="O130" s="7">
        <f>Tabela2[[#This Row],[PROCV]]/Tabela2[[#Totals],[PROCV]]</f>
        <v>6.618010589200449E-4</v>
      </c>
      <c r="R130" s="32">
        <v>22211</v>
      </c>
      <c r="S130" t="str">
        <f t="shared" si="4"/>
        <v>'22.211',</v>
      </c>
    </row>
    <row r="131" spans="1:19" x14ac:dyDescent="0.25">
      <c r="A131" s="24">
        <v>22172</v>
      </c>
      <c r="B131">
        <v>-171.63000000000002</v>
      </c>
      <c r="F131" s="24">
        <v>22211</v>
      </c>
      <c r="G131">
        <v>-503.28999999999996</v>
      </c>
      <c r="J131" s="32"/>
      <c r="K131" s="24">
        <v>22211</v>
      </c>
      <c r="L131" t="s">
        <v>145</v>
      </c>
      <c r="M131" s="25">
        <v>-465.8866666666666</v>
      </c>
      <c r="N131" s="25">
        <f t="shared" si="6"/>
        <v>-503.28999999999996</v>
      </c>
      <c r="O131" s="7">
        <f>Tabela2[[#This Row],[PROCV]]/Tabela2[[#Totals],[PROCV]]</f>
        <v>3.2169002795428758E-3</v>
      </c>
      <c r="R131" s="32">
        <v>22212</v>
      </c>
      <c r="S131" t="str">
        <f t="shared" ref="S131:S178" si="7">CONCATENATE(TEXT(R131,"'##.###'"),",")</f>
        <v>'22.212',</v>
      </c>
    </row>
    <row r="132" spans="1:19" x14ac:dyDescent="0.25">
      <c r="A132" s="24">
        <v>22184</v>
      </c>
      <c r="B132">
        <v>-2415.4199999999996</v>
      </c>
      <c r="F132" s="24">
        <v>22212</v>
      </c>
      <c r="G132">
        <v>-2322.17</v>
      </c>
      <c r="J132" s="32"/>
      <c r="K132" s="32">
        <v>22212</v>
      </c>
      <c r="L132" s="29" t="s">
        <v>146</v>
      </c>
      <c r="M132" s="33">
        <v>-478.33750000000009</v>
      </c>
      <c r="N132" s="25">
        <f t="shared" si="6"/>
        <v>-2322.17</v>
      </c>
      <c r="O132" s="7">
        <f>Tabela2[[#This Row],[PROCV]]/Tabela2[[#Totals],[PROCV]]</f>
        <v>1.4842713588877347E-2</v>
      </c>
      <c r="R132" s="32">
        <v>22213</v>
      </c>
      <c r="S132" t="str">
        <f t="shared" si="7"/>
        <v>'22.213',</v>
      </c>
    </row>
    <row r="133" spans="1:19" x14ac:dyDescent="0.25">
      <c r="A133" s="24">
        <v>22185</v>
      </c>
      <c r="B133">
        <v>-2090.65</v>
      </c>
      <c r="F133" s="24">
        <v>22213</v>
      </c>
      <c r="G133">
        <v>-1506.2399999999998</v>
      </c>
      <c r="J133" s="32"/>
      <c r="K133" s="24">
        <v>22213</v>
      </c>
      <c r="L133" t="s">
        <v>147</v>
      </c>
      <c r="M133" s="25">
        <v>-929.52499999999998</v>
      </c>
      <c r="N133" s="25">
        <f t="shared" si="6"/>
        <v>-1506.2399999999998</v>
      </c>
      <c r="O133" s="7">
        <f>Tabela2[[#This Row],[PROCV]]/Tabela2[[#Totals],[PROCV]]</f>
        <v>9.6274988119347902E-3</v>
      </c>
      <c r="R133" s="34">
        <v>22218</v>
      </c>
      <c r="S133" t="str">
        <f t="shared" si="7"/>
        <v>'22.218',</v>
      </c>
    </row>
    <row r="134" spans="1:19" x14ac:dyDescent="0.25">
      <c r="A134" s="24">
        <v>22192</v>
      </c>
      <c r="B134">
        <v>-1774.7799999999997</v>
      </c>
      <c r="F134" s="34">
        <v>22218</v>
      </c>
      <c r="G134" s="35">
        <v>-646.32000000000005</v>
      </c>
      <c r="J134" s="32"/>
      <c r="K134" s="34">
        <v>22218</v>
      </c>
      <c r="L134" s="29" t="s">
        <v>271</v>
      </c>
      <c r="M134" s="33"/>
      <c r="N134" s="25">
        <f t="shared" si="6"/>
        <v>-646.32000000000005</v>
      </c>
      <c r="O134" s="7">
        <f>Tabela2[[#This Row],[PROCV]]/Tabela2[[#Totals],[PROCV]]</f>
        <v>4.1311112652231349E-3</v>
      </c>
      <c r="R134" s="32">
        <v>22219</v>
      </c>
      <c r="S134" t="str">
        <f t="shared" si="7"/>
        <v>'22.219',</v>
      </c>
    </row>
    <row r="135" spans="1:19" x14ac:dyDescent="0.25">
      <c r="A135" s="24">
        <v>22193</v>
      </c>
      <c r="B135">
        <v>-906.03</v>
      </c>
      <c r="F135" s="24">
        <v>22219</v>
      </c>
      <c r="G135">
        <v>-307.81</v>
      </c>
      <c r="J135" s="32"/>
      <c r="K135" s="32">
        <v>22219</v>
      </c>
      <c r="L135" s="29" t="s">
        <v>148</v>
      </c>
      <c r="M135" s="33">
        <v>-271.30333333333334</v>
      </c>
      <c r="N135" s="25">
        <f t="shared" si="6"/>
        <v>-307.81</v>
      </c>
      <c r="O135" s="7">
        <f>Tabela2[[#This Row],[PROCV]]/Tabela2[[#Totals],[PROCV]]</f>
        <v>1.9674423792368071E-3</v>
      </c>
      <c r="R135" s="24">
        <v>22220</v>
      </c>
      <c r="S135" t="str">
        <f t="shared" si="7"/>
        <v>'22.220',</v>
      </c>
    </row>
    <row r="136" spans="1:19" x14ac:dyDescent="0.25">
      <c r="A136" s="24">
        <v>22194</v>
      </c>
      <c r="B136">
        <v>-563.47</v>
      </c>
      <c r="F136" s="24">
        <v>22220</v>
      </c>
      <c r="G136">
        <v>-8066</v>
      </c>
      <c r="J136" s="32"/>
      <c r="K136" s="24">
        <v>22220</v>
      </c>
      <c r="L136" t="s">
        <v>149</v>
      </c>
      <c r="M136" s="25">
        <v>-7822.3966666666674</v>
      </c>
      <c r="N136" s="25">
        <f t="shared" si="6"/>
        <v>-8066</v>
      </c>
      <c r="O136" s="7">
        <f>Tabela2[[#This Row],[PROCV]]/Tabela2[[#Totals],[PROCV]]</f>
        <v>5.1555798157707958E-2</v>
      </c>
      <c r="R136" s="32">
        <v>22240</v>
      </c>
      <c r="S136" t="str">
        <f t="shared" si="7"/>
        <v>'22.240',</v>
      </c>
    </row>
    <row r="137" spans="1:19" x14ac:dyDescent="0.25">
      <c r="A137" s="24">
        <v>22195</v>
      </c>
      <c r="B137">
        <v>-495.76</v>
      </c>
      <c r="F137" s="24">
        <v>22240</v>
      </c>
      <c r="G137">
        <v>-62.88</v>
      </c>
      <c r="J137" s="32"/>
      <c r="K137" s="32">
        <v>22240</v>
      </c>
      <c r="L137" s="29" t="s">
        <v>150</v>
      </c>
      <c r="M137" s="33">
        <v>-57.70333333333334</v>
      </c>
      <c r="N137" s="25">
        <f t="shared" si="6"/>
        <v>-62.88</v>
      </c>
      <c r="O137" s="7">
        <f>Tabela2[[#This Row],[PROCV]]/Tabela2[[#Totals],[PROCV]]</f>
        <v>4.0191279297752E-4</v>
      </c>
      <c r="R137" s="24">
        <v>22310</v>
      </c>
      <c r="S137" t="str">
        <f t="shared" si="7"/>
        <v>'22.310',</v>
      </c>
    </row>
    <row r="138" spans="1:19" x14ac:dyDescent="0.25">
      <c r="A138" s="24">
        <v>22201</v>
      </c>
      <c r="B138">
        <v>-850.26</v>
      </c>
      <c r="F138" s="24">
        <v>22310</v>
      </c>
      <c r="G138">
        <v>-3889.36</v>
      </c>
      <c r="J138" s="32"/>
      <c r="K138" s="24">
        <v>22310</v>
      </c>
      <c r="L138" t="s">
        <v>151</v>
      </c>
      <c r="M138" s="25">
        <v>-4771.4874999999993</v>
      </c>
      <c r="N138" s="25">
        <f t="shared" si="6"/>
        <v>-3889.36</v>
      </c>
      <c r="O138" s="7">
        <f>Tabela2[[#This Row],[PROCV]]/Tabela2[[#Totals],[PROCV]]</f>
        <v>2.4859789130010291E-2</v>
      </c>
      <c r="R138" s="32">
        <v>22320</v>
      </c>
      <c r="S138" t="str">
        <f t="shared" si="7"/>
        <v>'22.320',</v>
      </c>
    </row>
    <row r="139" spans="1:19" x14ac:dyDescent="0.25">
      <c r="A139" s="24">
        <v>22202</v>
      </c>
      <c r="B139">
        <v>-511.53999999999996</v>
      </c>
      <c r="F139" s="24">
        <v>22320</v>
      </c>
      <c r="G139">
        <v>-4183.5600000000004</v>
      </c>
      <c r="J139" s="32"/>
      <c r="K139" s="32">
        <v>22320</v>
      </c>
      <c r="L139" s="29" t="s">
        <v>152</v>
      </c>
      <c r="M139" s="33">
        <v>-2110.8725000000004</v>
      </c>
      <c r="N139" s="25">
        <f t="shared" si="6"/>
        <v>-4183.5600000000004</v>
      </c>
      <c r="O139" s="7">
        <f>Tabela2[[#This Row],[PROCV]]/Tabela2[[#Totals],[PROCV]]</f>
        <v>2.6740239888502444E-2</v>
      </c>
      <c r="R139" s="24">
        <v>22330</v>
      </c>
      <c r="S139" t="str">
        <f t="shared" si="7"/>
        <v>'22.330',</v>
      </c>
    </row>
    <row r="140" spans="1:19" x14ac:dyDescent="0.25">
      <c r="A140" s="24">
        <v>22203</v>
      </c>
      <c r="B140">
        <v>-27.07</v>
      </c>
      <c r="F140" s="24">
        <v>22330</v>
      </c>
      <c r="G140">
        <v>-6502.22</v>
      </c>
      <c r="J140" s="32"/>
      <c r="K140" s="24">
        <v>22330</v>
      </c>
      <c r="L140" t="s">
        <v>153</v>
      </c>
      <c r="M140" s="25">
        <v>-2811.56</v>
      </c>
      <c r="N140" s="25">
        <f t="shared" si="6"/>
        <v>-6502.22</v>
      </c>
      <c r="O140" s="7">
        <f>Tabela2[[#This Row],[PROCV]]/Tabela2[[#Totals],[PROCV]]</f>
        <v>4.1560518459832857E-2</v>
      </c>
      <c r="R140" s="32">
        <v>22331</v>
      </c>
      <c r="S140" t="str">
        <f t="shared" si="7"/>
        <v>'22.331',</v>
      </c>
    </row>
    <row r="141" spans="1:19" x14ac:dyDescent="0.25">
      <c r="A141" s="24">
        <v>22204</v>
      </c>
      <c r="B141">
        <v>-103.54</v>
      </c>
      <c r="F141" s="24">
        <v>22331</v>
      </c>
      <c r="G141">
        <v>-103.5</v>
      </c>
      <c r="J141" s="32"/>
      <c r="K141" s="32">
        <v>22331</v>
      </c>
      <c r="L141" s="29" t="s">
        <v>154</v>
      </c>
      <c r="M141" s="33">
        <v>-116.02999999999999</v>
      </c>
      <c r="N141" s="25">
        <f t="shared" si="6"/>
        <v>-103.5</v>
      </c>
      <c r="O141" s="7">
        <f>Tabela2[[#This Row],[PROCV]]/Tabela2[[#Totals],[PROCV]]</f>
        <v>6.6154538920441027E-4</v>
      </c>
      <c r="R141" s="24">
        <v>22332</v>
      </c>
      <c r="S141" t="str">
        <f t="shared" si="7"/>
        <v>'22.332',</v>
      </c>
    </row>
    <row r="142" spans="1:19" x14ac:dyDescent="0.25">
      <c r="A142" s="24">
        <v>22211</v>
      </c>
      <c r="B142">
        <v>-503.28999999999996</v>
      </c>
      <c r="F142" s="24">
        <v>22332</v>
      </c>
      <c r="G142">
        <v>-48.71</v>
      </c>
      <c r="J142" s="32"/>
      <c r="K142" s="24">
        <v>22332</v>
      </c>
      <c r="L142" t="s">
        <v>155</v>
      </c>
      <c r="M142" s="25">
        <v>-91.143333333333331</v>
      </c>
      <c r="N142" s="25">
        <f t="shared" si="6"/>
        <v>-48.71</v>
      </c>
      <c r="O142" s="7">
        <f>Tabela2[[#This Row],[PROCV]]/Tabela2[[#Totals],[PROCV]]</f>
        <v>3.11341796213979E-4</v>
      </c>
      <c r="R142" s="32">
        <v>22333</v>
      </c>
      <c r="S142" t="str">
        <f t="shared" si="7"/>
        <v>'22.333',</v>
      </c>
    </row>
    <row r="143" spans="1:19" x14ac:dyDescent="0.25">
      <c r="A143" s="24">
        <v>22212</v>
      </c>
      <c r="B143">
        <v>-2322.17</v>
      </c>
      <c r="F143" s="24">
        <v>22333</v>
      </c>
      <c r="G143">
        <v>-1131.6099999999999</v>
      </c>
      <c r="J143" s="32"/>
      <c r="K143" s="32">
        <v>22333</v>
      </c>
      <c r="L143" s="29" t="s">
        <v>156</v>
      </c>
      <c r="M143" s="33">
        <v>-941.85666666666657</v>
      </c>
      <c r="N143" s="25">
        <f t="shared" si="6"/>
        <v>-1131.6099999999999</v>
      </c>
      <c r="O143" s="7">
        <f>Tabela2[[#This Row],[PROCV]]/Tabela2[[#Totals],[PROCV]]</f>
        <v>7.2329601727304602E-3</v>
      </c>
      <c r="R143" s="24">
        <v>22334</v>
      </c>
      <c r="S143" t="str">
        <f t="shared" si="7"/>
        <v>'22.334',</v>
      </c>
    </row>
    <row r="144" spans="1:19" x14ac:dyDescent="0.25">
      <c r="A144" s="24">
        <v>22213</v>
      </c>
      <c r="B144">
        <v>-1506.2399999999998</v>
      </c>
      <c r="F144" s="24">
        <v>22334</v>
      </c>
      <c r="G144">
        <v>-587.5</v>
      </c>
      <c r="J144" s="32"/>
      <c r="K144" s="24">
        <v>22334</v>
      </c>
      <c r="L144" t="s">
        <v>157</v>
      </c>
      <c r="M144" s="25">
        <v>-475.21000000000004</v>
      </c>
      <c r="N144" s="25">
        <f t="shared" si="6"/>
        <v>-587.5</v>
      </c>
      <c r="O144" s="7">
        <f>Tabela2[[#This Row],[PROCV]]/Tabela2[[#Totals],[PROCV]]</f>
        <v>3.7551489483825221E-3</v>
      </c>
      <c r="R144" s="32">
        <v>22340</v>
      </c>
      <c r="S144" t="str">
        <f t="shared" si="7"/>
        <v>'22.340',</v>
      </c>
    </row>
    <row r="145" spans="1:19" x14ac:dyDescent="0.25">
      <c r="A145" s="24">
        <v>22218</v>
      </c>
      <c r="B145">
        <v>-646.32000000000005</v>
      </c>
      <c r="F145" s="24">
        <v>22340</v>
      </c>
      <c r="G145">
        <v>-1605.51</v>
      </c>
      <c r="J145" s="32"/>
      <c r="K145" s="32">
        <v>22340</v>
      </c>
      <c r="L145" s="29" t="s">
        <v>158</v>
      </c>
      <c r="M145" s="33">
        <v>-1023.56</v>
      </c>
      <c r="N145" s="25">
        <f t="shared" si="6"/>
        <v>-1605.51</v>
      </c>
      <c r="O145" s="7">
        <f>Tabela2[[#This Row],[PROCV]]/Tabela2[[#Totals],[PROCV]]</f>
        <v>1.0262007128710848E-2</v>
      </c>
      <c r="R145" s="24">
        <v>22360</v>
      </c>
      <c r="S145" t="str">
        <f t="shared" si="7"/>
        <v>'22.360',</v>
      </c>
    </row>
    <row r="146" spans="1:19" x14ac:dyDescent="0.25">
      <c r="A146" s="24">
        <v>22219</v>
      </c>
      <c r="B146">
        <v>-307.81</v>
      </c>
      <c r="F146" s="24">
        <v>22360</v>
      </c>
      <c r="G146">
        <v>-34.200000000000003</v>
      </c>
      <c r="J146" s="32"/>
      <c r="K146" s="24">
        <v>22360</v>
      </c>
      <c r="L146" t="s">
        <v>159</v>
      </c>
      <c r="M146" s="25">
        <v>-34.770000000000003</v>
      </c>
      <c r="N146" s="25">
        <f t="shared" si="6"/>
        <v>-34.200000000000003</v>
      </c>
      <c r="O146" s="7">
        <f>Tabela2[[#This Row],[PROCV]]/Tabela2[[#Totals],[PROCV]]</f>
        <v>2.1859760686754429E-4</v>
      </c>
      <c r="R146" s="32">
        <v>22370</v>
      </c>
      <c r="S146" t="str">
        <f t="shared" si="7"/>
        <v>'22.370',</v>
      </c>
    </row>
    <row r="147" spans="1:19" x14ac:dyDescent="0.25">
      <c r="A147" s="24">
        <v>22220</v>
      </c>
      <c r="B147">
        <v>-8066</v>
      </c>
      <c r="F147" s="24">
        <v>22370</v>
      </c>
      <c r="G147">
        <v>-197.49</v>
      </c>
      <c r="J147" s="32"/>
      <c r="K147" s="32">
        <v>22370</v>
      </c>
      <c r="L147" s="29" t="s">
        <v>160</v>
      </c>
      <c r="M147" s="33">
        <v>-140.28333333333333</v>
      </c>
      <c r="N147" s="25">
        <f t="shared" si="6"/>
        <v>-197.49</v>
      </c>
      <c r="O147" s="7">
        <f>Tabela2[[#This Row],[PROCV]]/Tabela2[[#Totals],[PROCV]]</f>
        <v>1.2623053035167053E-3</v>
      </c>
      <c r="R147" s="32">
        <v>22390</v>
      </c>
      <c r="S147" t="str">
        <f t="shared" si="7"/>
        <v>'22.390',</v>
      </c>
    </row>
    <row r="148" spans="1:19" hidden="1" x14ac:dyDescent="0.25">
      <c r="A148" s="24">
        <v>22240</v>
      </c>
      <c r="B148">
        <v>-62.88</v>
      </c>
      <c r="F148" s="32">
        <v>22380</v>
      </c>
      <c r="J148" s="32"/>
      <c r="K148" s="24">
        <v>22380</v>
      </c>
      <c r="L148" t="s">
        <v>161</v>
      </c>
      <c r="M148" s="25">
        <v>-86.383333333333326</v>
      </c>
      <c r="N148" s="25">
        <f t="shared" si="6"/>
        <v>0</v>
      </c>
      <c r="O148" s="7">
        <f>Tabela2[[#This Row],[PROCV]]/Tabela2[[#Totals],[PROCV]]</f>
        <v>0</v>
      </c>
      <c r="R148" s="32">
        <v>22391</v>
      </c>
      <c r="S148" t="str">
        <f t="shared" si="7"/>
        <v>'22.391',</v>
      </c>
    </row>
    <row r="149" spans="1:19" x14ac:dyDescent="0.25">
      <c r="A149" s="24">
        <v>22310</v>
      </c>
      <c r="B149">
        <v>-3889.36</v>
      </c>
      <c r="F149" s="24">
        <v>22390</v>
      </c>
      <c r="G149">
        <v>-3208.26</v>
      </c>
      <c r="J149" s="32"/>
      <c r="K149" s="32">
        <v>22390</v>
      </c>
      <c r="L149" s="29" t="s">
        <v>162</v>
      </c>
      <c r="M149" s="33">
        <v>-2295.3074999999999</v>
      </c>
      <c r="N149" s="25">
        <f t="shared" si="6"/>
        <v>-3208.26</v>
      </c>
      <c r="O149" s="7">
        <f>Tabela2[[#This Row],[PROCV]]/Tabela2[[#Totals],[PROCV]]</f>
        <v>2.0506373047042913E-2</v>
      </c>
      <c r="R149" s="32">
        <v>22392</v>
      </c>
      <c r="S149" t="str">
        <f t="shared" si="7"/>
        <v>'22.392',</v>
      </c>
    </row>
    <row r="150" spans="1:19" x14ac:dyDescent="0.25">
      <c r="A150" s="24">
        <v>22320</v>
      </c>
      <c r="B150">
        <v>-4183.5600000000004</v>
      </c>
      <c r="F150" s="24">
        <v>22391</v>
      </c>
      <c r="G150">
        <v>-4795.79</v>
      </c>
      <c r="J150" s="32"/>
      <c r="K150" s="24">
        <v>22391</v>
      </c>
      <c r="L150" t="s">
        <v>163</v>
      </c>
      <c r="M150" s="25">
        <v>-1531.0933333333332</v>
      </c>
      <c r="N150" s="25">
        <f t="shared" si="6"/>
        <v>-4795.79</v>
      </c>
      <c r="O150" s="7">
        <f>Tabela2[[#This Row],[PROCV]]/Tabela2[[#Totals],[PROCV]]</f>
        <v>3.0653456638576028E-2</v>
      </c>
      <c r="R150" s="32">
        <v>22393</v>
      </c>
      <c r="S150" t="str">
        <f t="shared" si="7"/>
        <v>'22.393',</v>
      </c>
    </row>
    <row r="151" spans="1:19" x14ac:dyDescent="0.25">
      <c r="A151" s="24">
        <v>22330</v>
      </c>
      <c r="B151">
        <v>-6502.22</v>
      </c>
      <c r="F151" s="24">
        <v>22392</v>
      </c>
      <c r="G151">
        <v>-3930.42</v>
      </c>
      <c r="J151" s="32"/>
      <c r="K151" s="32">
        <v>22392</v>
      </c>
      <c r="L151" s="29" t="s">
        <v>164</v>
      </c>
      <c r="M151" s="33">
        <v>-2633.5333333333333</v>
      </c>
      <c r="N151" s="25">
        <f t="shared" si="6"/>
        <v>-3930.42</v>
      </c>
      <c r="O151" s="7">
        <f>Tabela2[[#This Row],[PROCV]]/Tabela2[[#Totals],[PROCV]]</f>
        <v>2.5122234093109163E-2</v>
      </c>
      <c r="R151" s="32">
        <v>22394</v>
      </c>
      <c r="S151" t="str">
        <f t="shared" si="7"/>
        <v>'22.394',</v>
      </c>
    </row>
    <row r="152" spans="1:19" x14ac:dyDescent="0.25">
      <c r="A152" s="24">
        <v>22331</v>
      </c>
      <c r="B152">
        <v>-103.5</v>
      </c>
      <c r="F152" s="24">
        <v>22393</v>
      </c>
      <c r="G152">
        <v>-691.17</v>
      </c>
      <c r="J152" s="32"/>
      <c r="K152" s="24">
        <v>22393</v>
      </c>
      <c r="L152" t="s">
        <v>165</v>
      </c>
      <c r="M152" s="25">
        <v>-1111.4024999999999</v>
      </c>
      <c r="N152" s="25">
        <f t="shared" si="6"/>
        <v>-691.17</v>
      </c>
      <c r="O152" s="7">
        <f>Tabela2[[#This Row],[PROCV]]/Tabela2[[#Totals],[PROCV]]</f>
        <v>4.4177809338783788E-3</v>
      </c>
      <c r="R152" s="32">
        <v>22395</v>
      </c>
      <c r="S152" t="str">
        <f t="shared" si="7"/>
        <v>'22.395',</v>
      </c>
    </row>
    <row r="153" spans="1:19" x14ac:dyDescent="0.25">
      <c r="A153" s="24">
        <v>22332</v>
      </c>
      <c r="B153">
        <v>-48.71</v>
      </c>
      <c r="F153" s="24">
        <v>22394</v>
      </c>
      <c r="G153">
        <v>-1457.47</v>
      </c>
      <c r="J153" s="32"/>
      <c r="K153" s="32">
        <v>22394</v>
      </c>
      <c r="L153" s="29" t="s">
        <v>166</v>
      </c>
      <c r="M153" s="33">
        <f>-623.76-442.33</f>
        <v>-1066.0899999999999</v>
      </c>
      <c r="N153" s="25">
        <f t="shared" si="6"/>
        <v>-1457.47</v>
      </c>
      <c r="O153" s="7">
        <f>Tabela2[[#This Row],[PROCV]]/Tabela2[[#Totals],[PROCV]]</f>
        <v>9.3157735111473617E-3</v>
      </c>
      <c r="R153" s="32">
        <v>22407</v>
      </c>
      <c r="S153" t="str">
        <f t="shared" si="7"/>
        <v>'22.407',</v>
      </c>
    </row>
    <row r="154" spans="1:19" x14ac:dyDescent="0.25">
      <c r="A154" s="24">
        <v>22333</v>
      </c>
      <c r="B154">
        <v>-1131.6099999999999</v>
      </c>
      <c r="F154" s="24">
        <v>22395</v>
      </c>
      <c r="G154">
        <v>-812.93</v>
      </c>
      <c r="J154" s="32"/>
      <c r="K154" s="24">
        <v>22395</v>
      </c>
      <c r="L154" t="s">
        <v>167</v>
      </c>
      <c r="M154" s="25">
        <v>-601.77333333333331</v>
      </c>
      <c r="N154" s="25">
        <f t="shared" si="6"/>
        <v>-812.93</v>
      </c>
      <c r="O154" s="7">
        <f>Tabela2[[#This Row],[PROCV]]/Tabela2[[#Totals],[PROCV]]</f>
        <v>5.1960395482699637E-3</v>
      </c>
      <c r="R154" s="32">
        <v>22411</v>
      </c>
      <c r="S154" t="str">
        <f t="shared" si="7"/>
        <v>'22.411',</v>
      </c>
    </row>
    <row r="155" spans="1:19" x14ac:dyDescent="0.25">
      <c r="A155" s="24">
        <v>22334</v>
      </c>
      <c r="B155">
        <v>-587.5</v>
      </c>
      <c r="F155" s="24">
        <v>22407</v>
      </c>
      <c r="G155">
        <v>-3850.17</v>
      </c>
      <c r="J155" s="32"/>
      <c r="K155" s="32">
        <v>22407</v>
      </c>
      <c r="L155" s="29" t="s">
        <v>168</v>
      </c>
      <c r="M155" s="33">
        <v>-1298.8399999999999</v>
      </c>
      <c r="N155" s="25">
        <f t="shared" si="6"/>
        <v>-3850.17</v>
      </c>
      <c r="O155" s="7">
        <f>Tabela2[[#This Row],[PROCV]]/Tabela2[[#Totals],[PROCV]]</f>
        <v>2.4609296726117336E-2</v>
      </c>
      <c r="R155" s="32">
        <v>22420</v>
      </c>
      <c r="S155" t="str">
        <f t="shared" si="7"/>
        <v>'22.420',</v>
      </c>
    </row>
    <row r="156" spans="1:19" x14ac:dyDescent="0.25">
      <c r="A156" s="24">
        <v>22340</v>
      </c>
      <c r="B156">
        <v>-1605.51</v>
      </c>
      <c r="F156" s="24">
        <v>22411</v>
      </c>
      <c r="G156">
        <v>-261.69</v>
      </c>
      <c r="J156" s="32"/>
      <c r="K156" s="24">
        <v>22411</v>
      </c>
      <c r="L156" t="s">
        <v>169</v>
      </c>
      <c r="M156" s="25">
        <v>-199.61333333333334</v>
      </c>
      <c r="N156" s="25">
        <f t="shared" si="6"/>
        <v>-261.69</v>
      </c>
      <c r="O156" s="7">
        <f>Tabela2[[#This Row],[PROCV]]/Tabela2[[#Totals],[PROCV]]</f>
        <v>1.6726551971101655E-3</v>
      </c>
      <c r="R156" s="32">
        <v>22434</v>
      </c>
      <c r="S156" t="str">
        <f t="shared" si="7"/>
        <v>'22.434',</v>
      </c>
    </row>
    <row r="157" spans="1:19" x14ac:dyDescent="0.25">
      <c r="A157" s="24">
        <v>22360</v>
      </c>
      <c r="B157">
        <v>-34.200000000000003</v>
      </c>
      <c r="F157" s="24">
        <v>22420</v>
      </c>
      <c r="G157">
        <v>-213.14000000000001</v>
      </c>
      <c r="J157" s="32"/>
      <c r="K157" s="32">
        <v>22420</v>
      </c>
      <c r="L157" s="29" t="s">
        <v>170</v>
      </c>
      <c r="M157" s="33">
        <v>-164.13666666666666</v>
      </c>
      <c r="N157" s="25">
        <f t="shared" si="6"/>
        <v>-213.14000000000001</v>
      </c>
      <c r="O157" s="7">
        <f>Tabela2[[#This Row],[PROCV]]/Tabela2[[#Totals],[PROCV]]</f>
        <v>1.3623360797587248E-3</v>
      </c>
      <c r="R157" s="32">
        <v>25002</v>
      </c>
      <c r="S157" t="str">
        <f t="shared" si="7"/>
        <v>'25.002',</v>
      </c>
    </row>
    <row r="158" spans="1:19" x14ac:dyDescent="0.25">
      <c r="A158" s="24">
        <v>22370</v>
      </c>
      <c r="B158">
        <v>-197.49</v>
      </c>
      <c r="F158" s="24">
        <v>22434</v>
      </c>
      <c r="G158">
        <v>-595.02</v>
      </c>
      <c r="J158" s="32"/>
      <c r="K158" s="24">
        <v>22434</v>
      </c>
      <c r="L158" t="s">
        <v>176</v>
      </c>
      <c r="M158" s="25">
        <v>-506.30333333333328</v>
      </c>
      <c r="N158" s="25">
        <f t="shared" si="6"/>
        <v>-595.02</v>
      </c>
      <c r="O158" s="7">
        <f>Tabela2[[#This Row],[PROCV]]/Tabela2[[#Totals],[PROCV]]</f>
        <v>3.8032148549218183E-3</v>
      </c>
      <c r="R158" s="32">
        <v>25100</v>
      </c>
      <c r="S158" t="str">
        <f t="shared" si="7"/>
        <v>'25.100',</v>
      </c>
    </row>
    <row r="159" spans="1:19" x14ac:dyDescent="0.25">
      <c r="A159" s="24">
        <v>22390</v>
      </c>
      <c r="B159">
        <v>-3208.26</v>
      </c>
      <c r="F159" s="24">
        <v>25002</v>
      </c>
      <c r="G159">
        <v>-598.37</v>
      </c>
      <c r="J159" s="32"/>
      <c r="K159" s="32">
        <v>25002</v>
      </c>
      <c r="L159" s="29" t="s">
        <v>185</v>
      </c>
      <c r="M159" s="33">
        <v>-501.9375</v>
      </c>
      <c r="N159" s="25">
        <f t="shared" si="6"/>
        <v>-598.37</v>
      </c>
      <c r="O159" s="7">
        <f>Tabela2[[#This Row],[PROCV]]/Tabela2[[#Totals],[PROCV]]</f>
        <v>3.8246271936062124E-3</v>
      </c>
      <c r="R159" s="32">
        <v>35100</v>
      </c>
      <c r="S159" t="str">
        <f t="shared" si="7"/>
        <v>'35.100',</v>
      </c>
    </row>
    <row r="160" spans="1:19" x14ac:dyDescent="0.25">
      <c r="A160" s="24">
        <v>22391</v>
      </c>
      <c r="B160">
        <v>-4795.79</v>
      </c>
      <c r="F160" s="24">
        <v>25100</v>
      </c>
      <c r="G160">
        <v>-557.75</v>
      </c>
      <c r="J160" s="32"/>
      <c r="K160" s="24">
        <v>25100</v>
      </c>
      <c r="L160" t="s">
        <v>184</v>
      </c>
      <c r="M160" s="25">
        <v>-542.72499999999991</v>
      </c>
      <c r="N160" s="25">
        <f t="shared" si="6"/>
        <v>-557.75</v>
      </c>
      <c r="O160" s="7">
        <f>Tabela2[[#This Row],[PROCV]]/Tabela2[[#Totals],[PROCV]]</f>
        <v>3.5649945973793219E-3</v>
      </c>
      <c r="R160" s="32">
        <v>35104</v>
      </c>
      <c r="S160" t="str">
        <f t="shared" si="7"/>
        <v>'35.104',</v>
      </c>
    </row>
    <row r="161" spans="1:19" x14ac:dyDescent="0.25">
      <c r="A161" s="24">
        <v>22392</v>
      </c>
      <c r="B161">
        <v>-3930.42</v>
      </c>
      <c r="F161" s="24">
        <v>35100</v>
      </c>
      <c r="G161">
        <v>-689.18</v>
      </c>
      <c r="J161" s="32"/>
      <c r="K161" s="32">
        <v>35100</v>
      </c>
      <c r="L161" s="29" t="s">
        <v>203</v>
      </c>
      <c r="M161" s="33">
        <v>-538.33749999999998</v>
      </c>
      <c r="N161" s="25">
        <f t="shared" si="6"/>
        <v>-689.18</v>
      </c>
      <c r="O161" s="7">
        <f>Tabela2[[#This Row],[PROCV]]/Tabela2[[#Totals],[PROCV]]</f>
        <v>4.4050613655255595E-3</v>
      </c>
      <c r="R161" s="24">
        <v>35176</v>
      </c>
      <c r="S161" t="str">
        <f t="shared" si="7"/>
        <v>'35.176',</v>
      </c>
    </row>
    <row r="162" spans="1:19" x14ac:dyDescent="0.25">
      <c r="A162" s="24">
        <v>22393</v>
      </c>
      <c r="B162">
        <v>-691.17</v>
      </c>
      <c r="F162" s="34">
        <v>35104</v>
      </c>
      <c r="G162" s="35">
        <v>-686</v>
      </c>
      <c r="J162" s="32"/>
      <c r="K162" s="24">
        <v>35104</v>
      </c>
      <c r="L162" s="29" t="s">
        <v>277</v>
      </c>
      <c r="M162" s="33"/>
      <c r="N162" s="25">
        <f t="shared" ref="N162:N185" si="8">VLOOKUP(K162,$F$2:$G$185,2)</f>
        <v>-686</v>
      </c>
      <c r="O162" s="7">
        <f>Tabela2[[#This Row],[PROCV]]/Tabela2[[#Totals],[PROCV]]</f>
        <v>4.3847356231326131E-3</v>
      </c>
      <c r="R162" s="32">
        <v>40002</v>
      </c>
      <c r="S162" t="str">
        <f t="shared" si="7"/>
        <v>'40.002',</v>
      </c>
    </row>
    <row r="163" spans="1:19" x14ac:dyDescent="0.25">
      <c r="A163" s="24">
        <v>22394</v>
      </c>
      <c r="B163">
        <v>-1457.47</v>
      </c>
      <c r="F163" s="34">
        <v>35176</v>
      </c>
      <c r="G163" s="35">
        <v>-6748</v>
      </c>
      <c r="J163" s="32"/>
      <c r="K163" s="24">
        <v>35176</v>
      </c>
      <c r="L163" s="29" t="s">
        <v>284</v>
      </c>
      <c r="M163" s="33"/>
      <c r="N163" s="25">
        <f t="shared" si="8"/>
        <v>-6748</v>
      </c>
      <c r="O163" s="7">
        <f>Tabela2[[#This Row],[PROCV]]/Tabela2[[#Totals],[PROCV]]</f>
        <v>4.3131481027549379E-2</v>
      </c>
      <c r="R163" s="24">
        <v>40010</v>
      </c>
      <c r="S163" t="str">
        <f t="shared" si="7"/>
        <v>'40.010',</v>
      </c>
    </row>
    <row r="164" spans="1:19" x14ac:dyDescent="0.25">
      <c r="A164" s="24">
        <v>22395</v>
      </c>
      <c r="B164">
        <v>-812.93</v>
      </c>
      <c r="F164" s="24">
        <v>40002</v>
      </c>
      <c r="G164">
        <v>-16.989999999999998</v>
      </c>
      <c r="J164" s="32"/>
      <c r="K164" s="32">
        <v>40002</v>
      </c>
      <c r="L164" s="29" t="s">
        <v>189</v>
      </c>
      <c r="M164" s="33">
        <v>-21.786666666666665</v>
      </c>
      <c r="N164" s="25">
        <f t="shared" si="8"/>
        <v>-16.989999999999998</v>
      </c>
      <c r="O164" s="7">
        <f>Tabela2[[#This Row],[PROCV]]/Tabela2[[#Totals],[PROCV]]</f>
        <v>1.0859571171577709E-4</v>
      </c>
      <c r="R164" s="32">
        <v>40011</v>
      </c>
      <c r="S164" t="str">
        <f t="shared" si="7"/>
        <v>'40.011',</v>
      </c>
    </row>
    <row r="165" spans="1:19" x14ac:dyDescent="0.25">
      <c r="A165" s="24">
        <v>22407</v>
      </c>
      <c r="B165">
        <v>-3850.17</v>
      </c>
      <c r="F165" s="24">
        <v>40010</v>
      </c>
      <c r="G165">
        <v>-241.27</v>
      </c>
      <c r="J165" s="32"/>
      <c r="K165" s="24">
        <v>40010</v>
      </c>
      <c r="L165" t="s">
        <v>190</v>
      </c>
      <c r="M165" s="25">
        <v>-204.48000000000002</v>
      </c>
      <c r="N165" s="25">
        <f t="shared" si="8"/>
        <v>-241.27</v>
      </c>
      <c r="O165" s="7">
        <f>Tabela2[[#This Row],[PROCV]]/Tabela2[[#Totals],[PROCV]]</f>
        <v>1.5421358072787255E-3</v>
      </c>
      <c r="R165" s="24">
        <v>40121</v>
      </c>
      <c r="S165" t="str">
        <f t="shared" si="7"/>
        <v>'40.121',</v>
      </c>
    </row>
    <row r="166" spans="1:19" x14ac:dyDescent="0.25">
      <c r="A166" s="24">
        <v>22411</v>
      </c>
      <c r="B166">
        <v>-261.69</v>
      </c>
      <c r="F166" s="24">
        <v>40014</v>
      </c>
      <c r="G166">
        <v>-13.99</v>
      </c>
      <c r="J166" s="32"/>
      <c r="K166" s="32">
        <v>40011</v>
      </c>
      <c r="L166" s="29" t="s">
        <v>191</v>
      </c>
      <c r="M166" s="33">
        <v>-3.543333333333333</v>
      </c>
      <c r="N166" s="25">
        <f t="shared" si="8"/>
        <v>-241.27</v>
      </c>
      <c r="O166" s="7">
        <f>Tabela2[[#This Row],[PROCV]]/Tabela2[[#Totals],[PROCV]]</f>
        <v>1.5421358072787255E-3</v>
      </c>
      <c r="R166" s="32">
        <v>40122</v>
      </c>
      <c r="S166" t="str">
        <f t="shared" si="7"/>
        <v>'40.122',</v>
      </c>
    </row>
    <row r="167" spans="1:19" x14ac:dyDescent="0.25">
      <c r="A167" s="24">
        <v>22420</v>
      </c>
      <c r="B167">
        <v>-213.14000000000001</v>
      </c>
      <c r="F167" s="24">
        <v>40121</v>
      </c>
      <c r="G167">
        <v>-164.96</v>
      </c>
      <c r="J167" s="32"/>
      <c r="K167" s="24">
        <v>40121</v>
      </c>
      <c r="L167" t="s">
        <v>192</v>
      </c>
      <c r="M167" s="25">
        <v>-79.016666666666666</v>
      </c>
      <c r="N167" s="25">
        <f t="shared" si="8"/>
        <v>-164.96</v>
      </c>
      <c r="O167" s="7">
        <f>Tabela2[[#This Row],[PROCV]]/Tabela2[[#Totals],[PROCV]]</f>
        <v>1.0543819072769036E-3</v>
      </c>
      <c r="R167" s="24">
        <v>40123</v>
      </c>
      <c r="S167" t="str">
        <f t="shared" si="7"/>
        <v>'40.123',</v>
      </c>
    </row>
    <row r="168" spans="1:19" x14ac:dyDescent="0.25">
      <c r="A168" s="24">
        <v>22434</v>
      </c>
      <c r="B168">
        <v>-595.02</v>
      </c>
      <c r="F168" s="24">
        <v>40122</v>
      </c>
      <c r="G168">
        <v>-230.7</v>
      </c>
      <c r="J168" s="32"/>
      <c r="K168" s="32">
        <v>40122</v>
      </c>
      <c r="L168" s="29" t="s">
        <v>193</v>
      </c>
      <c r="M168" s="33">
        <v>-130.08000000000001</v>
      </c>
      <c r="N168" s="25">
        <f t="shared" si="8"/>
        <v>-230.7</v>
      </c>
      <c r="O168" s="7">
        <f>Tabela2[[#This Row],[PROCV]]/Tabela2[[#Totals],[PROCV]]</f>
        <v>1.4745750849222941E-3</v>
      </c>
      <c r="R168" s="32">
        <v>40125</v>
      </c>
      <c r="S168" t="str">
        <f t="shared" si="7"/>
        <v>'40.125',</v>
      </c>
    </row>
    <row r="169" spans="1:19" x14ac:dyDescent="0.25">
      <c r="A169" s="24">
        <v>25002</v>
      </c>
      <c r="B169">
        <v>-598.37</v>
      </c>
      <c r="F169" s="24">
        <v>40123</v>
      </c>
      <c r="G169">
        <v>-258.02999999999997</v>
      </c>
      <c r="J169" s="32"/>
      <c r="K169" s="24">
        <v>40123</v>
      </c>
      <c r="L169" t="s">
        <v>194</v>
      </c>
      <c r="M169" s="25">
        <v>-64.926666666666662</v>
      </c>
      <c r="N169" s="25">
        <f t="shared" si="8"/>
        <v>-258.02999999999997</v>
      </c>
      <c r="O169" s="7">
        <f>Tabela2[[#This Row],[PROCV]]/Tabela2[[#Totals],[PROCV]]</f>
        <v>1.6492614181296036E-3</v>
      </c>
      <c r="R169" s="32">
        <v>40127</v>
      </c>
      <c r="S169" t="str">
        <f t="shared" si="7"/>
        <v>'40.127',</v>
      </c>
    </row>
    <row r="170" spans="1:19" x14ac:dyDescent="0.25">
      <c r="A170" s="24">
        <v>25100</v>
      </c>
      <c r="B170">
        <v>-557.75</v>
      </c>
      <c r="F170" s="24">
        <v>40125</v>
      </c>
      <c r="G170">
        <v>-153.18</v>
      </c>
      <c r="J170" s="32"/>
      <c r="K170" s="32">
        <v>40125</v>
      </c>
      <c r="L170" s="29" t="s">
        <v>195</v>
      </c>
      <c r="M170" s="33">
        <v>-90.596666666666678</v>
      </c>
      <c r="N170" s="25">
        <f t="shared" si="8"/>
        <v>-153.18</v>
      </c>
      <c r="O170" s="7">
        <f>Tabela2[[#This Row],[PROCV]]/Tabela2[[#Totals],[PROCV]]</f>
        <v>9.790871760225273E-4</v>
      </c>
      <c r="R170" s="32">
        <v>42001</v>
      </c>
      <c r="S170" t="str">
        <f t="shared" si="7"/>
        <v>'42.001',</v>
      </c>
    </row>
    <row r="171" spans="1:19" hidden="1" x14ac:dyDescent="0.25">
      <c r="A171" s="24">
        <v>35100</v>
      </c>
      <c r="B171">
        <v>-689.18</v>
      </c>
      <c r="F171" s="34">
        <v>40126</v>
      </c>
      <c r="G171" s="35"/>
      <c r="J171" s="32"/>
      <c r="K171" s="34">
        <v>40126</v>
      </c>
      <c r="L171" t="s">
        <v>196</v>
      </c>
      <c r="M171" s="25">
        <v>-177.00666666666666</v>
      </c>
      <c r="N171" s="25">
        <f t="shared" si="8"/>
        <v>0</v>
      </c>
      <c r="O171" s="7">
        <f>Tabela2[[#This Row],[PROCV]]/Tabela2[[#Totals],[PROCV]]</f>
        <v>0</v>
      </c>
      <c r="R171" s="24">
        <v>80300</v>
      </c>
      <c r="S171" t="str">
        <f t="shared" si="7"/>
        <v>'80.300',</v>
      </c>
    </row>
    <row r="172" spans="1:19" x14ac:dyDescent="0.25">
      <c r="A172" s="24">
        <v>35104</v>
      </c>
      <c r="B172">
        <v>-686</v>
      </c>
      <c r="F172" s="24">
        <v>40127</v>
      </c>
      <c r="G172">
        <v>-173.91</v>
      </c>
      <c r="J172" s="32"/>
      <c r="K172" s="32">
        <v>40127</v>
      </c>
      <c r="L172" s="29" t="s">
        <v>197</v>
      </c>
      <c r="M172" s="33">
        <v>-80.076666666666668</v>
      </c>
      <c r="N172" s="25">
        <f t="shared" si="8"/>
        <v>-173.91</v>
      </c>
      <c r="O172" s="7">
        <f>Tabela2[[#This Row],[PROCV]]/Tabela2[[#Totals],[PROCV]]</f>
        <v>1.1115880061501352E-3</v>
      </c>
      <c r="R172" s="36">
        <v>80302</v>
      </c>
      <c r="S172" t="str">
        <f t="shared" si="7"/>
        <v>'80.302',</v>
      </c>
    </row>
    <row r="173" spans="1:19" hidden="1" x14ac:dyDescent="0.25">
      <c r="A173" s="24">
        <v>35176</v>
      </c>
      <c r="B173">
        <v>-6748</v>
      </c>
      <c r="F173" s="34">
        <v>40200</v>
      </c>
      <c r="G173" s="35"/>
      <c r="J173" s="32"/>
      <c r="K173" s="34">
        <v>40200</v>
      </c>
      <c r="L173" t="s">
        <v>198</v>
      </c>
      <c r="M173" s="25">
        <v>-65.474999999999994</v>
      </c>
      <c r="N173" s="25">
        <f t="shared" si="8"/>
        <v>0</v>
      </c>
      <c r="O173" s="7">
        <f>Tabela2[[#This Row],[PROCV]]/Tabela2[[#Totals],[PROCV]]</f>
        <v>0</v>
      </c>
      <c r="R173" s="32">
        <v>80303</v>
      </c>
      <c r="S173" t="str">
        <f t="shared" si="7"/>
        <v>'80.303',</v>
      </c>
    </row>
    <row r="174" spans="1:19" x14ac:dyDescent="0.25">
      <c r="A174" s="24">
        <v>40002</v>
      </c>
      <c r="B174">
        <v>-16.989999999999998</v>
      </c>
      <c r="F174" s="24">
        <v>42001</v>
      </c>
      <c r="G174">
        <v>-141.6</v>
      </c>
      <c r="J174" s="32"/>
      <c r="K174" s="24">
        <v>42001</v>
      </c>
      <c r="L174" t="s">
        <v>187</v>
      </c>
      <c r="M174" s="25">
        <v>-120.66000000000001</v>
      </c>
      <c r="N174" s="25">
        <f t="shared" si="8"/>
        <v>-141.6</v>
      </c>
      <c r="O174" s="7">
        <f>Tabela2[[#This Row],[PROCV]]/Tabela2[[#Totals],[PROCV]]</f>
        <v>9.0507079334632354E-4</v>
      </c>
      <c r="R174" s="32">
        <v>80305</v>
      </c>
      <c r="S174" t="str">
        <f t="shared" si="7"/>
        <v>'80.305',</v>
      </c>
    </row>
    <row r="175" spans="1:19" hidden="1" x14ac:dyDescent="0.25">
      <c r="A175" s="24">
        <v>40010</v>
      </c>
      <c r="B175">
        <v>-241.27</v>
      </c>
      <c r="F175" s="34">
        <v>80200</v>
      </c>
      <c r="G175" s="35"/>
      <c r="J175" s="32"/>
      <c r="K175" s="36">
        <v>80200</v>
      </c>
      <c r="L175" s="29" t="s">
        <v>207</v>
      </c>
      <c r="M175" s="33">
        <v>-159.85</v>
      </c>
      <c r="N175" s="25">
        <f t="shared" si="8"/>
        <v>0</v>
      </c>
      <c r="O175" s="7">
        <f>Tabela2[[#This Row],[PROCV]]/Tabela2[[#Totals],[PROCV]]</f>
        <v>0</v>
      </c>
      <c r="R175" s="32">
        <v>80306</v>
      </c>
      <c r="S175" t="str">
        <f t="shared" si="7"/>
        <v>'80.306',</v>
      </c>
    </row>
    <row r="176" spans="1:19" x14ac:dyDescent="0.25">
      <c r="A176" s="24">
        <v>40014</v>
      </c>
      <c r="B176">
        <v>-13.99</v>
      </c>
      <c r="F176" s="24">
        <v>80300</v>
      </c>
      <c r="G176">
        <v>-159.27000000000001</v>
      </c>
      <c r="J176" s="32"/>
      <c r="K176" s="24">
        <v>80300</v>
      </c>
      <c r="L176" t="s">
        <v>208</v>
      </c>
      <c r="M176" s="25">
        <v>-118.06333333333333</v>
      </c>
      <c r="N176" s="25">
        <f t="shared" si="8"/>
        <v>-159.27000000000001</v>
      </c>
      <c r="O176" s="7">
        <f>Tabela2[[#This Row],[PROCV]]/Tabela2[[#Totals],[PROCV]]</f>
        <v>1.0180128902278881E-3</v>
      </c>
      <c r="R176" s="32">
        <v>80311</v>
      </c>
      <c r="S176" t="str">
        <f t="shared" si="7"/>
        <v>'80.311',</v>
      </c>
    </row>
    <row r="177" spans="1:19" x14ac:dyDescent="0.25">
      <c r="A177" s="24">
        <v>40121</v>
      </c>
      <c r="B177">
        <v>-164.96</v>
      </c>
      <c r="F177" s="34">
        <v>80302</v>
      </c>
      <c r="G177" s="35">
        <v>-1007.6</v>
      </c>
      <c r="J177" s="32"/>
      <c r="K177" s="36">
        <v>80302</v>
      </c>
      <c r="L177" s="29" t="s">
        <v>293</v>
      </c>
      <c r="M177" s="33"/>
      <c r="N177" s="25">
        <f t="shared" si="8"/>
        <v>-1007.6</v>
      </c>
      <c r="O177" s="7">
        <f>Tabela2[[#This Row],[PROCV]]/Tabela2[[#Totals],[PROCV]]</f>
        <v>6.4403201368344329E-3</v>
      </c>
      <c r="R177" s="32">
        <v>80314</v>
      </c>
      <c r="S177" t="str">
        <f t="shared" si="7"/>
        <v>'80.314',</v>
      </c>
    </row>
    <row r="178" spans="1:19" x14ac:dyDescent="0.25">
      <c r="A178" s="24">
        <v>40122</v>
      </c>
      <c r="B178">
        <v>-230.7</v>
      </c>
      <c r="F178" s="24">
        <v>80303</v>
      </c>
      <c r="G178">
        <v>-241</v>
      </c>
      <c r="J178" s="32"/>
      <c r="K178" s="32">
        <v>80303</v>
      </c>
      <c r="L178" s="29" t="s">
        <v>209</v>
      </c>
      <c r="M178" s="33">
        <v>-122.21666666666665</v>
      </c>
      <c r="N178" s="25">
        <f t="shared" si="8"/>
        <v>-241</v>
      </c>
      <c r="O178" s="7">
        <f>Tabela2[[#This Row],[PROCV]]/Tabela2[[#Totals],[PROCV]]</f>
        <v>1.5404100366981921E-3</v>
      </c>
      <c r="R178" s="32">
        <v>80317</v>
      </c>
      <c r="S178" t="str">
        <f t="shared" si="7"/>
        <v>'80.317',</v>
      </c>
    </row>
    <row r="179" spans="1:19" x14ac:dyDescent="0.25">
      <c r="A179" s="24">
        <v>40123</v>
      </c>
      <c r="B179">
        <v>-258.02999999999997</v>
      </c>
      <c r="F179" s="24">
        <v>80305</v>
      </c>
      <c r="G179">
        <v>-445.72</v>
      </c>
      <c r="J179" s="32"/>
      <c r="K179" s="24">
        <v>80305</v>
      </c>
      <c r="L179" t="s">
        <v>210</v>
      </c>
      <c r="M179" s="25">
        <v>-372.52</v>
      </c>
      <c r="N179" s="25">
        <f t="shared" si="8"/>
        <v>-445.72</v>
      </c>
      <c r="O179" s="7">
        <f>Tabela2[[#This Row],[PROCV]]/Tabela2[[#Totals],[PROCV]]</f>
        <v>2.8489276413158431E-3</v>
      </c>
    </row>
    <row r="180" spans="1:19" x14ac:dyDescent="0.25">
      <c r="A180" s="24">
        <v>40125</v>
      </c>
      <c r="B180">
        <v>-153.18</v>
      </c>
      <c r="F180" s="34">
        <v>80306</v>
      </c>
      <c r="G180" s="35">
        <v>-37.229999999999997</v>
      </c>
      <c r="J180" s="32"/>
      <c r="K180" s="32">
        <v>80306</v>
      </c>
      <c r="L180" s="29" t="s">
        <v>294</v>
      </c>
      <c r="M180" s="33"/>
      <c r="N180" s="25">
        <f t="shared" si="8"/>
        <v>-37.229999999999997</v>
      </c>
      <c r="O180" s="7">
        <f>Tabela2[[#This Row],[PROCV]]/Tabela2[[#Totals],[PROCV]]</f>
        <v>2.3796458782686177E-4</v>
      </c>
    </row>
    <row r="181" spans="1:19" x14ac:dyDescent="0.25">
      <c r="A181" s="24">
        <v>40127</v>
      </c>
      <c r="B181">
        <v>-173.91</v>
      </c>
      <c r="F181" s="34">
        <v>80311</v>
      </c>
      <c r="G181" s="35">
        <v>-467.26</v>
      </c>
      <c r="J181" s="32"/>
      <c r="K181" s="32">
        <v>80311</v>
      </c>
      <c r="L181" s="29" t="s">
        <v>295</v>
      </c>
      <c r="M181" s="33"/>
      <c r="N181" s="25">
        <f t="shared" si="8"/>
        <v>-467.26</v>
      </c>
      <c r="O181" s="7">
        <f>Tabela2[[#This Row],[PROCV]]/Tabela2[[#Totals],[PROCV]]</f>
        <v>2.9866057831850505E-3</v>
      </c>
    </row>
    <row r="182" spans="1:19" hidden="1" x14ac:dyDescent="0.25">
      <c r="A182" s="24">
        <v>42001</v>
      </c>
      <c r="B182">
        <v>-141.6</v>
      </c>
      <c r="F182" s="34">
        <v>80312</v>
      </c>
      <c r="G182" s="35"/>
      <c r="J182" s="32"/>
      <c r="K182" s="32">
        <v>80312</v>
      </c>
      <c r="L182" s="29" t="s">
        <v>211</v>
      </c>
      <c r="M182" s="33">
        <v>-603.88666666666666</v>
      </c>
      <c r="N182" s="25">
        <f t="shared" si="8"/>
        <v>0</v>
      </c>
      <c r="O182" s="7">
        <f>Tabela2[[#This Row],[PROCV]]/Tabela2[[#Totals],[PROCV]]</f>
        <v>0</v>
      </c>
    </row>
    <row r="183" spans="1:19" x14ac:dyDescent="0.25">
      <c r="A183" s="24">
        <v>80300</v>
      </c>
      <c r="B183">
        <v>-159.27000000000001</v>
      </c>
      <c r="F183" s="24">
        <v>80314</v>
      </c>
      <c r="G183">
        <v>-131.74</v>
      </c>
      <c r="J183" s="32"/>
      <c r="K183" s="32">
        <v>80314</v>
      </c>
      <c r="L183" s="29" t="s">
        <v>296</v>
      </c>
      <c r="M183" s="33"/>
      <c r="N183" s="25">
        <f t="shared" si="8"/>
        <v>-131.74</v>
      </c>
      <c r="O183" s="7">
        <f>Tabela2[[#This Row],[PROCV]]/Tabela2[[#Totals],[PROCV]]</f>
        <v>8.4204820844240599E-4</v>
      </c>
    </row>
    <row r="184" spans="1:19" x14ac:dyDescent="0.25">
      <c r="A184" s="24">
        <v>80302</v>
      </c>
      <c r="B184">
        <v>-1007.6</v>
      </c>
      <c r="F184" s="24">
        <v>80317</v>
      </c>
      <c r="G184">
        <v>-410.73</v>
      </c>
      <c r="J184" s="32"/>
      <c r="K184" s="24">
        <v>80317</v>
      </c>
      <c r="L184" t="s">
        <v>212</v>
      </c>
      <c r="M184" s="25">
        <v>-150.77333333333334</v>
      </c>
      <c r="N184" s="25">
        <f t="shared" si="8"/>
        <v>-410.73</v>
      </c>
      <c r="O184" s="7">
        <f>Tabela2[[#This Row],[PROCV]]/Tabela2[[#Totals],[PROCV]]</f>
        <v>2.6252805575645165E-3</v>
      </c>
    </row>
    <row r="185" spans="1:19" hidden="1" x14ac:dyDescent="0.25">
      <c r="A185" s="24">
        <v>80303</v>
      </c>
      <c r="B185">
        <v>-241</v>
      </c>
      <c r="F185" s="34">
        <v>80318</v>
      </c>
      <c r="G185" s="35"/>
      <c r="J185" s="32"/>
      <c r="K185" s="32">
        <v>80318</v>
      </c>
      <c r="L185" s="29" t="s">
        <v>213</v>
      </c>
      <c r="M185" s="33">
        <v>-22.603333333333335</v>
      </c>
      <c r="N185" s="25">
        <f t="shared" si="8"/>
        <v>0</v>
      </c>
      <c r="O185" s="7">
        <f>Tabela2[[#This Row],[PROCV]]/Tabela2[[#Totals],[PROCV]]</f>
        <v>0</v>
      </c>
    </row>
    <row r="186" spans="1:19" x14ac:dyDescent="0.25">
      <c r="A186" s="24">
        <v>80305</v>
      </c>
      <c r="B186">
        <v>-445.72</v>
      </c>
      <c r="K186" s="32"/>
      <c r="L186" s="29"/>
      <c r="M186" s="37">
        <f>SUBTOTAL(109,Tabela2[VALOR])</f>
        <v>-106839.82583333335</v>
      </c>
      <c r="N186" s="28">
        <f>SUBTOTAL(109,Tabela2[PROCV])</f>
        <v>-156451.84999999998</v>
      </c>
      <c r="O186" s="38"/>
    </row>
    <row r="187" spans="1:19" x14ac:dyDescent="0.25">
      <c r="A187" s="24">
        <v>80306</v>
      </c>
      <c r="B187">
        <v>-37.229999999999997</v>
      </c>
    </row>
    <row r="188" spans="1:19" x14ac:dyDescent="0.25">
      <c r="A188" s="24">
        <v>80311</v>
      </c>
      <c r="B188">
        <v>-467.26</v>
      </c>
    </row>
    <row r="189" spans="1:19" x14ac:dyDescent="0.25">
      <c r="A189" s="24">
        <v>80314</v>
      </c>
      <c r="B189">
        <v>-131.74</v>
      </c>
    </row>
    <row r="190" spans="1:19" x14ac:dyDescent="0.25">
      <c r="A190" s="24">
        <v>80317</v>
      </c>
      <c r="B190">
        <v>-410.73</v>
      </c>
    </row>
    <row r="191" spans="1:19" x14ac:dyDescent="0.25">
      <c r="A191" s="24" t="s">
        <v>298</v>
      </c>
      <c r="B191" s="28">
        <v>-156224.56999999998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1441-E486-491A-9C1F-281B14668748}">
  <dimension ref="A1:E173"/>
  <sheetViews>
    <sheetView topLeftCell="A153" workbookViewId="0">
      <selection activeCell="R2" sqref="R2:R178"/>
    </sheetView>
  </sheetViews>
  <sheetFormatPr defaultRowHeight="15" x14ac:dyDescent="0.25"/>
  <cols>
    <col min="4" max="4" width="64.42578125" bestFit="1" customWidth="1"/>
  </cols>
  <sheetData>
    <row r="1" spans="1:5" x14ac:dyDescent="0.25">
      <c r="A1" t="s">
        <v>301</v>
      </c>
      <c r="B1" t="s">
        <v>302</v>
      </c>
      <c r="C1" t="s">
        <v>303</v>
      </c>
      <c r="D1" t="s">
        <v>304</v>
      </c>
      <c r="E1" t="s">
        <v>322</v>
      </c>
    </row>
    <row r="2" spans="1:5" x14ac:dyDescent="0.25">
      <c r="A2" t="s">
        <v>30</v>
      </c>
      <c r="B2">
        <v>3</v>
      </c>
      <c r="C2" s="24">
        <v>11001</v>
      </c>
      <c r="D2" t="s">
        <v>31</v>
      </c>
      <c r="E2" s="7">
        <f>VLOOKUP(C2,Tabela2[[#All],[CC]:[%]],5)</f>
        <v>6.0900526264150926E-4</v>
      </c>
    </row>
    <row r="3" spans="1:5" x14ac:dyDescent="0.25">
      <c r="A3" t="s">
        <v>30</v>
      </c>
      <c r="B3">
        <v>5</v>
      </c>
      <c r="C3" s="24">
        <v>11010</v>
      </c>
      <c r="D3" t="s">
        <v>32</v>
      </c>
      <c r="E3" s="7">
        <f>VLOOKUP(C3,Tabela2[[#All],[CC]:[%]],5)</f>
        <v>8.5579045565776308E-4</v>
      </c>
    </row>
    <row r="4" spans="1:5" x14ac:dyDescent="0.25">
      <c r="A4" t="s">
        <v>30</v>
      </c>
      <c r="B4">
        <v>11</v>
      </c>
      <c r="C4" s="24">
        <v>11019</v>
      </c>
      <c r="D4" t="s">
        <v>33</v>
      </c>
      <c r="E4" s="7">
        <f>VLOOKUP(C4,Tabela2[[#All],[CC]:[%]],5)</f>
        <v>4.0101794897279904E-4</v>
      </c>
    </row>
    <row r="5" spans="1:5" x14ac:dyDescent="0.25">
      <c r="A5" t="s">
        <v>30</v>
      </c>
      <c r="B5">
        <v>857</v>
      </c>
      <c r="C5" s="24">
        <v>11021</v>
      </c>
      <c r="D5" t="s">
        <v>51</v>
      </c>
      <c r="E5" s="7">
        <f>VLOOKUP(C5,Tabela2[[#All],[CC]:[%]],5)</f>
        <v>5.7909190591226643E-5</v>
      </c>
    </row>
    <row r="6" spans="1:5" x14ac:dyDescent="0.25">
      <c r="A6" t="s">
        <v>30</v>
      </c>
      <c r="B6">
        <v>13</v>
      </c>
      <c r="C6" s="24">
        <v>12001</v>
      </c>
      <c r="D6" t="s">
        <v>34</v>
      </c>
      <c r="E6" s="7">
        <f>VLOOKUP(C6,Tabela2[[#All],[CC]:[%]],5)</f>
        <v>1.2336063779367265E-4</v>
      </c>
    </row>
    <row r="7" spans="1:5" x14ac:dyDescent="0.25">
      <c r="A7" t="s">
        <v>30</v>
      </c>
      <c r="B7">
        <v>16</v>
      </c>
      <c r="C7" s="24">
        <v>12101</v>
      </c>
      <c r="D7" t="s">
        <v>35</v>
      </c>
      <c r="E7" s="7">
        <f>VLOOKUP(C7,Tabela2[[#All],[CC]:[%]],5)</f>
        <v>6.3757635336367073E-4</v>
      </c>
    </row>
    <row r="8" spans="1:5" x14ac:dyDescent="0.25">
      <c r="A8" t="s">
        <v>30</v>
      </c>
      <c r="B8">
        <v>18</v>
      </c>
      <c r="C8" s="24">
        <v>12110</v>
      </c>
      <c r="D8" t="s">
        <v>36</v>
      </c>
      <c r="E8" s="7">
        <f>VLOOKUP(C8,Tabela2[[#All],[CC]:[%]],5)</f>
        <v>1.1076890429867081E-4</v>
      </c>
    </row>
    <row r="9" spans="1:5" x14ac:dyDescent="0.25">
      <c r="A9" t="s">
        <v>30</v>
      </c>
      <c r="B9">
        <v>21</v>
      </c>
      <c r="C9" s="24">
        <v>12120</v>
      </c>
      <c r="D9" t="s">
        <v>37</v>
      </c>
      <c r="E9" s="7">
        <f>VLOOKUP(C9,Tabela2[[#All],[CC]:[%]],5)</f>
        <v>1.1400951794433881E-3</v>
      </c>
    </row>
    <row r="10" spans="1:5" x14ac:dyDescent="0.25">
      <c r="A10" t="s">
        <v>30</v>
      </c>
      <c r="B10">
        <v>23</v>
      </c>
      <c r="C10" s="24">
        <v>12122</v>
      </c>
      <c r="D10" t="s">
        <v>38</v>
      </c>
      <c r="E10" s="7">
        <f>VLOOKUP(C10,Tabela2[[#All],[CC]:[%]],5)</f>
        <v>2.4194025190497907E-3</v>
      </c>
    </row>
    <row r="11" spans="1:5" x14ac:dyDescent="0.25">
      <c r="A11" t="s">
        <v>30</v>
      </c>
      <c r="B11">
        <v>25</v>
      </c>
      <c r="C11" s="24">
        <v>12124</v>
      </c>
      <c r="D11" t="s">
        <v>39</v>
      </c>
      <c r="E11" s="7">
        <f>VLOOKUP(C11,Tabela2[[#All],[CC]:[%]],5)</f>
        <v>9.8273046947031963E-4</v>
      </c>
    </row>
    <row r="12" spans="1:5" x14ac:dyDescent="0.25">
      <c r="A12" t="s">
        <v>30</v>
      </c>
      <c r="B12">
        <v>27</v>
      </c>
      <c r="C12" s="24">
        <v>12130</v>
      </c>
      <c r="D12" t="s">
        <v>40</v>
      </c>
      <c r="E12" s="7">
        <f>VLOOKUP(C12,Tabela2[[#All],[CC]:[%]],5)</f>
        <v>2.4442024814663428E-4</v>
      </c>
    </row>
    <row r="13" spans="1:5" x14ac:dyDescent="0.25">
      <c r="A13" t="s">
        <v>30</v>
      </c>
      <c r="B13">
        <v>28</v>
      </c>
      <c r="C13" s="24">
        <v>12131</v>
      </c>
      <c r="D13" t="s">
        <v>241</v>
      </c>
      <c r="E13" s="7">
        <f>VLOOKUP(C13,Tabela2[[#All],[CC]:[%]],5)</f>
        <v>2.882676043779604E-5</v>
      </c>
    </row>
    <row r="14" spans="1:5" x14ac:dyDescent="0.25">
      <c r="A14" t="s">
        <v>30</v>
      </c>
      <c r="B14">
        <v>30</v>
      </c>
      <c r="C14" s="24">
        <v>12133</v>
      </c>
      <c r="D14" t="s">
        <v>42</v>
      </c>
      <c r="E14" s="7">
        <f>VLOOKUP(C14,Tabela2[[#All],[CC]:[%]],5)</f>
        <v>2.1028834110942122E-4</v>
      </c>
    </row>
    <row r="15" spans="1:5" x14ac:dyDescent="0.25">
      <c r="A15" t="s">
        <v>30</v>
      </c>
      <c r="B15">
        <v>1030</v>
      </c>
      <c r="C15" s="24">
        <v>12136</v>
      </c>
      <c r="D15" t="s">
        <v>52</v>
      </c>
      <c r="E15" s="7">
        <f>VLOOKUP(C15,Tabela2[[#All],[CC]:[%]],5)</f>
        <v>4.634013595876304E-5</v>
      </c>
    </row>
    <row r="16" spans="1:5" x14ac:dyDescent="0.25">
      <c r="A16" t="s">
        <v>30</v>
      </c>
      <c r="B16">
        <v>32</v>
      </c>
      <c r="C16" s="24">
        <v>12140</v>
      </c>
      <c r="D16" t="s">
        <v>43</v>
      </c>
      <c r="E16" s="7">
        <f>VLOOKUP(C16,Tabela2[[#All],[CC]:[%]],5)</f>
        <v>8.3776574070552705E-4</v>
      </c>
    </row>
    <row r="17" spans="1:5" x14ac:dyDescent="0.25">
      <c r="A17" t="s">
        <v>30</v>
      </c>
      <c r="B17">
        <v>34</v>
      </c>
      <c r="C17" s="24">
        <v>12160</v>
      </c>
      <c r="D17" t="s">
        <v>44</v>
      </c>
      <c r="E17" s="7">
        <f>VLOOKUP(C17,Tabela2[[#All],[CC]:[%]],5)</f>
        <v>5.3417712861816603E-3</v>
      </c>
    </row>
    <row r="18" spans="1:5" x14ac:dyDescent="0.25">
      <c r="A18" t="s">
        <v>30</v>
      </c>
      <c r="B18">
        <v>35</v>
      </c>
      <c r="C18" s="24">
        <v>12161</v>
      </c>
      <c r="D18" t="s">
        <v>45</v>
      </c>
      <c r="E18" s="7">
        <f>VLOOKUP(C18,Tabela2[[#All],[CC]:[%]],5)</f>
        <v>2.1097225759874366E-3</v>
      </c>
    </row>
    <row r="19" spans="1:5" x14ac:dyDescent="0.25">
      <c r="A19" t="s">
        <v>30</v>
      </c>
      <c r="B19">
        <v>40</v>
      </c>
      <c r="C19" s="24">
        <v>12167</v>
      </c>
      <c r="D19" t="s">
        <v>46</v>
      </c>
      <c r="E19" s="7">
        <f>VLOOKUP(C19,Tabela2[[#All],[CC]:[%]],5)</f>
        <v>7.9641116420163798E-5</v>
      </c>
    </row>
    <row r="20" spans="1:5" x14ac:dyDescent="0.25">
      <c r="A20" t="s">
        <v>30</v>
      </c>
      <c r="B20">
        <v>849</v>
      </c>
      <c r="C20" s="24">
        <v>12178</v>
      </c>
      <c r="D20" t="s">
        <v>49</v>
      </c>
      <c r="E20" s="7">
        <f>VLOOKUP(C20,Tabela2[[#All],[CC]:[%]],5)</f>
        <v>4.9318688145905598E-4</v>
      </c>
    </row>
    <row r="21" spans="1:5" x14ac:dyDescent="0.25">
      <c r="A21" t="s">
        <v>30</v>
      </c>
      <c r="B21">
        <v>1112</v>
      </c>
      <c r="C21" s="24">
        <v>12180</v>
      </c>
      <c r="D21" t="s">
        <v>242</v>
      </c>
      <c r="E21" s="7">
        <f>VLOOKUP(C21,Tabela2[[#All],[CC]:[%]],5)</f>
        <v>3.484139049809894E-4</v>
      </c>
    </row>
    <row r="22" spans="1:5" x14ac:dyDescent="0.25">
      <c r="A22" t="s">
        <v>30</v>
      </c>
      <c r="B22">
        <v>1115</v>
      </c>
      <c r="C22" s="24">
        <v>12183</v>
      </c>
      <c r="D22" t="s">
        <v>53</v>
      </c>
      <c r="E22" s="7">
        <f>VLOOKUP(C22,Tabela2[[#All],[CC]:[%]],5)</f>
        <v>6.5681549946517109E-4</v>
      </c>
    </row>
    <row r="23" spans="1:5" x14ac:dyDescent="0.25">
      <c r="A23" t="s">
        <v>30</v>
      </c>
      <c r="B23">
        <v>1116</v>
      </c>
      <c r="C23" s="24">
        <v>12184</v>
      </c>
      <c r="D23" t="s">
        <v>54</v>
      </c>
      <c r="E23" s="7">
        <f>VLOOKUP(C23,Tabela2[[#All],[CC]:[%]],5)</f>
        <v>1.1422044545973732E-4</v>
      </c>
    </row>
    <row r="24" spans="1:5" x14ac:dyDescent="0.25">
      <c r="A24" t="s">
        <v>30</v>
      </c>
      <c r="B24">
        <v>1117</v>
      </c>
      <c r="C24" s="24">
        <v>12185</v>
      </c>
      <c r="D24" t="s">
        <v>55</v>
      </c>
      <c r="E24" s="7">
        <f>VLOOKUP(C24,Tabela2[[#All],[CC]:[%]],5)</f>
        <v>6.5675158203626241E-4</v>
      </c>
    </row>
    <row r="25" spans="1:5" x14ac:dyDescent="0.25">
      <c r="A25" t="s">
        <v>199</v>
      </c>
      <c r="B25">
        <v>546</v>
      </c>
      <c r="C25" s="24">
        <v>14005</v>
      </c>
      <c r="D25" t="s">
        <v>200</v>
      </c>
      <c r="E25" s="7">
        <f>VLOOKUP(C25,Tabela2[[#All],[CC]:[%]],5)</f>
        <v>4.6276218529854404E-5</v>
      </c>
    </row>
    <row r="26" spans="1:5" x14ac:dyDescent="0.25">
      <c r="A26" t="s">
        <v>199</v>
      </c>
      <c r="B26">
        <v>547</v>
      </c>
      <c r="C26" s="24">
        <v>14007</v>
      </c>
      <c r="D26" t="s">
        <v>201</v>
      </c>
      <c r="E26" s="7">
        <f>VLOOKUP(C26,Tabela2[[#All],[CC]:[%]],5)</f>
        <v>7.0820511230771654E-5</v>
      </c>
    </row>
    <row r="27" spans="1:5" x14ac:dyDescent="0.25">
      <c r="A27" t="s">
        <v>181</v>
      </c>
      <c r="B27">
        <v>399</v>
      </c>
      <c r="C27" s="24">
        <v>15100</v>
      </c>
      <c r="D27" t="s">
        <v>182</v>
      </c>
      <c r="E27" s="7">
        <f>VLOOKUP(C27,Tabela2[[#All],[CC]:[%]],5)</f>
        <v>1.8286776410761526E-3</v>
      </c>
    </row>
    <row r="28" spans="1:5" x14ac:dyDescent="0.25">
      <c r="A28" t="s">
        <v>30</v>
      </c>
      <c r="B28">
        <v>51</v>
      </c>
      <c r="C28" s="24">
        <v>16110</v>
      </c>
      <c r="D28" t="s">
        <v>47</v>
      </c>
      <c r="E28" s="7">
        <f>VLOOKUP(C28,Tabela2[[#All],[CC]:[%]],5)</f>
        <v>1.0903035023235585E-3</v>
      </c>
    </row>
    <row r="29" spans="1:5" x14ac:dyDescent="0.25">
      <c r="A29" t="s">
        <v>30</v>
      </c>
      <c r="B29">
        <v>52</v>
      </c>
      <c r="C29" s="24">
        <v>16130</v>
      </c>
      <c r="D29" t="s">
        <v>48</v>
      </c>
      <c r="E29" s="7">
        <f>VLOOKUP(C29,Tabela2[[#All],[CC]:[%]],5)</f>
        <v>4.0696226986130244E-4</v>
      </c>
    </row>
    <row r="30" spans="1:5" x14ac:dyDescent="0.25">
      <c r="A30" t="s">
        <v>30</v>
      </c>
      <c r="B30">
        <v>853</v>
      </c>
      <c r="C30" s="24">
        <v>16140</v>
      </c>
      <c r="D30" t="s">
        <v>50</v>
      </c>
      <c r="E30" s="7">
        <f>VLOOKUP(C30,Tabela2[[#All],[CC]:[%]],5)</f>
        <v>8.488234559067216E-5</v>
      </c>
    </row>
    <row r="31" spans="1:5" x14ac:dyDescent="0.25">
      <c r="A31" t="s">
        <v>204</v>
      </c>
      <c r="B31">
        <v>649</v>
      </c>
      <c r="C31" s="24">
        <v>17001</v>
      </c>
      <c r="D31" t="s">
        <v>205</v>
      </c>
      <c r="E31" s="7">
        <f>VLOOKUP(C31,Tabela2[[#All],[CC]:[%]],5)</f>
        <v>8.8717391325190484E-5</v>
      </c>
    </row>
    <row r="32" spans="1:5" x14ac:dyDescent="0.25">
      <c r="A32" t="s">
        <v>56</v>
      </c>
      <c r="B32">
        <v>54</v>
      </c>
      <c r="C32" s="24">
        <v>20001</v>
      </c>
      <c r="D32" t="s">
        <v>57</v>
      </c>
      <c r="E32" s="7">
        <f>VLOOKUP(C32,Tabela2[[#All],[CC]:[%]],5)</f>
        <v>3.484139049809894E-4</v>
      </c>
    </row>
    <row r="33" spans="1:5" x14ac:dyDescent="0.25">
      <c r="A33" t="s">
        <v>56</v>
      </c>
      <c r="B33">
        <v>56</v>
      </c>
      <c r="C33" s="24">
        <v>20018</v>
      </c>
      <c r="D33" t="s">
        <v>58</v>
      </c>
      <c r="E33" s="7">
        <f>VLOOKUP(C33,Tabela2[[#All],[CC]:[%]],5)</f>
        <v>1.649708840131964E-4</v>
      </c>
    </row>
    <row r="34" spans="1:5" x14ac:dyDescent="0.25">
      <c r="A34" t="s">
        <v>56</v>
      </c>
      <c r="B34">
        <v>58</v>
      </c>
      <c r="C34" s="24">
        <v>20020</v>
      </c>
      <c r="D34" t="s">
        <v>59</v>
      </c>
      <c r="E34" s="7">
        <f>VLOOKUP(C34,Tabela2[[#All],[CC]:[%]],5)</f>
        <v>3.543582258694928E-4</v>
      </c>
    </row>
    <row r="35" spans="1:5" x14ac:dyDescent="0.25">
      <c r="A35" t="s">
        <v>56</v>
      </c>
      <c r="B35">
        <v>65</v>
      </c>
      <c r="C35" s="24">
        <v>20040</v>
      </c>
      <c r="D35" t="s">
        <v>246</v>
      </c>
      <c r="E35" s="7">
        <f>VLOOKUP(C35,Tabela2[[#All],[CC]:[%]],5)</f>
        <v>2.6602433911775413E-4</v>
      </c>
    </row>
    <row r="36" spans="1:5" x14ac:dyDescent="0.25">
      <c r="A36" t="s">
        <v>56</v>
      </c>
      <c r="B36">
        <v>67</v>
      </c>
      <c r="C36" s="24">
        <v>20050</v>
      </c>
      <c r="D36" t="s">
        <v>61</v>
      </c>
      <c r="E36" s="7">
        <f>VLOOKUP(C36,Tabela2[[#All],[CC]:[%]],5)</f>
        <v>4.1778349057553493E-3</v>
      </c>
    </row>
    <row r="37" spans="1:5" x14ac:dyDescent="0.25">
      <c r="A37" t="s">
        <v>56</v>
      </c>
      <c r="B37">
        <v>765</v>
      </c>
      <c r="C37" s="24">
        <v>20115</v>
      </c>
      <c r="D37" t="s">
        <v>172</v>
      </c>
      <c r="E37" s="7">
        <f>VLOOKUP(C37,Tabela2[[#All],[CC]:[%]],5)</f>
        <v>1.287808357651252E-3</v>
      </c>
    </row>
    <row r="38" spans="1:5" x14ac:dyDescent="0.25">
      <c r="A38" t="s">
        <v>56</v>
      </c>
      <c r="B38">
        <v>68</v>
      </c>
      <c r="C38" s="24">
        <v>20300</v>
      </c>
      <c r="D38" t="s">
        <v>62</v>
      </c>
      <c r="E38" s="7">
        <f>VLOOKUP(C38,Tabela2[[#All],[CC]:[%]],5)</f>
        <v>3.484139049809894E-4</v>
      </c>
    </row>
    <row r="39" spans="1:5" x14ac:dyDescent="0.25">
      <c r="A39" t="s">
        <v>56</v>
      </c>
      <c r="B39">
        <v>69</v>
      </c>
      <c r="C39" s="24">
        <v>20310</v>
      </c>
      <c r="D39" t="s">
        <v>247</v>
      </c>
      <c r="E39" s="7">
        <f>VLOOKUP(C39,Tabela2[[#All],[CC]:[%]],5)</f>
        <v>1.0823138237099788E-3</v>
      </c>
    </row>
    <row r="40" spans="1:5" x14ac:dyDescent="0.25">
      <c r="A40" t="s">
        <v>56</v>
      </c>
      <c r="B40">
        <v>70</v>
      </c>
      <c r="C40" s="24">
        <v>20320</v>
      </c>
      <c r="D40" t="s">
        <v>64</v>
      </c>
      <c r="E40" s="7">
        <f>VLOOKUP(C40,Tabela2[[#All],[CC]:[%]],5)</f>
        <v>6.761824804244886E-4</v>
      </c>
    </row>
    <row r="41" spans="1:5" x14ac:dyDescent="0.25">
      <c r="A41" t="s">
        <v>56</v>
      </c>
      <c r="B41">
        <v>71</v>
      </c>
      <c r="C41" s="24">
        <v>20330</v>
      </c>
      <c r="D41" t="s">
        <v>65</v>
      </c>
      <c r="E41" s="7">
        <f>VLOOKUP(C41,Tabela2[[#All],[CC]:[%]],5)</f>
        <v>1.5065337993766135E-4</v>
      </c>
    </row>
    <row r="42" spans="1:5" x14ac:dyDescent="0.25">
      <c r="A42" t="s">
        <v>56</v>
      </c>
      <c r="B42">
        <v>73</v>
      </c>
      <c r="C42" s="24">
        <v>20702</v>
      </c>
      <c r="D42" t="s">
        <v>66</v>
      </c>
      <c r="E42" s="7">
        <f>VLOOKUP(C42,Tabela2[[#All],[CC]:[%]],5)</f>
        <v>4.6408527607695281E-2</v>
      </c>
    </row>
    <row r="43" spans="1:5" x14ac:dyDescent="0.25">
      <c r="A43" t="s">
        <v>56</v>
      </c>
      <c r="B43">
        <v>74</v>
      </c>
      <c r="C43" s="24">
        <v>20705</v>
      </c>
      <c r="D43" t="s">
        <v>67</v>
      </c>
      <c r="E43" s="7">
        <f>VLOOKUP(C43,Tabela2[[#All],[CC]:[%]],5)</f>
        <v>1.5945928411840452E-2</v>
      </c>
    </row>
    <row r="44" spans="1:5" x14ac:dyDescent="0.25">
      <c r="A44" t="s">
        <v>56</v>
      </c>
      <c r="B44">
        <v>75</v>
      </c>
      <c r="C44" s="24">
        <v>20706</v>
      </c>
      <c r="D44" t="s">
        <v>68</v>
      </c>
      <c r="E44" s="7">
        <f>VLOOKUP(C44,Tabela2[[#All],[CC]:[%]],5)</f>
        <v>5.9406136776266952E-3</v>
      </c>
    </row>
    <row r="45" spans="1:5" x14ac:dyDescent="0.25">
      <c r="A45" t="s">
        <v>56</v>
      </c>
      <c r="B45">
        <v>76</v>
      </c>
      <c r="C45" s="24">
        <v>20708</v>
      </c>
      <c r="D45" t="s">
        <v>69</v>
      </c>
      <c r="E45" s="7">
        <f>VLOOKUP(C45,Tabela2[[#All],[CC]:[%]],5)</f>
        <v>4.4426256384951672E-2</v>
      </c>
    </row>
    <row r="46" spans="1:5" x14ac:dyDescent="0.25">
      <c r="A46" t="s">
        <v>56</v>
      </c>
      <c r="B46">
        <v>96</v>
      </c>
      <c r="C46" s="24">
        <v>20737</v>
      </c>
      <c r="D46" t="s">
        <v>70</v>
      </c>
      <c r="E46" s="7">
        <f>VLOOKUP(C46,Tabela2[[#All],[CC]:[%]],5)</f>
        <v>7.6664481755888475E-3</v>
      </c>
    </row>
    <row r="47" spans="1:5" x14ac:dyDescent="0.25">
      <c r="A47" t="s">
        <v>56</v>
      </c>
      <c r="B47">
        <v>97</v>
      </c>
      <c r="C47" s="24">
        <v>20738</v>
      </c>
      <c r="D47" t="s">
        <v>71</v>
      </c>
      <c r="E47" s="7">
        <f>VLOOKUP(C47,Tabela2[[#All],[CC]:[%]],5)</f>
        <v>1.9438440644837379E-2</v>
      </c>
    </row>
    <row r="48" spans="1:5" x14ac:dyDescent="0.25">
      <c r="A48" t="s">
        <v>56</v>
      </c>
      <c r="B48">
        <v>100</v>
      </c>
      <c r="C48" s="24">
        <v>20780</v>
      </c>
      <c r="D48" t="s">
        <v>72</v>
      </c>
      <c r="E48" s="7">
        <f>VLOOKUP(C48,Tabela2[[#All],[CC]:[%]],5)</f>
        <v>1.1058418292912485E-2</v>
      </c>
    </row>
    <row r="49" spans="1:5" x14ac:dyDescent="0.25">
      <c r="A49" t="s">
        <v>56</v>
      </c>
      <c r="B49">
        <v>101</v>
      </c>
      <c r="C49" s="24">
        <v>20781</v>
      </c>
      <c r="D49" t="s">
        <v>73</v>
      </c>
      <c r="E49" s="7">
        <f>VLOOKUP(C49,Tabela2[[#All],[CC]:[%]],5)</f>
        <v>2.9196842351177062E-3</v>
      </c>
    </row>
    <row r="50" spans="1:5" x14ac:dyDescent="0.25">
      <c r="A50" t="s">
        <v>56</v>
      </c>
      <c r="B50">
        <v>102</v>
      </c>
      <c r="C50" s="24">
        <v>20782</v>
      </c>
      <c r="D50" t="s">
        <v>250</v>
      </c>
      <c r="E50" s="7">
        <f>VLOOKUP(C50,Tabela2[[#All],[CC]:[%]],5)</f>
        <v>1.461823557855021E-2</v>
      </c>
    </row>
    <row r="51" spans="1:5" x14ac:dyDescent="0.25">
      <c r="A51" t="s">
        <v>56</v>
      </c>
      <c r="B51">
        <v>104</v>
      </c>
      <c r="C51" s="24">
        <v>20784</v>
      </c>
      <c r="D51" t="s">
        <v>251</v>
      </c>
      <c r="E51" s="7">
        <f>VLOOKUP(C51,Tabela2[[#All],[CC]:[%]],5)</f>
        <v>1.5109121432568552E-2</v>
      </c>
    </row>
    <row r="52" spans="1:5" x14ac:dyDescent="0.25">
      <c r="A52" t="s">
        <v>56</v>
      </c>
      <c r="B52">
        <v>107</v>
      </c>
      <c r="C52" s="24">
        <v>20789</v>
      </c>
      <c r="D52" t="s">
        <v>74</v>
      </c>
      <c r="E52" s="7">
        <f>VLOOKUP(C52,Tabela2[[#All],[CC]:[%]],5)</f>
        <v>7.3639269845642626E-4</v>
      </c>
    </row>
    <row r="53" spans="1:5" x14ac:dyDescent="0.25">
      <c r="A53" t="s">
        <v>56</v>
      </c>
      <c r="B53">
        <v>109</v>
      </c>
      <c r="C53" s="24">
        <v>20803</v>
      </c>
      <c r="D53" t="s">
        <v>75</v>
      </c>
      <c r="E53" s="7">
        <f>VLOOKUP(C53,Tabela2[[#All],[CC]:[%]],5)</f>
        <v>1.4426035869821932E-2</v>
      </c>
    </row>
    <row r="54" spans="1:5" x14ac:dyDescent="0.25">
      <c r="A54" t="s">
        <v>56</v>
      </c>
      <c r="B54">
        <v>119</v>
      </c>
      <c r="C54" s="24">
        <v>20829</v>
      </c>
      <c r="D54" t="s">
        <v>254</v>
      </c>
      <c r="E54" s="7">
        <f>VLOOKUP(C54,Tabela2[[#All],[CC]:[%]],5)</f>
        <v>1.8408858699977024E-3</v>
      </c>
    </row>
    <row r="55" spans="1:5" x14ac:dyDescent="0.25">
      <c r="A55" t="s">
        <v>56</v>
      </c>
      <c r="B55">
        <v>121</v>
      </c>
      <c r="C55" s="24">
        <v>20831</v>
      </c>
      <c r="D55" t="s">
        <v>77</v>
      </c>
      <c r="E55" s="7">
        <f>VLOOKUP(C55,Tabela2[[#All],[CC]:[%]],5)</f>
        <v>7.8791014615678888E-4</v>
      </c>
    </row>
    <row r="56" spans="1:5" x14ac:dyDescent="0.25">
      <c r="A56" t="s">
        <v>56</v>
      </c>
      <c r="B56">
        <v>144</v>
      </c>
      <c r="C56" s="24">
        <v>21106</v>
      </c>
      <c r="D56" t="s">
        <v>255</v>
      </c>
      <c r="E56" s="7">
        <f>VLOOKUP(C56,Tabela2[[#All],[CC]:[%]],5)</f>
        <v>2.1239761626340629E-4</v>
      </c>
    </row>
    <row r="57" spans="1:5" x14ac:dyDescent="0.25">
      <c r="A57" t="s">
        <v>56</v>
      </c>
      <c r="B57">
        <v>145</v>
      </c>
      <c r="C57" s="24">
        <v>21110</v>
      </c>
      <c r="D57" t="s">
        <v>256</v>
      </c>
      <c r="E57" s="7">
        <f>VLOOKUP(C57,Tabela2[[#All],[CC]:[%]],5)</f>
        <v>1.3104862614280371E-2</v>
      </c>
    </row>
    <row r="58" spans="1:5" x14ac:dyDescent="0.25">
      <c r="A58" t="s">
        <v>56</v>
      </c>
      <c r="B58">
        <v>148</v>
      </c>
      <c r="C58" s="24">
        <v>21113</v>
      </c>
      <c r="D58" t="s">
        <v>257</v>
      </c>
      <c r="E58" s="7">
        <f>VLOOKUP(C58,Tabela2[[#All],[CC]:[%]],5)</f>
        <v>3.6161924579351415E-3</v>
      </c>
    </row>
    <row r="59" spans="1:5" x14ac:dyDescent="0.25">
      <c r="A59" t="s">
        <v>56</v>
      </c>
      <c r="B59">
        <v>150</v>
      </c>
      <c r="C59" s="24">
        <v>21115</v>
      </c>
      <c r="D59" t="s">
        <v>258</v>
      </c>
      <c r="E59" s="7">
        <f>VLOOKUP(C59,Tabela2[[#All],[CC]:[%]],5)</f>
        <v>4.1799441809093349E-3</v>
      </c>
    </row>
    <row r="60" spans="1:5" x14ac:dyDescent="0.25">
      <c r="A60" t="s">
        <v>56</v>
      </c>
      <c r="B60">
        <v>152</v>
      </c>
      <c r="C60" s="24">
        <v>21122</v>
      </c>
      <c r="D60" t="s">
        <v>83</v>
      </c>
      <c r="E60" s="7">
        <f>VLOOKUP(C60,Tabela2[[#All],[CC]:[%]],5)</f>
        <v>2.1813740137940204E-3</v>
      </c>
    </row>
    <row r="61" spans="1:5" x14ac:dyDescent="0.25">
      <c r="A61" t="s">
        <v>56</v>
      </c>
      <c r="B61">
        <v>153</v>
      </c>
      <c r="C61" s="24">
        <v>21124</v>
      </c>
      <c r="D61" t="s">
        <v>84</v>
      </c>
      <c r="E61" s="7">
        <f>VLOOKUP(C61,Tabela2[[#All],[CC]:[%]],5)</f>
        <v>3.2751290572786458E-4</v>
      </c>
    </row>
    <row r="62" spans="1:5" x14ac:dyDescent="0.25">
      <c r="A62" t="s">
        <v>56</v>
      </c>
      <c r="B62">
        <v>155</v>
      </c>
      <c r="C62" s="24">
        <v>21130</v>
      </c>
      <c r="D62" t="s">
        <v>85</v>
      </c>
      <c r="E62" s="7">
        <f>VLOOKUP(C62,Tabela2[[#All],[CC]:[%]],5)</f>
        <v>2.5196250475785368E-4</v>
      </c>
    </row>
    <row r="63" spans="1:5" x14ac:dyDescent="0.25">
      <c r="A63" t="s">
        <v>56</v>
      </c>
      <c r="B63">
        <v>156</v>
      </c>
      <c r="C63" s="24">
        <v>21210</v>
      </c>
      <c r="D63" t="s">
        <v>86</v>
      </c>
      <c r="E63" s="7">
        <f>VLOOKUP(C63,Tabela2[[#All],[CC]:[%]],5)</f>
        <v>2.9528573807212897E-3</v>
      </c>
    </row>
    <row r="64" spans="1:5" x14ac:dyDescent="0.25">
      <c r="A64" t="s">
        <v>56</v>
      </c>
      <c r="B64">
        <v>158</v>
      </c>
      <c r="C64" s="24">
        <v>21220</v>
      </c>
      <c r="D64" t="s">
        <v>87</v>
      </c>
      <c r="E64" s="7">
        <f>VLOOKUP(C64,Tabela2[[#All],[CC]:[%]],5)</f>
        <v>3.1587993366649235E-4</v>
      </c>
    </row>
    <row r="65" spans="1:5" x14ac:dyDescent="0.25">
      <c r="A65" t="s">
        <v>56</v>
      </c>
      <c r="B65">
        <v>160</v>
      </c>
      <c r="C65" s="24">
        <v>21240</v>
      </c>
      <c r="D65" t="s">
        <v>88</v>
      </c>
      <c r="E65" s="7">
        <f>VLOOKUP(C65,Tabela2[[#All],[CC]:[%]],5)</f>
        <v>5.9935373087630485E-4</v>
      </c>
    </row>
    <row r="66" spans="1:5" x14ac:dyDescent="0.25">
      <c r="A66" t="s">
        <v>56</v>
      </c>
      <c r="B66">
        <v>167</v>
      </c>
      <c r="C66" s="24">
        <v>21250</v>
      </c>
      <c r="D66" t="s">
        <v>89</v>
      </c>
      <c r="E66" s="7">
        <f>VLOOKUP(C66,Tabela2[[#All],[CC]:[%]],5)</f>
        <v>1.2248496901762428E-3</v>
      </c>
    </row>
    <row r="67" spans="1:5" x14ac:dyDescent="0.25">
      <c r="A67" t="s">
        <v>56</v>
      </c>
      <c r="B67">
        <v>169</v>
      </c>
      <c r="C67" s="24">
        <v>21280</v>
      </c>
      <c r="D67" t="s">
        <v>90</v>
      </c>
      <c r="E67" s="7">
        <f>VLOOKUP(C67,Tabela2[[#All],[CC]:[%]],5)</f>
        <v>7.5486483541102275E-4</v>
      </c>
    </row>
    <row r="68" spans="1:5" x14ac:dyDescent="0.25">
      <c r="A68" t="s">
        <v>56</v>
      </c>
      <c r="B68">
        <v>172</v>
      </c>
      <c r="C68" s="24">
        <v>21402</v>
      </c>
      <c r="D68" t="s">
        <v>259</v>
      </c>
      <c r="E68" s="7">
        <f>VLOOKUP(C68,Tabela2[[#All],[CC]:[%]],5)</f>
        <v>2.5741785731520597E-2</v>
      </c>
    </row>
    <row r="69" spans="1:5" x14ac:dyDescent="0.25">
      <c r="A69" t="s">
        <v>56</v>
      </c>
      <c r="B69">
        <v>175</v>
      </c>
      <c r="C69" s="24">
        <v>21405</v>
      </c>
      <c r="D69" t="s">
        <v>92</v>
      </c>
      <c r="E69" s="7">
        <f>VLOOKUP(C69,Tabela2[[#All],[CC]:[%]],5)</f>
        <v>3.962880592335598E-4</v>
      </c>
    </row>
    <row r="70" spans="1:5" x14ac:dyDescent="0.25">
      <c r="A70" t="s">
        <v>56</v>
      </c>
      <c r="B70">
        <v>176</v>
      </c>
      <c r="C70" s="24">
        <v>21406</v>
      </c>
      <c r="D70" t="s">
        <v>93</v>
      </c>
      <c r="E70" s="7">
        <f>VLOOKUP(C70,Tabela2[[#All],[CC]:[%]],5)</f>
        <v>1.7916055323091419E-4</v>
      </c>
    </row>
    <row r="71" spans="1:5" x14ac:dyDescent="0.25">
      <c r="A71" t="s">
        <v>56</v>
      </c>
      <c r="B71">
        <v>178</v>
      </c>
      <c r="C71" s="24">
        <v>21421</v>
      </c>
      <c r="D71" t="s">
        <v>94</v>
      </c>
      <c r="E71" s="7">
        <f>VLOOKUP(C71,Tabela2[[#All],[CC]:[%]],5)</f>
        <v>1.1910054115691187E-2</v>
      </c>
    </row>
    <row r="72" spans="1:5" x14ac:dyDescent="0.25">
      <c r="A72" t="s">
        <v>56</v>
      </c>
      <c r="B72">
        <v>179</v>
      </c>
      <c r="C72" s="24">
        <v>21422</v>
      </c>
      <c r="D72" t="s">
        <v>95</v>
      </c>
      <c r="E72" s="7">
        <f>VLOOKUP(C72,Tabela2[[#All],[CC]:[%]],5)</f>
        <v>6.6859548161303309E-3</v>
      </c>
    </row>
    <row r="73" spans="1:5" x14ac:dyDescent="0.25">
      <c r="A73" t="s">
        <v>56</v>
      </c>
      <c r="B73">
        <v>180</v>
      </c>
      <c r="C73" s="24">
        <v>21431</v>
      </c>
      <c r="D73" t="s">
        <v>96</v>
      </c>
      <c r="E73" s="7">
        <f>VLOOKUP(C73,Tabela2[[#All],[CC]:[%]],5)</f>
        <v>1.1887043841284077E-2</v>
      </c>
    </row>
    <row r="74" spans="1:5" x14ac:dyDescent="0.25">
      <c r="A74" t="s">
        <v>56</v>
      </c>
      <c r="B74">
        <v>181</v>
      </c>
      <c r="C74" s="24">
        <v>21432</v>
      </c>
      <c r="D74" t="s">
        <v>97</v>
      </c>
      <c r="E74" s="7">
        <f>VLOOKUP(C74,Tabela2[[#All],[CC]:[%]],5)</f>
        <v>2.666379464352771E-3</v>
      </c>
    </row>
    <row r="75" spans="1:5" x14ac:dyDescent="0.25">
      <c r="A75" t="s">
        <v>56</v>
      </c>
      <c r="B75">
        <v>182</v>
      </c>
      <c r="C75" s="24">
        <v>21433</v>
      </c>
      <c r="D75" t="s">
        <v>98</v>
      </c>
      <c r="E75" s="7">
        <f>VLOOKUP(C75,Tabela2[[#All],[CC]:[%]],5)</f>
        <v>2.2294399203333171E-3</v>
      </c>
    </row>
    <row r="76" spans="1:5" x14ac:dyDescent="0.25">
      <c r="A76" t="s">
        <v>56</v>
      </c>
      <c r="B76">
        <v>183</v>
      </c>
      <c r="C76" s="24">
        <v>21441</v>
      </c>
      <c r="D76" t="s">
        <v>99</v>
      </c>
      <c r="E76" s="7">
        <f>VLOOKUP(C76,Tabela2[[#All],[CC]:[%]],5)</f>
        <v>3.3857701267194992E-3</v>
      </c>
    </row>
    <row r="77" spans="1:5" x14ac:dyDescent="0.25">
      <c r="A77" t="s">
        <v>56</v>
      </c>
      <c r="B77">
        <v>184</v>
      </c>
      <c r="C77" s="24">
        <v>21442</v>
      </c>
      <c r="D77" t="s">
        <v>100</v>
      </c>
      <c r="E77" s="7">
        <f>VLOOKUP(C77,Tabela2[[#All],[CC]:[%]],5)</f>
        <v>1.3822144001493114E-3</v>
      </c>
    </row>
    <row r="78" spans="1:5" x14ac:dyDescent="0.25">
      <c r="A78" t="s">
        <v>56</v>
      </c>
      <c r="B78">
        <v>185</v>
      </c>
      <c r="C78" s="24">
        <v>21451</v>
      </c>
      <c r="D78" t="s">
        <v>101</v>
      </c>
      <c r="E78" s="7">
        <f>VLOOKUP(C78,Tabela2[[#All],[CC]:[%]],5)</f>
        <v>2.119949364612819E-3</v>
      </c>
    </row>
    <row r="79" spans="1:5" x14ac:dyDescent="0.25">
      <c r="A79" t="s">
        <v>56</v>
      </c>
      <c r="B79">
        <v>186</v>
      </c>
      <c r="C79" s="24">
        <v>21452</v>
      </c>
      <c r="D79" t="s">
        <v>260</v>
      </c>
      <c r="E79" s="7">
        <f>VLOOKUP(C79,Tabela2[[#All],[CC]:[%]],5)</f>
        <v>1.0587922098715997E-3</v>
      </c>
    </row>
    <row r="80" spans="1:5" x14ac:dyDescent="0.25">
      <c r="A80" t="s">
        <v>56</v>
      </c>
      <c r="B80">
        <v>187</v>
      </c>
      <c r="C80" s="24">
        <v>21453</v>
      </c>
      <c r="D80" t="s">
        <v>103</v>
      </c>
      <c r="E80" s="7">
        <f>VLOOKUP(C80,Tabela2[[#All],[CC]:[%]],5)</f>
        <v>3.3739454023714011E-3</v>
      </c>
    </row>
    <row r="81" spans="1:5" x14ac:dyDescent="0.25">
      <c r="A81" t="s">
        <v>56</v>
      </c>
      <c r="B81">
        <v>188</v>
      </c>
      <c r="C81" s="24">
        <v>21454</v>
      </c>
      <c r="D81" t="s">
        <v>104</v>
      </c>
      <c r="E81" s="7">
        <f>VLOOKUP(C81,Tabela2[[#All],[CC]:[%]],5)</f>
        <v>3.0427252857668351E-3</v>
      </c>
    </row>
    <row r="82" spans="1:5" x14ac:dyDescent="0.25">
      <c r="A82" t="s">
        <v>56</v>
      </c>
      <c r="B82">
        <v>189</v>
      </c>
      <c r="C82" s="24">
        <v>21455</v>
      </c>
      <c r="D82" t="s">
        <v>105</v>
      </c>
      <c r="E82" s="7">
        <f>VLOOKUP(C82,Tabela2[[#All],[CC]:[%]],5)</f>
        <v>2.3942190520597879E-3</v>
      </c>
    </row>
    <row r="83" spans="1:5" x14ac:dyDescent="0.25">
      <c r="A83" t="s">
        <v>56</v>
      </c>
      <c r="B83">
        <v>783</v>
      </c>
      <c r="C83" s="24">
        <v>21458</v>
      </c>
      <c r="D83" t="s">
        <v>261</v>
      </c>
      <c r="E83" s="7">
        <f>VLOOKUP(C83,Tabela2[[#All],[CC]:[%]],5)</f>
        <v>1.3684082355050455E-2</v>
      </c>
    </row>
    <row r="84" spans="1:5" x14ac:dyDescent="0.25">
      <c r="A84" t="s">
        <v>56</v>
      </c>
      <c r="B84">
        <v>192</v>
      </c>
      <c r="C84" s="24">
        <v>21463</v>
      </c>
      <c r="D84" t="s">
        <v>106</v>
      </c>
      <c r="E84" s="7">
        <f>VLOOKUP(C84,Tabela2[[#All],[CC]:[%]],5)</f>
        <v>1.7097912233060846E-4</v>
      </c>
    </row>
    <row r="85" spans="1:5" x14ac:dyDescent="0.25">
      <c r="A85" t="s">
        <v>56</v>
      </c>
      <c r="B85">
        <v>193</v>
      </c>
      <c r="C85" s="24">
        <v>21464</v>
      </c>
      <c r="D85" t="s">
        <v>107</v>
      </c>
      <c r="E85" s="7">
        <f>VLOOKUP(C85,Tabela2[[#All],[CC]:[%]],5)</f>
        <v>1.9285166650314463E-3</v>
      </c>
    </row>
    <row r="86" spans="1:5" x14ac:dyDescent="0.25">
      <c r="A86" t="s">
        <v>56</v>
      </c>
      <c r="B86">
        <v>195</v>
      </c>
      <c r="C86" s="24">
        <v>21466</v>
      </c>
      <c r="D86" t="s">
        <v>262</v>
      </c>
      <c r="E86" s="7">
        <f>VLOOKUP(C86,Tabela2[[#All],[CC]:[%]],5)</f>
        <v>5.0517779112231667E-3</v>
      </c>
    </row>
    <row r="87" spans="1:5" x14ac:dyDescent="0.25">
      <c r="A87" t="s">
        <v>56</v>
      </c>
      <c r="B87">
        <v>196</v>
      </c>
      <c r="C87" s="24">
        <v>21467</v>
      </c>
      <c r="D87" t="s">
        <v>263</v>
      </c>
      <c r="E87" s="7">
        <f>VLOOKUP(C87,Tabela2[[#All],[CC]:[%]],5)</f>
        <v>6.5234127944156632E-4</v>
      </c>
    </row>
    <row r="88" spans="1:5" x14ac:dyDescent="0.25">
      <c r="A88" t="s">
        <v>56</v>
      </c>
      <c r="B88">
        <v>197</v>
      </c>
      <c r="C88" s="24">
        <v>21468</v>
      </c>
      <c r="D88" t="s">
        <v>264</v>
      </c>
      <c r="E88" s="7">
        <f>VLOOKUP(C88,Tabela2[[#All],[CC]:[%]],5)</f>
        <v>1.2110499172748678E-2</v>
      </c>
    </row>
    <row r="89" spans="1:5" x14ac:dyDescent="0.25">
      <c r="A89" t="s">
        <v>56</v>
      </c>
      <c r="B89">
        <v>198</v>
      </c>
      <c r="C89" s="24">
        <v>21469</v>
      </c>
      <c r="D89" t="s">
        <v>111</v>
      </c>
      <c r="E89" s="7">
        <f>VLOOKUP(C89,Tabela2[[#All],[CC]:[%]],5)</f>
        <v>8.9522750929439329E-4</v>
      </c>
    </row>
    <row r="90" spans="1:5" x14ac:dyDescent="0.25">
      <c r="A90" t="s">
        <v>56</v>
      </c>
      <c r="B90">
        <v>999</v>
      </c>
      <c r="C90" s="24">
        <v>21472</v>
      </c>
      <c r="D90" t="s">
        <v>265</v>
      </c>
      <c r="E90" s="7">
        <f>VLOOKUP(C90,Tabela2[[#All],[CC]:[%]],5)</f>
        <v>6.8500308561388068E-4</v>
      </c>
    </row>
    <row r="91" spans="1:5" x14ac:dyDescent="0.25">
      <c r="A91" t="s">
        <v>56</v>
      </c>
      <c r="B91">
        <v>1135</v>
      </c>
      <c r="C91" s="24">
        <v>21474</v>
      </c>
      <c r="D91" t="s">
        <v>178</v>
      </c>
      <c r="E91" s="7">
        <f>VLOOKUP(C91,Tabela2[[#All],[CC]:[%]],5)</f>
        <v>3.6147862744991513E-3</v>
      </c>
    </row>
    <row r="92" spans="1:5" x14ac:dyDescent="0.25">
      <c r="A92" t="s">
        <v>56</v>
      </c>
      <c r="B92">
        <v>1181</v>
      </c>
      <c r="C92" s="24">
        <v>21475</v>
      </c>
      <c r="D92" t="s">
        <v>180</v>
      </c>
      <c r="E92" s="7">
        <f>VLOOKUP(C92,Tabela2[[#All],[CC]:[%]],5)</f>
        <v>1.8327683565263055E-3</v>
      </c>
    </row>
    <row r="93" spans="1:5" x14ac:dyDescent="0.25">
      <c r="A93" t="s">
        <v>56</v>
      </c>
      <c r="B93">
        <v>201</v>
      </c>
      <c r="C93" s="24">
        <v>22000</v>
      </c>
      <c r="D93" t="s">
        <v>112</v>
      </c>
      <c r="E93" s="7">
        <f>VLOOKUP(C93,Tabela2[[#All],[CC]:[%]],5)</f>
        <v>3.484139049809894E-4</v>
      </c>
    </row>
    <row r="94" spans="1:5" x14ac:dyDescent="0.25">
      <c r="A94" t="s">
        <v>56</v>
      </c>
      <c r="B94">
        <v>202</v>
      </c>
      <c r="C94" s="24">
        <v>22001</v>
      </c>
      <c r="D94" t="s">
        <v>113</v>
      </c>
      <c r="E94" s="7">
        <f>VLOOKUP(C94,Tabela2[[#All],[CC]:[%]],5)</f>
        <v>5.7404242902848394E-4</v>
      </c>
    </row>
    <row r="95" spans="1:5" x14ac:dyDescent="0.25">
      <c r="A95" t="s">
        <v>56</v>
      </c>
      <c r="B95">
        <v>204</v>
      </c>
      <c r="C95" s="24">
        <v>22004</v>
      </c>
      <c r="D95" t="s">
        <v>114</v>
      </c>
      <c r="E95" s="7">
        <f>VLOOKUP(C95,Tabela2[[#All],[CC]:[%]],5)</f>
        <v>2.5886558707998662E-4</v>
      </c>
    </row>
    <row r="96" spans="1:5" x14ac:dyDescent="0.25">
      <c r="A96" t="s">
        <v>56</v>
      </c>
      <c r="B96">
        <v>863</v>
      </c>
      <c r="C96" s="24">
        <v>22006</v>
      </c>
      <c r="D96" t="s">
        <v>174</v>
      </c>
      <c r="E96" s="7">
        <f>VLOOKUP(C96,Tabela2[[#All],[CC]:[%]],5)</f>
        <v>4.6461579073689451E-4</v>
      </c>
    </row>
    <row r="97" spans="1:5" x14ac:dyDescent="0.25">
      <c r="A97" t="s">
        <v>56</v>
      </c>
      <c r="B97">
        <v>208</v>
      </c>
      <c r="C97" s="24">
        <v>22011</v>
      </c>
      <c r="D97" t="s">
        <v>115</v>
      </c>
      <c r="E97" s="7">
        <f>VLOOKUP(C97,Tabela2[[#All],[CC]:[%]],5)</f>
        <v>1.589626456957844E-4</v>
      </c>
    </row>
    <row r="98" spans="1:5" x14ac:dyDescent="0.25">
      <c r="A98" t="s">
        <v>56</v>
      </c>
      <c r="B98">
        <v>211</v>
      </c>
      <c r="C98" s="24">
        <v>22014</v>
      </c>
      <c r="D98" t="s">
        <v>116</v>
      </c>
      <c r="E98" s="7">
        <f>VLOOKUP(C98,Tabela2[[#All],[CC]:[%]],5)</f>
        <v>2.9137974399152208E-2</v>
      </c>
    </row>
    <row r="99" spans="1:5" x14ac:dyDescent="0.25">
      <c r="A99" t="s">
        <v>56</v>
      </c>
      <c r="B99">
        <v>214</v>
      </c>
      <c r="C99" s="24">
        <v>22017</v>
      </c>
      <c r="D99" t="s">
        <v>117</v>
      </c>
      <c r="E99" s="7">
        <f>VLOOKUP(C99,Tabela2[[#All],[CC]:[%]],5)</f>
        <v>1.7852137894182782E-4</v>
      </c>
    </row>
    <row r="100" spans="1:5" x14ac:dyDescent="0.25">
      <c r="A100" t="s">
        <v>56</v>
      </c>
      <c r="B100">
        <v>218</v>
      </c>
      <c r="C100" s="24">
        <v>22030</v>
      </c>
      <c r="D100" t="s">
        <v>118</v>
      </c>
      <c r="E100" s="7">
        <f>VLOOKUP(C100,Tabela2[[#All],[CC]:[%]],5)</f>
        <v>2.0789143752534727E-3</v>
      </c>
    </row>
    <row r="101" spans="1:5" x14ac:dyDescent="0.25">
      <c r="A101" t="s">
        <v>56</v>
      </c>
      <c r="B101">
        <v>220</v>
      </c>
      <c r="C101" s="24">
        <v>22100</v>
      </c>
      <c r="D101" t="s">
        <v>119</v>
      </c>
      <c r="E101" s="7">
        <f>VLOOKUP(C101,Tabela2[[#All],[CC]:[%]],5)</f>
        <v>2.2578831761976611E-3</v>
      </c>
    </row>
    <row r="102" spans="1:5" x14ac:dyDescent="0.25">
      <c r="A102" t="s">
        <v>56</v>
      </c>
      <c r="B102">
        <v>223</v>
      </c>
      <c r="C102" s="24">
        <v>22104</v>
      </c>
      <c r="D102" t="s">
        <v>120</v>
      </c>
      <c r="E102" s="7">
        <f>VLOOKUP(C102,Tabela2[[#All],[CC]:[%]],5)</f>
        <v>1.8790701420277233E-2</v>
      </c>
    </row>
    <row r="103" spans="1:5" x14ac:dyDescent="0.25">
      <c r="A103" t="s">
        <v>56</v>
      </c>
      <c r="B103">
        <v>224</v>
      </c>
      <c r="C103" s="24">
        <v>22105</v>
      </c>
      <c r="D103" t="s">
        <v>266</v>
      </c>
      <c r="E103" s="7">
        <f>VLOOKUP(C103,Tabela2[[#All],[CC]:[%]],5)</f>
        <v>4.4358695662595243E-4</v>
      </c>
    </row>
    <row r="104" spans="1:5" x14ac:dyDescent="0.25">
      <c r="A104" t="s">
        <v>56</v>
      </c>
      <c r="B104">
        <v>225</v>
      </c>
      <c r="C104" s="24">
        <v>22107</v>
      </c>
      <c r="D104" t="s">
        <v>122</v>
      </c>
      <c r="E104" s="7">
        <f>VLOOKUP(C104,Tabela2[[#All],[CC]:[%]],5)</f>
        <v>1.718739663353294E-4</v>
      </c>
    </row>
    <row r="105" spans="1:5" x14ac:dyDescent="0.25">
      <c r="A105" t="s">
        <v>56</v>
      </c>
      <c r="B105">
        <v>1119</v>
      </c>
      <c r="C105" s="24">
        <v>22109</v>
      </c>
      <c r="D105" t="s">
        <v>267</v>
      </c>
      <c r="E105" s="7">
        <f>VLOOKUP(C105,Tabela2[[#All],[CC]:[%]],5)</f>
        <v>7.9840538798358739E-3</v>
      </c>
    </row>
    <row r="106" spans="1:5" x14ac:dyDescent="0.25">
      <c r="A106" t="s">
        <v>56</v>
      </c>
      <c r="B106">
        <v>226</v>
      </c>
      <c r="C106" s="24">
        <v>22110</v>
      </c>
      <c r="D106" t="s">
        <v>268</v>
      </c>
      <c r="E106" s="7">
        <f>VLOOKUP(C106,Tabela2[[#All],[CC]:[%]],5)</f>
        <v>1.9384877839411935E-3</v>
      </c>
    </row>
    <row r="107" spans="1:5" x14ac:dyDescent="0.25">
      <c r="A107" t="s">
        <v>56</v>
      </c>
      <c r="B107">
        <v>1258</v>
      </c>
      <c r="C107" s="24">
        <v>22111</v>
      </c>
      <c r="D107" t="s">
        <v>269</v>
      </c>
      <c r="E107" s="7">
        <f>VLOOKUP(C107,Tabela2[[#All],[CC]:[%]],5)</f>
        <v>1.0901117500368327E-3</v>
      </c>
    </row>
    <row r="108" spans="1:5" x14ac:dyDescent="0.25">
      <c r="A108" t="s">
        <v>56</v>
      </c>
      <c r="B108">
        <v>227</v>
      </c>
      <c r="C108" s="24">
        <v>22115</v>
      </c>
      <c r="D108" t="s">
        <v>124</v>
      </c>
      <c r="E108" s="7">
        <f>VLOOKUP(C108,Tabela2[[#All],[CC]:[%]],5)</f>
        <v>1.7770962759468809E-3</v>
      </c>
    </row>
    <row r="109" spans="1:5" x14ac:dyDescent="0.25">
      <c r="A109" t="s">
        <v>56</v>
      </c>
      <c r="B109">
        <v>228</v>
      </c>
      <c r="C109" s="24">
        <v>22117</v>
      </c>
      <c r="D109" t="s">
        <v>125</v>
      </c>
      <c r="E109" s="7">
        <f>VLOOKUP(C109,Tabela2[[#All],[CC]:[%]],5)</f>
        <v>1.0413299682937594E-2</v>
      </c>
    </row>
    <row r="110" spans="1:5" x14ac:dyDescent="0.25">
      <c r="A110" t="s">
        <v>56</v>
      </c>
      <c r="B110">
        <v>229</v>
      </c>
      <c r="C110" s="24">
        <v>22119</v>
      </c>
      <c r="D110" t="s">
        <v>126</v>
      </c>
      <c r="E110" s="7">
        <f>VLOOKUP(C110,Tabela2[[#All],[CC]:[%]],5)</f>
        <v>7.931897257846425E-3</v>
      </c>
    </row>
    <row r="111" spans="1:5" x14ac:dyDescent="0.25">
      <c r="A111" t="s">
        <v>56</v>
      </c>
      <c r="B111">
        <v>230</v>
      </c>
      <c r="C111" s="24">
        <v>22120</v>
      </c>
      <c r="D111" t="s">
        <v>127</v>
      </c>
      <c r="E111" s="7">
        <f>VLOOKUP(C111,Tabela2[[#All],[CC]:[%]],5)</f>
        <v>5.139920045688179E-3</v>
      </c>
    </row>
    <row r="112" spans="1:5" x14ac:dyDescent="0.25">
      <c r="A112" t="s">
        <v>56</v>
      </c>
      <c r="B112">
        <v>231</v>
      </c>
      <c r="C112" s="24">
        <v>22130</v>
      </c>
      <c r="D112" t="s">
        <v>270</v>
      </c>
      <c r="E112" s="7">
        <f>VLOOKUP(C112,Tabela2[[#All],[CC]:[%]],5)</f>
        <v>2.2707305794082973E-3</v>
      </c>
    </row>
    <row r="113" spans="1:5" x14ac:dyDescent="0.25">
      <c r="A113" t="s">
        <v>56</v>
      </c>
      <c r="B113">
        <v>232</v>
      </c>
      <c r="C113" s="24">
        <v>22140</v>
      </c>
      <c r="D113" t="s">
        <v>129</v>
      </c>
      <c r="E113" s="7">
        <f>VLOOKUP(C113,Tabela2[[#All],[CC]:[%]],5)</f>
        <v>1.6013233464481249E-3</v>
      </c>
    </row>
    <row r="114" spans="1:5" x14ac:dyDescent="0.25">
      <c r="A114" t="s">
        <v>56</v>
      </c>
      <c r="B114">
        <v>233</v>
      </c>
      <c r="C114" s="24">
        <v>22141</v>
      </c>
      <c r="D114" t="s">
        <v>130</v>
      </c>
      <c r="E114" s="7">
        <f>VLOOKUP(C114,Tabela2[[#All],[CC]:[%]],5)</f>
        <v>1.1936004591828095E-2</v>
      </c>
    </row>
    <row r="115" spans="1:5" x14ac:dyDescent="0.25">
      <c r="A115" t="s">
        <v>56</v>
      </c>
      <c r="B115">
        <v>234</v>
      </c>
      <c r="C115" s="24">
        <v>22150</v>
      </c>
      <c r="D115" t="s">
        <v>131</v>
      </c>
      <c r="E115" s="7">
        <f>VLOOKUP(C115,Tabela2[[#All],[CC]:[%]],5)</f>
        <v>4.7256072715023828E-3</v>
      </c>
    </row>
    <row r="116" spans="1:5" x14ac:dyDescent="0.25">
      <c r="A116" t="s">
        <v>56</v>
      </c>
      <c r="B116">
        <v>235</v>
      </c>
      <c r="C116" s="24">
        <v>22160</v>
      </c>
      <c r="D116" t="s">
        <v>132</v>
      </c>
      <c r="E116" s="7">
        <f>VLOOKUP(C116,Tabela2[[#All],[CC]:[%]],5)</f>
        <v>1.3473154839651946E-2</v>
      </c>
    </row>
    <row r="117" spans="1:5" x14ac:dyDescent="0.25">
      <c r="A117" t="s">
        <v>56</v>
      </c>
      <c r="B117">
        <v>236</v>
      </c>
      <c r="C117" s="24">
        <v>22170</v>
      </c>
      <c r="D117" t="s">
        <v>133</v>
      </c>
      <c r="E117" s="7">
        <f>VLOOKUP(C117,Tabela2[[#All],[CC]:[%]],5)</f>
        <v>1.2761050764180803E-2</v>
      </c>
    </row>
    <row r="118" spans="1:5" x14ac:dyDescent="0.25">
      <c r="A118" t="s">
        <v>56</v>
      </c>
      <c r="B118">
        <v>237</v>
      </c>
      <c r="C118" s="24">
        <v>22172</v>
      </c>
      <c r="D118" t="s">
        <v>134</v>
      </c>
      <c r="E118" s="7">
        <f>VLOOKUP(C118,Tabela2[[#All],[CC]:[%]],5)</f>
        <v>1.0970148323589657E-3</v>
      </c>
    </row>
    <row r="119" spans="1:5" x14ac:dyDescent="0.25">
      <c r="A119" t="s">
        <v>56</v>
      </c>
      <c r="B119">
        <v>238</v>
      </c>
      <c r="C119" s="24">
        <v>22184</v>
      </c>
      <c r="D119" t="s">
        <v>135</v>
      </c>
      <c r="E119" s="7">
        <f>VLOOKUP(C119,Tabela2[[#All],[CC]:[%]],5)</f>
        <v>1.5438743613450399E-2</v>
      </c>
    </row>
    <row r="120" spans="1:5" x14ac:dyDescent="0.25">
      <c r="A120" t="s">
        <v>56</v>
      </c>
      <c r="B120">
        <v>239</v>
      </c>
      <c r="C120" s="24">
        <v>22185</v>
      </c>
      <c r="D120" t="s">
        <v>136</v>
      </c>
      <c r="E120" s="7">
        <f>VLOOKUP(C120,Tabela2[[#All],[CC]:[%]],5)</f>
        <v>1.3362897274784544E-2</v>
      </c>
    </row>
    <row r="121" spans="1:5" x14ac:dyDescent="0.25">
      <c r="A121" t="s">
        <v>56</v>
      </c>
      <c r="B121">
        <v>241</v>
      </c>
      <c r="C121" s="24">
        <v>22192</v>
      </c>
      <c r="D121" t="s">
        <v>137</v>
      </c>
      <c r="E121" s="7">
        <f>VLOOKUP(C121,Tabela2[[#All],[CC]:[%]],5)</f>
        <v>1.1343937447847372E-2</v>
      </c>
    </row>
    <row r="122" spans="1:5" x14ac:dyDescent="0.25">
      <c r="A122" t="s">
        <v>56</v>
      </c>
      <c r="B122">
        <v>242</v>
      </c>
      <c r="C122" s="24">
        <v>22193</v>
      </c>
      <c r="D122" t="s">
        <v>138</v>
      </c>
      <c r="E122" s="7">
        <f>VLOOKUP(C122,Tabela2[[#All],[CC]:[%]],5)</f>
        <v>5.7911108114093897E-3</v>
      </c>
    </row>
    <row r="123" spans="1:5" x14ac:dyDescent="0.25">
      <c r="A123" t="s">
        <v>56</v>
      </c>
      <c r="B123">
        <v>243</v>
      </c>
      <c r="C123" s="24">
        <v>22194</v>
      </c>
      <c r="D123" t="s">
        <v>139</v>
      </c>
      <c r="E123" s="7">
        <f>VLOOKUP(C123,Tabela2[[#All],[CC]:[%]],5)</f>
        <v>3.6015553667150635E-3</v>
      </c>
    </row>
    <row r="124" spans="1:5" x14ac:dyDescent="0.25">
      <c r="A124" t="s">
        <v>56</v>
      </c>
      <c r="B124">
        <v>244</v>
      </c>
      <c r="C124" s="24">
        <v>22195</v>
      </c>
      <c r="D124" t="s">
        <v>140</v>
      </c>
      <c r="E124" s="7">
        <f>VLOOKUP(C124,Tabela2[[#All],[CC]:[%]],5)</f>
        <v>3.1687704555746709E-3</v>
      </c>
    </row>
    <row r="125" spans="1:5" x14ac:dyDescent="0.25">
      <c r="A125" t="s">
        <v>56</v>
      </c>
      <c r="B125">
        <v>246</v>
      </c>
      <c r="C125" s="24">
        <v>22201</v>
      </c>
      <c r="D125" t="s">
        <v>141</v>
      </c>
      <c r="E125" s="7">
        <f>VLOOKUP(C125,Tabela2[[#All],[CC]:[%]],5)</f>
        <v>5.4346433103859117E-3</v>
      </c>
    </row>
    <row r="126" spans="1:5" x14ac:dyDescent="0.25">
      <c r="A126" t="s">
        <v>56</v>
      </c>
      <c r="B126">
        <v>247</v>
      </c>
      <c r="C126" s="24">
        <v>22202</v>
      </c>
      <c r="D126" t="s">
        <v>142</v>
      </c>
      <c r="E126" s="7">
        <f>VLOOKUP(C126,Tabela2[[#All],[CC]:[%]],5)</f>
        <v>3.2696321583925024E-3</v>
      </c>
    </row>
    <row r="127" spans="1:5" x14ac:dyDescent="0.25">
      <c r="A127" t="s">
        <v>56</v>
      </c>
      <c r="B127">
        <v>248</v>
      </c>
      <c r="C127" s="24">
        <v>22203</v>
      </c>
      <c r="D127" t="s">
        <v>143</v>
      </c>
      <c r="E127" s="7">
        <f>VLOOKUP(C127,Tabela2[[#All],[CC]:[%]],5)</f>
        <v>1.730244800556849E-4</v>
      </c>
    </row>
    <row r="128" spans="1:5" x14ac:dyDescent="0.25">
      <c r="A128" t="s">
        <v>56</v>
      </c>
      <c r="B128">
        <v>249</v>
      </c>
      <c r="C128" s="24">
        <v>22204</v>
      </c>
      <c r="D128" t="s">
        <v>144</v>
      </c>
      <c r="E128" s="7">
        <f>VLOOKUP(C128,Tabela2[[#All],[CC]:[%]],5)</f>
        <v>6.618010589200449E-4</v>
      </c>
    </row>
    <row r="129" spans="1:5" x14ac:dyDescent="0.25">
      <c r="A129" t="s">
        <v>56</v>
      </c>
      <c r="B129">
        <v>250</v>
      </c>
      <c r="C129" s="24">
        <v>22211</v>
      </c>
      <c r="D129" t="s">
        <v>145</v>
      </c>
      <c r="E129" s="7">
        <f>VLOOKUP(C129,Tabela2[[#All],[CC]:[%]],5)</f>
        <v>3.2169002795428758E-3</v>
      </c>
    </row>
    <row r="130" spans="1:5" x14ac:dyDescent="0.25">
      <c r="A130" t="s">
        <v>56</v>
      </c>
      <c r="B130">
        <v>251</v>
      </c>
      <c r="C130" s="24">
        <v>22212</v>
      </c>
      <c r="D130" t="s">
        <v>146</v>
      </c>
      <c r="E130" s="7">
        <f>VLOOKUP(C130,Tabela2[[#All],[CC]:[%]],5)</f>
        <v>1.4842713588877347E-2</v>
      </c>
    </row>
    <row r="131" spans="1:5" x14ac:dyDescent="0.25">
      <c r="A131" t="s">
        <v>56</v>
      </c>
      <c r="B131">
        <v>252</v>
      </c>
      <c r="C131" s="24">
        <v>22213</v>
      </c>
      <c r="D131" t="s">
        <v>147</v>
      </c>
      <c r="E131" s="7">
        <f>VLOOKUP(C131,Tabela2[[#All],[CC]:[%]],5)</f>
        <v>9.6274988119347902E-3</v>
      </c>
    </row>
    <row r="132" spans="1:5" x14ac:dyDescent="0.25">
      <c r="A132" t="s">
        <v>56</v>
      </c>
      <c r="B132">
        <v>255</v>
      </c>
      <c r="C132" s="24">
        <v>22218</v>
      </c>
      <c r="D132" t="s">
        <v>271</v>
      </c>
      <c r="E132" s="7">
        <f>VLOOKUP(C132,Tabela2[[#All],[CC]:[%]],5)</f>
        <v>4.1311112652231349E-3</v>
      </c>
    </row>
    <row r="133" spans="1:5" x14ac:dyDescent="0.25">
      <c r="A133" t="s">
        <v>56</v>
      </c>
      <c r="B133">
        <v>256</v>
      </c>
      <c r="C133" s="24">
        <v>22219</v>
      </c>
      <c r="D133" t="s">
        <v>148</v>
      </c>
      <c r="E133" s="7">
        <f>VLOOKUP(C133,Tabela2[[#All],[CC]:[%]],5)</f>
        <v>1.9674423792368071E-3</v>
      </c>
    </row>
    <row r="134" spans="1:5" x14ac:dyDescent="0.25">
      <c r="A134" t="s">
        <v>56</v>
      </c>
      <c r="B134">
        <v>257</v>
      </c>
      <c r="C134" s="24">
        <v>22220</v>
      </c>
      <c r="D134" t="s">
        <v>149</v>
      </c>
      <c r="E134" s="7">
        <f>VLOOKUP(C134,Tabela2[[#All],[CC]:[%]],5)</f>
        <v>5.1555798157707958E-2</v>
      </c>
    </row>
    <row r="135" spans="1:5" x14ac:dyDescent="0.25">
      <c r="A135" t="s">
        <v>56</v>
      </c>
      <c r="B135">
        <v>270</v>
      </c>
      <c r="C135" s="24">
        <v>22240</v>
      </c>
      <c r="D135" t="s">
        <v>150</v>
      </c>
      <c r="E135" s="7">
        <f>VLOOKUP(C135,Tabela2[[#All],[CC]:[%]],5)</f>
        <v>4.0191279297752E-4</v>
      </c>
    </row>
    <row r="136" spans="1:5" x14ac:dyDescent="0.25">
      <c r="A136" t="s">
        <v>56</v>
      </c>
      <c r="B136">
        <v>271</v>
      </c>
      <c r="C136" s="24">
        <v>22310</v>
      </c>
      <c r="D136" t="s">
        <v>151</v>
      </c>
      <c r="E136" s="7">
        <f>VLOOKUP(C136,Tabela2[[#All],[CC]:[%]],5)</f>
        <v>2.4859789130010291E-2</v>
      </c>
    </row>
    <row r="137" spans="1:5" x14ac:dyDescent="0.25">
      <c r="A137" t="s">
        <v>56</v>
      </c>
      <c r="B137">
        <v>272</v>
      </c>
      <c r="C137" s="24">
        <v>22320</v>
      </c>
      <c r="D137" t="s">
        <v>152</v>
      </c>
      <c r="E137" s="7">
        <f>VLOOKUP(C137,Tabela2[[#All],[CC]:[%]],5)</f>
        <v>2.6740239888502444E-2</v>
      </c>
    </row>
    <row r="138" spans="1:5" x14ac:dyDescent="0.25">
      <c r="A138" t="s">
        <v>56</v>
      </c>
      <c r="B138">
        <v>274</v>
      </c>
      <c r="C138" s="24">
        <v>22330</v>
      </c>
      <c r="D138" t="s">
        <v>153</v>
      </c>
      <c r="E138" s="7">
        <f>VLOOKUP(C138,Tabela2[[#All],[CC]:[%]],5)</f>
        <v>4.1560518459832857E-2</v>
      </c>
    </row>
    <row r="139" spans="1:5" x14ac:dyDescent="0.25">
      <c r="A139" t="s">
        <v>56</v>
      </c>
      <c r="B139">
        <v>275</v>
      </c>
      <c r="C139" s="24">
        <v>22331</v>
      </c>
      <c r="D139" t="s">
        <v>154</v>
      </c>
      <c r="E139" s="7">
        <f>VLOOKUP(C139,Tabela2[[#All],[CC]:[%]],5)</f>
        <v>6.6154538920441027E-4</v>
      </c>
    </row>
    <row r="140" spans="1:5" x14ac:dyDescent="0.25">
      <c r="A140" t="s">
        <v>56</v>
      </c>
      <c r="B140">
        <v>276</v>
      </c>
      <c r="C140" s="24">
        <v>22332</v>
      </c>
      <c r="D140" t="s">
        <v>155</v>
      </c>
      <c r="E140" s="7">
        <f>VLOOKUP(C140,Tabela2[[#All],[CC]:[%]],5)</f>
        <v>3.11341796213979E-4</v>
      </c>
    </row>
    <row r="141" spans="1:5" x14ac:dyDescent="0.25">
      <c r="A141" t="s">
        <v>56</v>
      </c>
      <c r="B141">
        <v>277</v>
      </c>
      <c r="C141" s="24">
        <v>22333</v>
      </c>
      <c r="D141" t="s">
        <v>156</v>
      </c>
      <c r="E141" s="7">
        <f>VLOOKUP(C141,Tabela2[[#All],[CC]:[%]],5)</f>
        <v>7.2329601727304602E-3</v>
      </c>
    </row>
    <row r="142" spans="1:5" x14ac:dyDescent="0.25">
      <c r="A142" t="s">
        <v>56</v>
      </c>
      <c r="B142">
        <v>278</v>
      </c>
      <c r="C142" s="24">
        <v>22334</v>
      </c>
      <c r="D142" t="s">
        <v>157</v>
      </c>
      <c r="E142" s="7">
        <f>VLOOKUP(C142,Tabela2[[#All],[CC]:[%]],5)</f>
        <v>3.7551489483825221E-3</v>
      </c>
    </row>
    <row r="143" spans="1:5" x14ac:dyDescent="0.25">
      <c r="A143" t="s">
        <v>56</v>
      </c>
      <c r="B143">
        <v>279</v>
      </c>
      <c r="C143" s="24">
        <v>22340</v>
      </c>
      <c r="D143" t="s">
        <v>158</v>
      </c>
      <c r="E143" s="7">
        <f>VLOOKUP(C143,Tabela2[[#All],[CC]:[%]],5)</f>
        <v>1.0262007128710848E-2</v>
      </c>
    </row>
    <row r="144" spans="1:5" x14ac:dyDescent="0.25">
      <c r="A144" t="s">
        <v>56</v>
      </c>
      <c r="B144">
        <v>280</v>
      </c>
      <c r="C144" s="24">
        <v>22360</v>
      </c>
      <c r="D144" t="s">
        <v>159</v>
      </c>
      <c r="E144" s="7">
        <f>VLOOKUP(C144,Tabela2[[#All],[CC]:[%]],5)</f>
        <v>2.1859760686754429E-4</v>
      </c>
    </row>
    <row r="145" spans="1:5" x14ac:dyDescent="0.25">
      <c r="A145" t="s">
        <v>56</v>
      </c>
      <c r="B145">
        <v>281</v>
      </c>
      <c r="C145" s="24">
        <v>22370</v>
      </c>
      <c r="D145" t="s">
        <v>160</v>
      </c>
      <c r="E145" s="7">
        <f>VLOOKUP(C145,Tabela2[[#All],[CC]:[%]],5)</f>
        <v>1.2623053035167053E-3</v>
      </c>
    </row>
    <row r="146" spans="1:5" x14ac:dyDescent="0.25">
      <c r="A146" t="s">
        <v>56</v>
      </c>
      <c r="B146">
        <v>283</v>
      </c>
      <c r="C146" s="24">
        <v>22390</v>
      </c>
      <c r="D146" t="s">
        <v>162</v>
      </c>
      <c r="E146" s="7">
        <f>VLOOKUP(C146,Tabela2[[#All],[CC]:[%]],5)</f>
        <v>2.0506373047042913E-2</v>
      </c>
    </row>
    <row r="147" spans="1:5" x14ac:dyDescent="0.25">
      <c r="A147" t="s">
        <v>56</v>
      </c>
      <c r="B147">
        <v>285</v>
      </c>
      <c r="C147" s="24">
        <v>22392</v>
      </c>
      <c r="D147" t="s">
        <v>164</v>
      </c>
      <c r="E147" s="7">
        <f>VLOOKUP(C147,Tabela2[[#All],[CC]:[%]],5)</f>
        <v>2.5122234093109163E-2</v>
      </c>
    </row>
    <row r="148" spans="1:5" x14ac:dyDescent="0.25">
      <c r="A148" t="s">
        <v>56</v>
      </c>
      <c r="B148">
        <v>286</v>
      </c>
      <c r="C148" s="24">
        <v>22393</v>
      </c>
      <c r="D148" t="s">
        <v>272</v>
      </c>
      <c r="E148" s="7">
        <f>VLOOKUP(C148,Tabela2[[#All],[CC]:[%]],5)</f>
        <v>4.4177809338783788E-3</v>
      </c>
    </row>
    <row r="149" spans="1:5" x14ac:dyDescent="0.25">
      <c r="A149" t="s">
        <v>56</v>
      </c>
      <c r="B149">
        <v>699</v>
      </c>
      <c r="C149" s="24">
        <v>22394</v>
      </c>
      <c r="D149" t="s">
        <v>308</v>
      </c>
      <c r="E149" s="7">
        <f>VLOOKUP(C149,Tabela2[[#All],[CC]:[%]],5)</f>
        <v>9.3157735111473617E-3</v>
      </c>
    </row>
    <row r="150" spans="1:5" x14ac:dyDescent="0.25">
      <c r="A150" t="s">
        <v>56</v>
      </c>
      <c r="B150">
        <v>288</v>
      </c>
      <c r="C150" s="24">
        <v>22395</v>
      </c>
      <c r="D150" t="s">
        <v>167</v>
      </c>
      <c r="E150" s="7">
        <f>VLOOKUP(C150,Tabela2[[#All],[CC]:[%]],5)</f>
        <v>5.1960395482699637E-3</v>
      </c>
    </row>
    <row r="151" spans="1:5" x14ac:dyDescent="0.25">
      <c r="A151" t="s">
        <v>56</v>
      </c>
      <c r="B151">
        <v>793</v>
      </c>
      <c r="C151" s="24">
        <v>22407</v>
      </c>
      <c r="D151" t="s">
        <v>314</v>
      </c>
      <c r="E151" s="7">
        <f>VLOOKUP(C151,Tabela2[[#All],[CC]:[%]],5)</f>
        <v>2.4609296726117336E-2</v>
      </c>
    </row>
    <row r="152" spans="1:5" x14ac:dyDescent="0.25">
      <c r="A152" t="s">
        <v>56</v>
      </c>
      <c r="B152">
        <v>299</v>
      </c>
      <c r="C152" s="24">
        <v>22411</v>
      </c>
      <c r="D152" t="s">
        <v>169</v>
      </c>
      <c r="E152" s="7">
        <f>VLOOKUP(C152,Tabela2[[#All],[CC]:[%]],5)</f>
        <v>1.6726551971101655E-3</v>
      </c>
    </row>
    <row r="153" spans="1:5" x14ac:dyDescent="0.25">
      <c r="A153" t="s">
        <v>56</v>
      </c>
      <c r="B153">
        <v>300</v>
      </c>
      <c r="C153" s="24">
        <v>22420</v>
      </c>
      <c r="D153" t="s">
        <v>170</v>
      </c>
      <c r="E153" s="7">
        <f>VLOOKUP(C153,Tabela2[[#All],[CC]:[%]],5)</f>
        <v>1.3623360797587248E-3</v>
      </c>
    </row>
    <row r="154" spans="1:5" x14ac:dyDescent="0.25">
      <c r="A154" t="s">
        <v>56</v>
      </c>
      <c r="B154">
        <v>1003</v>
      </c>
      <c r="C154" s="24">
        <v>22434</v>
      </c>
      <c r="D154" t="s">
        <v>176</v>
      </c>
      <c r="E154" s="7">
        <f>VLOOKUP(C154,Tabela2[[#All],[CC]:[%]],5)</f>
        <v>3.8032148549218183E-3</v>
      </c>
    </row>
    <row r="155" spans="1:5" x14ac:dyDescent="0.25">
      <c r="A155" t="s">
        <v>183</v>
      </c>
      <c r="B155">
        <v>769</v>
      </c>
      <c r="C155" s="24">
        <v>25002</v>
      </c>
      <c r="D155" t="s">
        <v>185</v>
      </c>
      <c r="E155" s="7">
        <f>VLOOKUP(C155,Tabela2[[#All],[CC]:[%]],5)</f>
        <v>3.8246271936062124E-3</v>
      </c>
    </row>
    <row r="156" spans="1:5" x14ac:dyDescent="0.25">
      <c r="A156" t="s">
        <v>183</v>
      </c>
      <c r="B156">
        <v>515</v>
      </c>
      <c r="C156" s="24">
        <v>25100</v>
      </c>
      <c r="D156" t="s">
        <v>184</v>
      </c>
      <c r="E156" s="7">
        <f>VLOOKUP(C156,Tabela2[[#All],[CC]:[%]],5)</f>
        <v>3.5649945973793219E-3</v>
      </c>
    </row>
    <row r="157" spans="1:5" x14ac:dyDescent="0.25">
      <c r="A157" t="s">
        <v>202</v>
      </c>
      <c r="B157">
        <v>549</v>
      </c>
      <c r="C157" s="24">
        <v>35100</v>
      </c>
      <c r="D157" t="s">
        <v>203</v>
      </c>
      <c r="E157" s="7">
        <f>VLOOKUP(C157,Tabela2[[#All],[CC]:[%]],5)</f>
        <v>4.4050613655255595E-3</v>
      </c>
    </row>
    <row r="158" spans="1:5" x14ac:dyDescent="0.25">
      <c r="A158" t="s">
        <v>202</v>
      </c>
      <c r="B158">
        <v>991</v>
      </c>
      <c r="C158" s="24">
        <v>35104</v>
      </c>
      <c r="D158" t="s">
        <v>277</v>
      </c>
      <c r="E158" s="7">
        <f>VLOOKUP(C158,Tabela2[[#All],[CC]:[%]],5)</f>
        <v>4.3847356231326131E-3</v>
      </c>
    </row>
    <row r="159" spans="1:5" x14ac:dyDescent="0.25">
      <c r="A159" t="s">
        <v>202</v>
      </c>
      <c r="B159">
        <v>1185</v>
      </c>
      <c r="C159" s="24">
        <v>35176</v>
      </c>
      <c r="D159" t="s">
        <v>284</v>
      </c>
      <c r="E159" s="7">
        <f>VLOOKUP(C159,Tabela2[[#All],[CC]:[%]],5)</f>
        <v>4.3131481027549379E-2</v>
      </c>
    </row>
    <row r="160" spans="1:5" x14ac:dyDescent="0.25">
      <c r="A160" t="s">
        <v>188</v>
      </c>
      <c r="B160">
        <v>522</v>
      </c>
      <c r="C160" s="24">
        <v>40002</v>
      </c>
      <c r="D160" t="s">
        <v>189</v>
      </c>
      <c r="E160" s="7">
        <f>VLOOKUP(C160,Tabela2[[#All],[CC]:[%]],5)</f>
        <v>1.0859571171577709E-4</v>
      </c>
    </row>
    <row r="161" spans="1:5" x14ac:dyDescent="0.25">
      <c r="A161" t="s">
        <v>188</v>
      </c>
      <c r="B161">
        <v>528</v>
      </c>
      <c r="C161" s="24">
        <v>40010</v>
      </c>
      <c r="D161" t="s">
        <v>190</v>
      </c>
      <c r="E161" s="7">
        <f>VLOOKUP(C161,Tabela2[[#All],[CC]:[%]],5)</f>
        <v>1.5421358072787255E-3</v>
      </c>
    </row>
    <row r="162" spans="1:5" x14ac:dyDescent="0.25">
      <c r="A162" t="s">
        <v>188</v>
      </c>
      <c r="B162">
        <v>529</v>
      </c>
      <c r="C162" s="24">
        <v>40011</v>
      </c>
      <c r="D162" t="s">
        <v>191</v>
      </c>
      <c r="E162" s="7">
        <f>VLOOKUP(C162,Tabela2[[#All],[CC]:[%]],5)</f>
        <v>1.5421358072787255E-3</v>
      </c>
    </row>
    <row r="163" spans="1:5" x14ac:dyDescent="0.25">
      <c r="A163" t="s">
        <v>188</v>
      </c>
      <c r="B163">
        <v>533</v>
      </c>
      <c r="C163" s="24">
        <v>40121</v>
      </c>
      <c r="D163" t="s">
        <v>192</v>
      </c>
      <c r="E163" s="7">
        <f>VLOOKUP(C163,Tabela2[[#All],[CC]:[%]],5)</f>
        <v>1.0543819072769036E-3</v>
      </c>
    </row>
    <row r="164" spans="1:5" x14ac:dyDescent="0.25">
      <c r="A164" t="s">
        <v>188</v>
      </c>
      <c r="B164">
        <v>534</v>
      </c>
      <c r="C164" s="24">
        <v>40122</v>
      </c>
      <c r="D164" t="s">
        <v>193</v>
      </c>
      <c r="E164" s="7">
        <f>VLOOKUP(C164,Tabela2[[#All],[CC]:[%]],5)</f>
        <v>1.4745750849222941E-3</v>
      </c>
    </row>
    <row r="165" spans="1:5" x14ac:dyDescent="0.25">
      <c r="A165" t="s">
        <v>188</v>
      </c>
      <c r="B165">
        <v>535</v>
      </c>
      <c r="C165" s="24">
        <v>40123</v>
      </c>
      <c r="D165" t="s">
        <v>194</v>
      </c>
      <c r="E165" s="7">
        <f>VLOOKUP(C165,Tabela2[[#All],[CC]:[%]],5)</f>
        <v>1.6492614181296036E-3</v>
      </c>
    </row>
    <row r="166" spans="1:5" x14ac:dyDescent="0.25">
      <c r="A166" t="s">
        <v>188</v>
      </c>
      <c r="B166">
        <v>536</v>
      </c>
      <c r="C166" s="24">
        <v>40125</v>
      </c>
      <c r="D166" t="s">
        <v>195</v>
      </c>
      <c r="E166" s="7">
        <f>VLOOKUP(C166,Tabela2[[#All],[CC]:[%]],5)</f>
        <v>9.790871760225273E-4</v>
      </c>
    </row>
    <row r="167" spans="1:5" x14ac:dyDescent="0.25">
      <c r="A167" t="s">
        <v>188</v>
      </c>
      <c r="B167">
        <v>538</v>
      </c>
      <c r="C167" s="24">
        <v>40127</v>
      </c>
      <c r="D167" t="s">
        <v>197</v>
      </c>
      <c r="E167" s="7">
        <f>VLOOKUP(C167,Tabela2[[#All],[CC]:[%]],5)</f>
        <v>1.1115880061501352E-3</v>
      </c>
    </row>
    <row r="168" spans="1:5" x14ac:dyDescent="0.25">
      <c r="A168" t="s">
        <v>186</v>
      </c>
      <c r="B168">
        <v>518</v>
      </c>
      <c r="C168" s="24">
        <v>42001</v>
      </c>
      <c r="D168" t="s">
        <v>187</v>
      </c>
      <c r="E168" s="7">
        <f>VLOOKUP(C168,Tabela2[[#All],[CC]:[%]],5)</f>
        <v>9.0507079334632354E-4</v>
      </c>
    </row>
    <row r="169" spans="1:5" x14ac:dyDescent="0.25">
      <c r="A169" t="s">
        <v>206</v>
      </c>
      <c r="B169">
        <v>825</v>
      </c>
      <c r="C169" s="24">
        <v>80302</v>
      </c>
      <c r="D169" t="s">
        <v>293</v>
      </c>
      <c r="E169" s="7">
        <f>VLOOKUP(C169,Tabela2[[#All],[CC]:[%]],5)</f>
        <v>6.4403201368344329E-3</v>
      </c>
    </row>
    <row r="170" spans="1:5" x14ac:dyDescent="0.25">
      <c r="A170" t="s">
        <v>206</v>
      </c>
      <c r="B170">
        <v>828</v>
      </c>
      <c r="C170" s="24">
        <v>80305</v>
      </c>
      <c r="D170" t="s">
        <v>210</v>
      </c>
      <c r="E170" s="7">
        <f>VLOOKUP(C170,Tabela2[[#All],[CC]:[%]],5)</f>
        <v>2.8489276413158431E-3</v>
      </c>
    </row>
    <row r="171" spans="1:5" x14ac:dyDescent="0.25">
      <c r="A171" t="s">
        <v>206</v>
      </c>
      <c r="B171">
        <v>834</v>
      </c>
      <c r="C171" s="24">
        <v>80311</v>
      </c>
      <c r="D171" t="s">
        <v>295</v>
      </c>
      <c r="E171" s="7">
        <f>VLOOKUP(C171,Tabela2[[#All],[CC]:[%]],5)</f>
        <v>2.9866057831850505E-3</v>
      </c>
    </row>
    <row r="172" spans="1:5" x14ac:dyDescent="0.25">
      <c r="A172" t="s">
        <v>206</v>
      </c>
      <c r="B172">
        <v>837</v>
      </c>
      <c r="C172" s="24">
        <v>80314</v>
      </c>
      <c r="D172" t="s">
        <v>296</v>
      </c>
      <c r="E172" s="7">
        <f>VLOOKUP(C172,Tabela2[[#All],[CC]:[%]],5)</f>
        <v>8.4204820844240599E-4</v>
      </c>
    </row>
    <row r="173" spans="1:5" x14ac:dyDescent="0.25">
      <c r="A173" t="s">
        <v>206</v>
      </c>
      <c r="B173">
        <v>840</v>
      </c>
      <c r="C173" s="24">
        <v>80317</v>
      </c>
      <c r="D173" t="s">
        <v>212</v>
      </c>
      <c r="E173" s="7">
        <f>VLOOKUP(C173,Tabela2[[#All],[CC]:[%]],5)</f>
        <v>2.6252805575645165E-3</v>
      </c>
    </row>
  </sheetData>
  <autoFilter ref="A1:E1" xr:uid="{D12E1441-E486-491A-9C1F-281B14668748}"/>
  <conditionalFormatting sqref="C1:C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E3FF-2E4F-4822-BEF7-B2CDA280CF3F}">
  <dimension ref="A1:B178"/>
  <sheetViews>
    <sheetView topLeftCell="A158" workbookViewId="0">
      <selection activeCell="R2" sqref="R2:R178"/>
    </sheetView>
  </sheetViews>
  <sheetFormatPr defaultRowHeight="15" x14ac:dyDescent="0.25"/>
  <sheetData>
    <row r="1" spans="1:2" x14ac:dyDescent="0.25">
      <c r="A1" s="24">
        <v>11001</v>
      </c>
      <c r="B1" t="str">
        <f>CONCATENATE(TEXT(A1,"'##.###'"),",")</f>
        <v>'11.001',</v>
      </c>
    </row>
    <row r="2" spans="1:2" x14ac:dyDescent="0.25">
      <c r="A2" s="24">
        <v>11010</v>
      </c>
      <c r="B2" t="str">
        <f t="shared" ref="B2:B65" si="0">CONCATENATE(TEXT(A2,"'##.###'"),",")</f>
        <v>'11.010',</v>
      </c>
    </row>
    <row r="3" spans="1:2" x14ac:dyDescent="0.25">
      <c r="A3" s="24">
        <v>11019</v>
      </c>
      <c r="B3" t="str">
        <f t="shared" si="0"/>
        <v>'11.019',</v>
      </c>
    </row>
    <row r="4" spans="1:2" x14ac:dyDescent="0.25">
      <c r="A4" s="24">
        <v>11021</v>
      </c>
      <c r="B4" t="str">
        <f t="shared" si="0"/>
        <v>'11.021',</v>
      </c>
    </row>
    <row r="5" spans="1:2" x14ac:dyDescent="0.25">
      <c r="A5" s="24">
        <v>12000</v>
      </c>
      <c r="B5" t="str">
        <f t="shared" si="0"/>
        <v>'12.000',</v>
      </c>
    </row>
    <row r="6" spans="1:2" x14ac:dyDescent="0.25">
      <c r="A6" s="24">
        <v>12001</v>
      </c>
      <c r="B6" t="str">
        <f t="shared" si="0"/>
        <v>'12.001',</v>
      </c>
    </row>
    <row r="7" spans="1:2" x14ac:dyDescent="0.25">
      <c r="A7" s="24">
        <v>12101</v>
      </c>
      <c r="B7" t="str">
        <f t="shared" si="0"/>
        <v>'12.101',</v>
      </c>
    </row>
    <row r="8" spans="1:2" x14ac:dyDescent="0.25">
      <c r="A8" s="24">
        <v>12110</v>
      </c>
      <c r="B8" t="str">
        <f t="shared" si="0"/>
        <v>'12.110',</v>
      </c>
    </row>
    <row r="9" spans="1:2" x14ac:dyDescent="0.25">
      <c r="A9" s="24">
        <v>12120</v>
      </c>
      <c r="B9" t="str">
        <f t="shared" si="0"/>
        <v>'12.120',</v>
      </c>
    </row>
    <row r="10" spans="1:2" x14ac:dyDescent="0.25">
      <c r="A10" s="24">
        <v>12122</v>
      </c>
      <c r="B10" t="str">
        <f t="shared" si="0"/>
        <v>'12.122',</v>
      </c>
    </row>
    <row r="11" spans="1:2" x14ac:dyDescent="0.25">
      <c r="A11" s="24">
        <v>12124</v>
      </c>
      <c r="B11" t="str">
        <f t="shared" si="0"/>
        <v>'12.124',</v>
      </c>
    </row>
    <row r="12" spans="1:2" x14ac:dyDescent="0.25">
      <c r="A12" s="24">
        <v>12130</v>
      </c>
      <c r="B12" t="str">
        <f t="shared" si="0"/>
        <v>'12.130',</v>
      </c>
    </row>
    <row r="13" spans="1:2" x14ac:dyDescent="0.25">
      <c r="A13" s="24">
        <v>12131</v>
      </c>
      <c r="B13" t="str">
        <f t="shared" si="0"/>
        <v>'12.131',</v>
      </c>
    </row>
    <row r="14" spans="1:2" x14ac:dyDescent="0.25">
      <c r="A14" s="24">
        <v>12133</v>
      </c>
      <c r="B14" t="str">
        <f t="shared" si="0"/>
        <v>'12.133',</v>
      </c>
    </row>
    <row r="15" spans="1:2" x14ac:dyDescent="0.25">
      <c r="A15" s="24">
        <v>12136</v>
      </c>
      <c r="B15" t="str">
        <f t="shared" si="0"/>
        <v>'12.136',</v>
      </c>
    </row>
    <row r="16" spans="1:2" x14ac:dyDescent="0.25">
      <c r="A16" s="24">
        <v>12140</v>
      </c>
      <c r="B16" t="str">
        <f t="shared" si="0"/>
        <v>'12.140',</v>
      </c>
    </row>
    <row r="17" spans="1:2" x14ac:dyDescent="0.25">
      <c r="A17" s="24">
        <v>12160</v>
      </c>
      <c r="B17" t="str">
        <f t="shared" si="0"/>
        <v>'12.160',</v>
      </c>
    </row>
    <row r="18" spans="1:2" x14ac:dyDescent="0.25">
      <c r="A18" s="24">
        <v>12161</v>
      </c>
      <c r="B18" t="str">
        <f t="shared" si="0"/>
        <v>'12.161',</v>
      </c>
    </row>
    <row r="19" spans="1:2" x14ac:dyDescent="0.25">
      <c r="A19" s="24">
        <v>12167</v>
      </c>
      <c r="B19" t="str">
        <f t="shared" si="0"/>
        <v>'12.167',</v>
      </c>
    </row>
    <row r="20" spans="1:2" x14ac:dyDescent="0.25">
      <c r="A20" s="24">
        <v>12178</v>
      </c>
      <c r="B20" t="str">
        <f t="shared" si="0"/>
        <v>'12.178',</v>
      </c>
    </row>
    <row r="21" spans="1:2" x14ac:dyDescent="0.25">
      <c r="A21" s="24">
        <v>12180</v>
      </c>
      <c r="B21" t="str">
        <f t="shared" si="0"/>
        <v>'12.180',</v>
      </c>
    </row>
    <row r="22" spans="1:2" x14ac:dyDescent="0.25">
      <c r="A22" s="24">
        <v>12183</v>
      </c>
      <c r="B22" t="str">
        <f t="shared" si="0"/>
        <v>'12.183',</v>
      </c>
    </row>
    <row r="23" spans="1:2" x14ac:dyDescent="0.25">
      <c r="A23" s="24">
        <v>12184</v>
      </c>
      <c r="B23" t="str">
        <f t="shared" si="0"/>
        <v>'12.184',</v>
      </c>
    </row>
    <row r="24" spans="1:2" x14ac:dyDescent="0.25">
      <c r="A24" s="24">
        <v>12185</v>
      </c>
      <c r="B24" t="str">
        <f t="shared" si="0"/>
        <v>'12.185',</v>
      </c>
    </row>
    <row r="25" spans="1:2" x14ac:dyDescent="0.25">
      <c r="A25" s="24">
        <v>14005</v>
      </c>
      <c r="B25" t="str">
        <f t="shared" si="0"/>
        <v>'14.005',</v>
      </c>
    </row>
    <row r="26" spans="1:2" x14ac:dyDescent="0.25">
      <c r="A26" s="24">
        <v>14007</v>
      </c>
      <c r="B26" t="str">
        <f t="shared" si="0"/>
        <v>'14.007',</v>
      </c>
    </row>
    <row r="27" spans="1:2" x14ac:dyDescent="0.25">
      <c r="A27" s="24">
        <v>15100</v>
      </c>
      <c r="B27" t="str">
        <f t="shared" si="0"/>
        <v>'15.100',</v>
      </c>
    </row>
    <row r="28" spans="1:2" x14ac:dyDescent="0.25">
      <c r="A28" s="24">
        <v>16110</v>
      </c>
      <c r="B28" t="str">
        <f t="shared" si="0"/>
        <v>'16.110',</v>
      </c>
    </row>
    <row r="29" spans="1:2" x14ac:dyDescent="0.25">
      <c r="A29" s="24">
        <v>16130</v>
      </c>
      <c r="B29" t="str">
        <f t="shared" si="0"/>
        <v>'16.130',</v>
      </c>
    </row>
    <row r="30" spans="1:2" x14ac:dyDescent="0.25">
      <c r="A30" s="24">
        <v>16140</v>
      </c>
      <c r="B30" t="str">
        <f t="shared" si="0"/>
        <v>'16.140',</v>
      </c>
    </row>
    <row r="31" spans="1:2" x14ac:dyDescent="0.25">
      <c r="A31" s="24">
        <v>17001</v>
      </c>
      <c r="B31" t="str">
        <f t="shared" si="0"/>
        <v>'17.001',</v>
      </c>
    </row>
    <row r="32" spans="1:2" x14ac:dyDescent="0.25">
      <c r="A32" s="24">
        <v>20001</v>
      </c>
      <c r="B32" t="str">
        <f t="shared" si="0"/>
        <v>'20.001',</v>
      </c>
    </row>
    <row r="33" spans="1:2" x14ac:dyDescent="0.25">
      <c r="A33" s="24">
        <v>20018</v>
      </c>
      <c r="B33" t="str">
        <f t="shared" si="0"/>
        <v>'20.018',</v>
      </c>
    </row>
    <row r="34" spans="1:2" x14ac:dyDescent="0.25">
      <c r="A34" s="24">
        <v>20020</v>
      </c>
      <c r="B34" t="str">
        <f t="shared" si="0"/>
        <v>'20.020',</v>
      </c>
    </row>
    <row r="35" spans="1:2" x14ac:dyDescent="0.25">
      <c r="A35" s="24">
        <v>20040</v>
      </c>
      <c r="B35" t="str">
        <f t="shared" si="0"/>
        <v>'20.040',</v>
      </c>
    </row>
    <row r="36" spans="1:2" x14ac:dyDescent="0.25">
      <c r="A36" s="24">
        <v>20050</v>
      </c>
      <c r="B36" t="str">
        <f t="shared" si="0"/>
        <v>'20.050',</v>
      </c>
    </row>
    <row r="37" spans="1:2" x14ac:dyDescent="0.25">
      <c r="A37" s="24">
        <v>20115</v>
      </c>
      <c r="B37" t="str">
        <f t="shared" si="0"/>
        <v>'20.115',</v>
      </c>
    </row>
    <row r="38" spans="1:2" x14ac:dyDescent="0.25">
      <c r="A38" s="24">
        <v>20300</v>
      </c>
      <c r="B38" t="str">
        <f t="shared" si="0"/>
        <v>'20.300',</v>
      </c>
    </row>
    <row r="39" spans="1:2" x14ac:dyDescent="0.25">
      <c r="A39" s="24">
        <v>20310</v>
      </c>
      <c r="B39" t="str">
        <f t="shared" si="0"/>
        <v>'20.310',</v>
      </c>
    </row>
    <row r="40" spans="1:2" x14ac:dyDescent="0.25">
      <c r="A40" s="24">
        <v>20320</v>
      </c>
      <c r="B40" t="str">
        <f t="shared" si="0"/>
        <v>'20.320',</v>
      </c>
    </row>
    <row r="41" spans="1:2" x14ac:dyDescent="0.25">
      <c r="A41" s="24">
        <v>20330</v>
      </c>
      <c r="B41" t="str">
        <f t="shared" si="0"/>
        <v>'20.330',</v>
      </c>
    </row>
    <row r="42" spans="1:2" x14ac:dyDescent="0.25">
      <c r="A42" s="24">
        <v>20702</v>
      </c>
      <c r="B42" t="str">
        <f t="shared" si="0"/>
        <v>'20.702',</v>
      </c>
    </row>
    <row r="43" spans="1:2" x14ac:dyDescent="0.25">
      <c r="A43" s="24">
        <v>20705</v>
      </c>
      <c r="B43" t="str">
        <f t="shared" si="0"/>
        <v>'20.705',</v>
      </c>
    </row>
    <row r="44" spans="1:2" x14ac:dyDescent="0.25">
      <c r="A44" s="24">
        <v>20706</v>
      </c>
      <c r="B44" t="str">
        <f t="shared" si="0"/>
        <v>'20.706',</v>
      </c>
    </row>
    <row r="45" spans="1:2" x14ac:dyDescent="0.25">
      <c r="A45" s="24">
        <v>20708</v>
      </c>
      <c r="B45" t="str">
        <f t="shared" si="0"/>
        <v>'20.708',</v>
      </c>
    </row>
    <row r="46" spans="1:2" x14ac:dyDescent="0.25">
      <c r="A46" s="24">
        <v>20737</v>
      </c>
      <c r="B46" t="str">
        <f t="shared" si="0"/>
        <v>'20.737',</v>
      </c>
    </row>
    <row r="47" spans="1:2" x14ac:dyDescent="0.25">
      <c r="A47" s="24">
        <v>20738</v>
      </c>
      <c r="B47" t="str">
        <f t="shared" si="0"/>
        <v>'20.738',</v>
      </c>
    </row>
    <row r="48" spans="1:2" x14ac:dyDescent="0.25">
      <c r="A48" s="24">
        <v>20780</v>
      </c>
      <c r="B48" t="str">
        <f t="shared" si="0"/>
        <v>'20.780',</v>
      </c>
    </row>
    <row r="49" spans="1:2" x14ac:dyDescent="0.25">
      <c r="A49" s="24">
        <v>20781</v>
      </c>
      <c r="B49" t="str">
        <f t="shared" si="0"/>
        <v>'20.781',</v>
      </c>
    </row>
    <row r="50" spans="1:2" x14ac:dyDescent="0.25">
      <c r="A50" s="24">
        <v>20782</v>
      </c>
      <c r="B50" t="str">
        <f t="shared" si="0"/>
        <v>'20.782',</v>
      </c>
    </row>
    <row r="51" spans="1:2" x14ac:dyDescent="0.25">
      <c r="A51" s="24">
        <v>20784</v>
      </c>
      <c r="B51" t="str">
        <f t="shared" si="0"/>
        <v>'20.784',</v>
      </c>
    </row>
    <row r="52" spans="1:2" x14ac:dyDescent="0.25">
      <c r="A52" s="24">
        <v>20789</v>
      </c>
      <c r="B52" t="str">
        <f t="shared" si="0"/>
        <v>'20.789',</v>
      </c>
    </row>
    <row r="53" spans="1:2" x14ac:dyDescent="0.25">
      <c r="A53" s="24">
        <v>20803</v>
      </c>
      <c r="B53" t="str">
        <f t="shared" si="0"/>
        <v>'20.803',</v>
      </c>
    </row>
    <row r="54" spans="1:2" x14ac:dyDescent="0.25">
      <c r="A54" s="24">
        <v>20829</v>
      </c>
      <c r="B54" t="str">
        <f t="shared" si="0"/>
        <v>'20.829',</v>
      </c>
    </row>
    <row r="55" spans="1:2" x14ac:dyDescent="0.25">
      <c r="A55" s="24">
        <v>20831</v>
      </c>
      <c r="B55" t="str">
        <f t="shared" si="0"/>
        <v>'20.831',</v>
      </c>
    </row>
    <row r="56" spans="1:2" x14ac:dyDescent="0.25">
      <c r="A56" s="24">
        <v>21001</v>
      </c>
      <c r="B56" t="str">
        <f t="shared" si="0"/>
        <v>'21.001',</v>
      </c>
    </row>
    <row r="57" spans="1:2" x14ac:dyDescent="0.25">
      <c r="A57" s="24">
        <v>21106</v>
      </c>
      <c r="B57" t="str">
        <f t="shared" si="0"/>
        <v>'21.106',</v>
      </c>
    </row>
    <row r="58" spans="1:2" x14ac:dyDescent="0.25">
      <c r="A58" s="24">
        <v>21110</v>
      </c>
      <c r="B58" t="str">
        <f t="shared" si="0"/>
        <v>'21.110',</v>
      </c>
    </row>
    <row r="59" spans="1:2" x14ac:dyDescent="0.25">
      <c r="A59" s="24">
        <v>21113</v>
      </c>
      <c r="B59" t="str">
        <f t="shared" si="0"/>
        <v>'21.113',</v>
      </c>
    </row>
    <row r="60" spans="1:2" x14ac:dyDescent="0.25">
      <c r="A60" s="24">
        <v>21115</v>
      </c>
      <c r="B60" t="str">
        <f t="shared" si="0"/>
        <v>'21.115',</v>
      </c>
    </row>
    <row r="61" spans="1:2" x14ac:dyDescent="0.25">
      <c r="A61" s="24">
        <v>21122</v>
      </c>
      <c r="B61" t="str">
        <f t="shared" si="0"/>
        <v>'21.122',</v>
      </c>
    </row>
    <row r="62" spans="1:2" x14ac:dyDescent="0.25">
      <c r="A62" s="24">
        <v>21124</v>
      </c>
      <c r="B62" t="str">
        <f t="shared" si="0"/>
        <v>'21.124',</v>
      </c>
    </row>
    <row r="63" spans="1:2" x14ac:dyDescent="0.25">
      <c r="A63" s="24">
        <v>21130</v>
      </c>
      <c r="B63" t="str">
        <f t="shared" si="0"/>
        <v>'21.130',</v>
      </c>
    </row>
    <row r="64" spans="1:2" x14ac:dyDescent="0.25">
      <c r="A64" s="24">
        <v>21210</v>
      </c>
      <c r="B64" t="str">
        <f t="shared" si="0"/>
        <v>'21.210',</v>
      </c>
    </row>
    <row r="65" spans="1:2" x14ac:dyDescent="0.25">
      <c r="A65" s="24">
        <v>21220</v>
      </c>
      <c r="B65" t="str">
        <f t="shared" si="0"/>
        <v>'21.220',</v>
      </c>
    </row>
    <row r="66" spans="1:2" x14ac:dyDescent="0.25">
      <c r="A66" s="24">
        <v>21240</v>
      </c>
      <c r="B66" t="str">
        <f t="shared" ref="B66:B129" si="1">CONCATENATE(TEXT(A66,"'##.###'"),",")</f>
        <v>'21.240',</v>
      </c>
    </row>
    <row r="67" spans="1:2" x14ac:dyDescent="0.25">
      <c r="A67" s="24">
        <v>21250</v>
      </c>
      <c r="B67" t="str">
        <f t="shared" si="1"/>
        <v>'21.250',</v>
      </c>
    </row>
    <row r="68" spans="1:2" x14ac:dyDescent="0.25">
      <c r="A68" s="24">
        <v>21280</v>
      </c>
      <c r="B68" t="str">
        <f t="shared" si="1"/>
        <v>'21.280',</v>
      </c>
    </row>
    <row r="69" spans="1:2" x14ac:dyDescent="0.25">
      <c r="A69" s="24">
        <v>21402</v>
      </c>
      <c r="B69" t="str">
        <f t="shared" si="1"/>
        <v>'21.402',</v>
      </c>
    </row>
    <row r="70" spans="1:2" x14ac:dyDescent="0.25">
      <c r="A70" s="24">
        <v>21405</v>
      </c>
      <c r="B70" t="str">
        <f t="shared" si="1"/>
        <v>'21.405',</v>
      </c>
    </row>
    <row r="71" spans="1:2" x14ac:dyDescent="0.25">
      <c r="A71" s="24">
        <v>21406</v>
      </c>
      <c r="B71" t="str">
        <f t="shared" si="1"/>
        <v>'21.406',</v>
      </c>
    </row>
    <row r="72" spans="1:2" x14ac:dyDescent="0.25">
      <c r="A72" s="24">
        <v>21421</v>
      </c>
      <c r="B72" t="str">
        <f t="shared" si="1"/>
        <v>'21.421',</v>
      </c>
    </row>
    <row r="73" spans="1:2" x14ac:dyDescent="0.25">
      <c r="A73" s="24">
        <v>21422</v>
      </c>
      <c r="B73" t="str">
        <f t="shared" si="1"/>
        <v>'21.422',</v>
      </c>
    </row>
    <row r="74" spans="1:2" x14ac:dyDescent="0.25">
      <c r="A74" s="24">
        <v>21431</v>
      </c>
      <c r="B74" t="str">
        <f t="shared" si="1"/>
        <v>'21.431',</v>
      </c>
    </row>
    <row r="75" spans="1:2" x14ac:dyDescent="0.25">
      <c r="A75" s="24">
        <v>21432</v>
      </c>
      <c r="B75" t="str">
        <f t="shared" si="1"/>
        <v>'21.432',</v>
      </c>
    </row>
    <row r="76" spans="1:2" x14ac:dyDescent="0.25">
      <c r="A76" s="24">
        <v>21433</v>
      </c>
      <c r="B76" t="str">
        <f t="shared" si="1"/>
        <v>'21.433',</v>
      </c>
    </row>
    <row r="77" spans="1:2" x14ac:dyDescent="0.25">
      <c r="A77" s="24">
        <v>21441</v>
      </c>
      <c r="B77" t="str">
        <f t="shared" si="1"/>
        <v>'21.441',</v>
      </c>
    </row>
    <row r="78" spans="1:2" x14ac:dyDescent="0.25">
      <c r="A78" s="24">
        <v>21442</v>
      </c>
      <c r="B78" t="str">
        <f t="shared" si="1"/>
        <v>'21.442',</v>
      </c>
    </row>
    <row r="79" spans="1:2" x14ac:dyDescent="0.25">
      <c r="A79" s="24">
        <v>21451</v>
      </c>
      <c r="B79" t="str">
        <f t="shared" si="1"/>
        <v>'21.451',</v>
      </c>
    </row>
    <row r="80" spans="1:2" x14ac:dyDescent="0.25">
      <c r="A80" s="24">
        <v>21452</v>
      </c>
      <c r="B80" t="str">
        <f t="shared" si="1"/>
        <v>'21.452',</v>
      </c>
    </row>
    <row r="81" spans="1:2" x14ac:dyDescent="0.25">
      <c r="A81" s="24">
        <v>21453</v>
      </c>
      <c r="B81" t="str">
        <f t="shared" si="1"/>
        <v>'21.453',</v>
      </c>
    </row>
    <row r="82" spans="1:2" x14ac:dyDescent="0.25">
      <c r="A82" s="24">
        <v>21454</v>
      </c>
      <c r="B82" t="str">
        <f t="shared" si="1"/>
        <v>'21.454',</v>
      </c>
    </row>
    <row r="83" spans="1:2" x14ac:dyDescent="0.25">
      <c r="A83" s="24">
        <v>21455</v>
      </c>
      <c r="B83" t="str">
        <f t="shared" si="1"/>
        <v>'21.455',</v>
      </c>
    </row>
    <row r="84" spans="1:2" x14ac:dyDescent="0.25">
      <c r="A84" s="24">
        <v>21458</v>
      </c>
      <c r="B84" t="str">
        <f t="shared" si="1"/>
        <v>'21.458',</v>
      </c>
    </row>
    <row r="85" spans="1:2" x14ac:dyDescent="0.25">
      <c r="A85" s="24">
        <v>21463</v>
      </c>
      <c r="B85" t="str">
        <f t="shared" si="1"/>
        <v>'21.463',</v>
      </c>
    </row>
    <row r="86" spans="1:2" x14ac:dyDescent="0.25">
      <c r="A86" s="24">
        <v>21464</v>
      </c>
      <c r="B86" t="str">
        <f t="shared" si="1"/>
        <v>'21.464',</v>
      </c>
    </row>
    <row r="87" spans="1:2" x14ac:dyDescent="0.25">
      <c r="A87" s="24">
        <v>21466</v>
      </c>
      <c r="B87" t="str">
        <f t="shared" si="1"/>
        <v>'21.466',</v>
      </c>
    </row>
    <row r="88" spans="1:2" x14ac:dyDescent="0.25">
      <c r="A88" s="24">
        <v>21467</v>
      </c>
      <c r="B88" t="str">
        <f t="shared" si="1"/>
        <v>'21.467',</v>
      </c>
    </row>
    <row r="89" spans="1:2" x14ac:dyDescent="0.25">
      <c r="A89" s="24">
        <v>21468</v>
      </c>
      <c r="B89" t="str">
        <f t="shared" si="1"/>
        <v>'21.468',</v>
      </c>
    </row>
    <row r="90" spans="1:2" x14ac:dyDescent="0.25">
      <c r="A90" s="24">
        <v>21469</v>
      </c>
      <c r="B90" t="str">
        <f t="shared" si="1"/>
        <v>'21.469',</v>
      </c>
    </row>
    <row r="91" spans="1:2" x14ac:dyDescent="0.25">
      <c r="A91" s="24">
        <v>21472</v>
      </c>
      <c r="B91" t="str">
        <f t="shared" si="1"/>
        <v>'21.472',</v>
      </c>
    </row>
    <row r="92" spans="1:2" x14ac:dyDescent="0.25">
      <c r="A92" s="24">
        <v>21474</v>
      </c>
      <c r="B92" t="str">
        <f t="shared" si="1"/>
        <v>'21.474',</v>
      </c>
    </row>
    <row r="93" spans="1:2" x14ac:dyDescent="0.25">
      <c r="A93" s="24">
        <v>21475</v>
      </c>
      <c r="B93" t="str">
        <f t="shared" si="1"/>
        <v>'21.475',</v>
      </c>
    </row>
    <row r="94" spans="1:2" x14ac:dyDescent="0.25">
      <c r="A94" s="24">
        <v>22000</v>
      </c>
      <c r="B94" t="str">
        <f t="shared" si="1"/>
        <v>'22.000',</v>
      </c>
    </row>
    <row r="95" spans="1:2" x14ac:dyDescent="0.25">
      <c r="A95" s="24">
        <v>22001</v>
      </c>
      <c r="B95" t="str">
        <f t="shared" si="1"/>
        <v>'22.001',</v>
      </c>
    </row>
    <row r="96" spans="1:2" x14ac:dyDescent="0.25">
      <c r="A96" s="24">
        <v>22004</v>
      </c>
      <c r="B96" t="str">
        <f t="shared" si="1"/>
        <v>'22.004',</v>
      </c>
    </row>
    <row r="97" spans="1:2" x14ac:dyDescent="0.25">
      <c r="A97" s="24">
        <v>22006</v>
      </c>
      <c r="B97" t="str">
        <f t="shared" si="1"/>
        <v>'22.006',</v>
      </c>
    </row>
    <row r="98" spans="1:2" x14ac:dyDescent="0.25">
      <c r="A98" s="24">
        <v>22011</v>
      </c>
      <c r="B98" t="str">
        <f t="shared" si="1"/>
        <v>'22.011',</v>
      </c>
    </row>
    <row r="99" spans="1:2" x14ac:dyDescent="0.25">
      <c r="A99" s="24">
        <v>22014</v>
      </c>
      <c r="B99" t="str">
        <f t="shared" si="1"/>
        <v>'22.014',</v>
      </c>
    </row>
    <row r="100" spans="1:2" x14ac:dyDescent="0.25">
      <c r="A100" s="24">
        <v>22017</v>
      </c>
      <c r="B100" t="str">
        <f t="shared" si="1"/>
        <v>'22.017',</v>
      </c>
    </row>
    <row r="101" spans="1:2" x14ac:dyDescent="0.25">
      <c r="A101" s="24">
        <v>22030</v>
      </c>
      <c r="B101" t="str">
        <f t="shared" si="1"/>
        <v>'22.030',</v>
      </c>
    </row>
    <row r="102" spans="1:2" x14ac:dyDescent="0.25">
      <c r="A102" s="24">
        <v>22100</v>
      </c>
      <c r="B102" t="str">
        <f t="shared" si="1"/>
        <v>'22.100',</v>
      </c>
    </row>
    <row r="103" spans="1:2" x14ac:dyDescent="0.25">
      <c r="A103" s="24">
        <v>22104</v>
      </c>
      <c r="B103" t="str">
        <f t="shared" si="1"/>
        <v>'22.104',</v>
      </c>
    </row>
    <row r="104" spans="1:2" x14ac:dyDescent="0.25">
      <c r="A104" s="24">
        <v>22105</v>
      </c>
      <c r="B104" t="str">
        <f t="shared" si="1"/>
        <v>'22.105',</v>
      </c>
    </row>
    <row r="105" spans="1:2" x14ac:dyDescent="0.25">
      <c r="A105" s="24">
        <v>22107</v>
      </c>
      <c r="B105" t="str">
        <f t="shared" si="1"/>
        <v>'22.107',</v>
      </c>
    </row>
    <row r="106" spans="1:2" x14ac:dyDescent="0.25">
      <c r="A106" s="24">
        <v>22109</v>
      </c>
      <c r="B106" t="str">
        <f t="shared" si="1"/>
        <v>'22.109',</v>
      </c>
    </row>
    <row r="107" spans="1:2" x14ac:dyDescent="0.25">
      <c r="A107" s="24">
        <v>22110</v>
      </c>
      <c r="B107" t="str">
        <f t="shared" si="1"/>
        <v>'22.110',</v>
      </c>
    </row>
    <row r="108" spans="1:2" x14ac:dyDescent="0.25">
      <c r="A108" s="24">
        <v>22111</v>
      </c>
      <c r="B108" t="str">
        <f t="shared" si="1"/>
        <v>'22.111',</v>
      </c>
    </row>
    <row r="109" spans="1:2" x14ac:dyDescent="0.25">
      <c r="A109" s="24">
        <v>22115</v>
      </c>
      <c r="B109" t="str">
        <f t="shared" si="1"/>
        <v>'22.115',</v>
      </c>
    </row>
    <row r="110" spans="1:2" x14ac:dyDescent="0.25">
      <c r="A110" s="24">
        <v>22117</v>
      </c>
      <c r="B110" t="str">
        <f t="shared" si="1"/>
        <v>'22.117',</v>
      </c>
    </row>
    <row r="111" spans="1:2" x14ac:dyDescent="0.25">
      <c r="A111" s="24">
        <v>22119</v>
      </c>
      <c r="B111" t="str">
        <f t="shared" si="1"/>
        <v>'22.119',</v>
      </c>
    </row>
    <row r="112" spans="1:2" x14ac:dyDescent="0.25">
      <c r="A112" s="24">
        <v>22120</v>
      </c>
      <c r="B112" t="str">
        <f t="shared" si="1"/>
        <v>'22.120',</v>
      </c>
    </row>
    <row r="113" spans="1:2" x14ac:dyDescent="0.25">
      <c r="A113" s="24">
        <v>22130</v>
      </c>
      <c r="B113" t="str">
        <f t="shared" si="1"/>
        <v>'22.130',</v>
      </c>
    </row>
    <row r="114" spans="1:2" x14ac:dyDescent="0.25">
      <c r="A114" s="24">
        <v>22140</v>
      </c>
      <c r="B114" t="str">
        <f t="shared" si="1"/>
        <v>'22.140',</v>
      </c>
    </row>
    <row r="115" spans="1:2" x14ac:dyDescent="0.25">
      <c r="A115" s="24">
        <v>22141</v>
      </c>
      <c r="B115" t="str">
        <f t="shared" si="1"/>
        <v>'22.141',</v>
      </c>
    </row>
    <row r="116" spans="1:2" x14ac:dyDescent="0.25">
      <c r="A116" s="24">
        <v>22150</v>
      </c>
      <c r="B116" t="str">
        <f t="shared" si="1"/>
        <v>'22.150',</v>
      </c>
    </row>
    <row r="117" spans="1:2" x14ac:dyDescent="0.25">
      <c r="A117" s="24">
        <v>22160</v>
      </c>
      <c r="B117" t="str">
        <f t="shared" si="1"/>
        <v>'22.160',</v>
      </c>
    </row>
    <row r="118" spans="1:2" x14ac:dyDescent="0.25">
      <c r="A118" s="24">
        <v>22170</v>
      </c>
      <c r="B118" t="str">
        <f t="shared" si="1"/>
        <v>'22.170',</v>
      </c>
    </row>
    <row r="119" spans="1:2" x14ac:dyDescent="0.25">
      <c r="A119" s="24">
        <v>22172</v>
      </c>
      <c r="B119" t="str">
        <f t="shared" si="1"/>
        <v>'22.172',</v>
      </c>
    </row>
    <row r="120" spans="1:2" x14ac:dyDescent="0.25">
      <c r="A120" s="24">
        <v>22184</v>
      </c>
      <c r="B120" t="str">
        <f t="shared" si="1"/>
        <v>'22.184',</v>
      </c>
    </row>
    <row r="121" spans="1:2" x14ac:dyDescent="0.25">
      <c r="A121" s="24">
        <v>22185</v>
      </c>
      <c r="B121" t="str">
        <f t="shared" si="1"/>
        <v>'22.185',</v>
      </c>
    </row>
    <row r="122" spans="1:2" x14ac:dyDescent="0.25">
      <c r="A122" s="24">
        <v>22192</v>
      </c>
      <c r="B122" t="str">
        <f t="shared" si="1"/>
        <v>'22.192',</v>
      </c>
    </row>
    <row r="123" spans="1:2" x14ac:dyDescent="0.25">
      <c r="A123" s="24">
        <v>22193</v>
      </c>
      <c r="B123" t="str">
        <f t="shared" si="1"/>
        <v>'22.193',</v>
      </c>
    </row>
    <row r="124" spans="1:2" x14ac:dyDescent="0.25">
      <c r="A124" s="24">
        <v>22194</v>
      </c>
      <c r="B124" t="str">
        <f t="shared" si="1"/>
        <v>'22.194',</v>
      </c>
    </row>
    <row r="125" spans="1:2" x14ac:dyDescent="0.25">
      <c r="A125" s="24">
        <v>22195</v>
      </c>
      <c r="B125" t="str">
        <f t="shared" si="1"/>
        <v>'22.195',</v>
      </c>
    </row>
    <row r="126" spans="1:2" x14ac:dyDescent="0.25">
      <c r="A126" s="24">
        <v>22201</v>
      </c>
      <c r="B126" t="str">
        <f t="shared" si="1"/>
        <v>'22.201',</v>
      </c>
    </row>
    <row r="127" spans="1:2" x14ac:dyDescent="0.25">
      <c r="A127" s="24">
        <v>22202</v>
      </c>
      <c r="B127" t="str">
        <f t="shared" si="1"/>
        <v>'22.202',</v>
      </c>
    </row>
    <row r="128" spans="1:2" x14ac:dyDescent="0.25">
      <c r="A128" s="24">
        <v>22203</v>
      </c>
      <c r="B128" t="str">
        <f t="shared" si="1"/>
        <v>'22.203',</v>
      </c>
    </row>
    <row r="129" spans="1:2" x14ac:dyDescent="0.25">
      <c r="A129" s="24">
        <v>22204</v>
      </c>
      <c r="B129" t="str">
        <f t="shared" si="1"/>
        <v>'22.204',</v>
      </c>
    </row>
    <row r="130" spans="1:2" x14ac:dyDescent="0.25">
      <c r="A130" s="24">
        <v>22211</v>
      </c>
      <c r="B130" t="str">
        <f t="shared" ref="B130:B178" si="2">CONCATENATE(TEXT(A130,"'##.###'"),",")</f>
        <v>'22.211',</v>
      </c>
    </row>
    <row r="131" spans="1:2" x14ac:dyDescent="0.25">
      <c r="A131" s="24">
        <v>22212</v>
      </c>
      <c r="B131" t="str">
        <f t="shared" si="2"/>
        <v>'22.212',</v>
      </c>
    </row>
    <row r="132" spans="1:2" x14ac:dyDescent="0.25">
      <c r="A132" s="24">
        <v>22213</v>
      </c>
      <c r="B132" t="str">
        <f t="shared" si="2"/>
        <v>'22.213',</v>
      </c>
    </row>
    <row r="133" spans="1:2" x14ac:dyDescent="0.25">
      <c r="A133" s="24">
        <v>22218</v>
      </c>
      <c r="B133" t="str">
        <f t="shared" si="2"/>
        <v>'22.218',</v>
      </c>
    </row>
    <row r="134" spans="1:2" x14ac:dyDescent="0.25">
      <c r="A134" s="24">
        <v>22219</v>
      </c>
      <c r="B134" t="str">
        <f t="shared" si="2"/>
        <v>'22.219',</v>
      </c>
    </row>
    <row r="135" spans="1:2" x14ac:dyDescent="0.25">
      <c r="A135" s="24">
        <v>22220</v>
      </c>
      <c r="B135" t="str">
        <f t="shared" si="2"/>
        <v>'22.220',</v>
      </c>
    </row>
    <row r="136" spans="1:2" x14ac:dyDescent="0.25">
      <c r="A136" s="24">
        <v>22240</v>
      </c>
      <c r="B136" t="str">
        <f t="shared" si="2"/>
        <v>'22.240',</v>
      </c>
    </row>
    <row r="137" spans="1:2" x14ac:dyDescent="0.25">
      <c r="A137" s="24">
        <v>22310</v>
      </c>
      <c r="B137" t="str">
        <f t="shared" si="2"/>
        <v>'22.310',</v>
      </c>
    </row>
    <row r="138" spans="1:2" x14ac:dyDescent="0.25">
      <c r="A138" s="24">
        <v>22320</v>
      </c>
      <c r="B138" t="str">
        <f t="shared" si="2"/>
        <v>'22.320',</v>
      </c>
    </row>
    <row r="139" spans="1:2" x14ac:dyDescent="0.25">
      <c r="A139" s="24">
        <v>22330</v>
      </c>
      <c r="B139" t="str">
        <f t="shared" si="2"/>
        <v>'22.330',</v>
      </c>
    </row>
    <row r="140" spans="1:2" x14ac:dyDescent="0.25">
      <c r="A140" s="24">
        <v>22331</v>
      </c>
      <c r="B140" t="str">
        <f t="shared" si="2"/>
        <v>'22.331',</v>
      </c>
    </row>
    <row r="141" spans="1:2" x14ac:dyDescent="0.25">
      <c r="A141" s="24">
        <v>22332</v>
      </c>
      <c r="B141" t="str">
        <f t="shared" si="2"/>
        <v>'22.332',</v>
      </c>
    </row>
    <row r="142" spans="1:2" x14ac:dyDescent="0.25">
      <c r="A142" s="24">
        <v>22333</v>
      </c>
      <c r="B142" t="str">
        <f t="shared" si="2"/>
        <v>'22.333',</v>
      </c>
    </row>
    <row r="143" spans="1:2" x14ac:dyDescent="0.25">
      <c r="A143" s="24">
        <v>22334</v>
      </c>
      <c r="B143" t="str">
        <f t="shared" si="2"/>
        <v>'22.334',</v>
      </c>
    </row>
    <row r="144" spans="1:2" x14ac:dyDescent="0.25">
      <c r="A144" s="24">
        <v>22340</v>
      </c>
      <c r="B144" t="str">
        <f t="shared" si="2"/>
        <v>'22.340',</v>
      </c>
    </row>
    <row r="145" spans="1:2" x14ac:dyDescent="0.25">
      <c r="A145" s="24">
        <v>22360</v>
      </c>
      <c r="B145" t="str">
        <f t="shared" si="2"/>
        <v>'22.360',</v>
      </c>
    </row>
    <row r="146" spans="1:2" x14ac:dyDescent="0.25">
      <c r="A146" s="24">
        <v>22370</v>
      </c>
      <c r="B146" t="str">
        <f t="shared" si="2"/>
        <v>'22.370',</v>
      </c>
    </row>
    <row r="147" spans="1:2" x14ac:dyDescent="0.25">
      <c r="A147" s="24">
        <v>22390</v>
      </c>
      <c r="B147" t="str">
        <f t="shared" si="2"/>
        <v>'22.390',</v>
      </c>
    </row>
    <row r="148" spans="1:2" x14ac:dyDescent="0.25">
      <c r="A148" s="24">
        <v>22391</v>
      </c>
      <c r="B148" t="str">
        <f t="shared" si="2"/>
        <v>'22.391',</v>
      </c>
    </row>
    <row r="149" spans="1:2" x14ac:dyDescent="0.25">
      <c r="A149" s="24">
        <v>22392</v>
      </c>
      <c r="B149" t="str">
        <f t="shared" si="2"/>
        <v>'22.392',</v>
      </c>
    </row>
    <row r="150" spans="1:2" x14ac:dyDescent="0.25">
      <c r="A150" s="24">
        <v>22393</v>
      </c>
      <c r="B150" t="str">
        <f t="shared" si="2"/>
        <v>'22.393',</v>
      </c>
    </row>
    <row r="151" spans="1:2" x14ac:dyDescent="0.25">
      <c r="A151" s="24">
        <v>22394</v>
      </c>
      <c r="B151" t="str">
        <f t="shared" si="2"/>
        <v>'22.394',</v>
      </c>
    </row>
    <row r="152" spans="1:2" x14ac:dyDescent="0.25">
      <c r="A152" s="24">
        <v>22395</v>
      </c>
      <c r="B152" t="str">
        <f t="shared" si="2"/>
        <v>'22.395',</v>
      </c>
    </row>
    <row r="153" spans="1:2" x14ac:dyDescent="0.25">
      <c r="A153" s="24">
        <v>22407</v>
      </c>
      <c r="B153" t="str">
        <f t="shared" si="2"/>
        <v>'22.407',</v>
      </c>
    </row>
    <row r="154" spans="1:2" x14ac:dyDescent="0.25">
      <c r="A154" s="24">
        <v>22411</v>
      </c>
      <c r="B154" t="str">
        <f t="shared" si="2"/>
        <v>'22.411',</v>
      </c>
    </row>
    <row r="155" spans="1:2" x14ac:dyDescent="0.25">
      <c r="A155" s="24">
        <v>22420</v>
      </c>
      <c r="B155" t="str">
        <f t="shared" si="2"/>
        <v>'22.420',</v>
      </c>
    </row>
    <row r="156" spans="1:2" x14ac:dyDescent="0.25">
      <c r="A156" s="24">
        <v>22434</v>
      </c>
      <c r="B156" t="str">
        <f t="shared" si="2"/>
        <v>'22.434',</v>
      </c>
    </row>
    <row r="157" spans="1:2" x14ac:dyDescent="0.25">
      <c r="A157" s="24">
        <v>25002</v>
      </c>
      <c r="B157" t="str">
        <f t="shared" si="2"/>
        <v>'25.002',</v>
      </c>
    </row>
    <row r="158" spans="1:2" x14ac:dyDescent="0.25">
      <c r="A158" s="24">
        <v>25100</v>
      </c>
      <c r="B158" t="str">
        <f t="shared" si="2"/>
        <v>'25.100',</v>
      </c>
    </row>
    <row r="159" spans="1:2" x14ac:dyDescent="0.25">
      <c r="A159" s="24">
        <v>35100</v>
      </c>
      <c r="B159" t="str">
        <f t="shared" si="2"/>
        <v>'35.100',</v>
      </c>
    </row>
    <row r="160" spans="1:2" x14ac:dyDescent="0.25">
      <c r="A160" s="24">
        <v>35104</v>
      </c>
      <c r="B160" t="str">
        <f t="shared" si="2"/>
        <v>'35.104',</v>
      </c>
    </row>
    <row r="161" spans="1:2" x14ac:dyDescent="0.25">
      <c r="A161" s="24">
        <v>35176</v>
      </c>
      <c r="B161" t="str">
        <f t="shared" si="2"/>
        <v>'35.176',</v>
      </c>
    </row>
    <row r="162" spans="1:2" x14ac:dyDescent="0.25">
      <c r="A162" s="24">
        <v>40002</v>
      </c>
      <c r="B162" t="str">
        <f t="shared" si="2"/>
        <v>'40.002',</v>
      </c>
    </row>
    <row r="163" spans="1:2" x14ac:dyDescent="0.25">
      <c r="A163" s="24">
        <v>40010</v>
      </c>
      <c r="B163" t="str">
        <f t="shared" si="2"/>
        <v>'40.010',</v>
      </c>
    </row>
    <row r="164" spans="1:2" x14ac:dyDescent="0.25">
      <c r="A164" s="24">
        <v>40014</v>
      </c>
      <c r="B164" t="str">
        <f t="shared" si="2"/>
        <v>'40.014',</v>
      </c>
    </row>
    <row r="165" spans="1:2" x14ac:dyDescent="0.25">
      <c r="A165" s="24">
        <v>40121</v>
      </c>
      <c r="B165" t="str">
        <f t="shared" si="2"/>
        <v>'40.121',</v>
      </c>
    </row>
    <row r="166" spans="1:2" x14ac:dyDescent="0.25">
      <c r="A166" s="24">
        <v>40122</v>
      </c>
      <c r="B166" t="str">
        <f t="shared" si="2"/>
        <v>'40.122',</v>
      </c>
    </row>
    <row r="167" spans="1:2" x14ac:dyDescent="0.25">
      <c r="A167" s="24">
        <v>40123</v>
      </c>
      <c r="B167" t="str">
        <f t="shared" si="2"/>
        <v>'40.123',</v>
      </c>
    </row>
    <row r="168" spans="1:2" x14ac:dyDescent="0.25">
      <c r="A168" s="24">
        <v>40125</v>
      </c>
      <c r="B168" t="str">
        <f t="shared" si="2"/>
        <v>'40.125',</v>
      </c>
    </row>
    <row r="169" spans="1:2" x14ac:dyDescent="0.25">
      <c r="A169" s="24">
        <v>40127</v>
      </c>
      <c r="B169" t="str">
        <f t="shared" si="2"/>
        <v>'40.127',</v>
      </c>
    </row>
    <row r="170" spans="1:2" x14ac:dyDescent="0.25">
      <c r="A170" s="24">
        <v>42001</v>
      </c>
      <c r="B170" t="str">
        <f t="shared" si="2"/>
        <v>'42.001',</v>
      </c>
    </row>
    <row r="171" spans="1:2" x14ac:dyDescent="0.25">
      <c r="A171" s="24">
        <v>80300</v>
      </c>
      <c r="B171" t="str">
        <f t="shared" si="2"/>
        <v>'80.300',</v>
      </c>
    </row>
    <row r="172" spans="1:2" x14ac:dyDescent="0.25">
      <c r="A172" s="24">
        <v>80302</v>
      </c>
      <c r="B172" t="str">
        <f t="shared" si="2"/>
        <v>'80.302',</v>
      </c>
    </row>
    <row r="173" spans="1:2" x14ac:dyDescent="0.25">
      <c r="A173" s="24">
        <v>80303</v>
      </c>
      <c r="B173" t="str">
        <f t="shared" si="2"/>
        <v>'80.303',</v>
      </c>
    </row>
    <row r="174" spans="1:2" x14ac:dyDescent="0.25">
      <c r="A174" s="24">
        <v>80305</v>
      </c>
      <c r="B174" t="str">
        <f t="shared" si="2"/>
        <v>'80.305',</v>
      </c>
    </row>
    <row r="175" spans="1:2" x14ac:dyDescent="0.25">
      <c r="A175" s="24">
        <v>80306</v>
      </c>
      <c r="B175" t="str">
        <f t="shared" si="2"/>
        <v>'80.306',</v>
      </c>
    </row>
    <row r="176" spans="1:2" x14ac:dyDescent="0.25">
      <c r="A176" s="24">
        <v>80311</v>
      </c>
      <c r="B176" t="str">
        <f t="shared" si="2"/>
        <v>'80.311',</v>
      </c>
    </row>
    <row r="177" spans="1:2" x14ac:dyDescent="0.25">
      <c r="A177" s="24">
        <v>80314</v>
      </c>
      <c r="B177" t="str">
        <f t="shared" si="2"/>
        <v>'80.314',</v>
      </c>
    </row>
    <row r="178" spans="1:2" x14ac:dyDescent="0.25">
      <c r="A178" s="24">
        <v>80317</v>
      </c>
      <c r="B178" t="str">
        <f t="shared" si="2"/>
        <v>'80.317',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0FE6-C025-48C1-A32E-FE65BFDCF8C0}">
  <dimension ref="A1:E189"/>
  <sheetViews>
    <sheetView topLeftCell="A124" workbookViewId="0">
      <selection activeCell="R2" sqref="R2:R178"/>
    </sheetView>
  </sheetViews>
  <sheetFormatPr defaultRowHeight="15" x14ac:dyDescent="0.25"/>
  <cols>
    <col min="4" max="4" width="64.42578125" bestFit="1" customWidth="1"/>
  </cols>
  <sheetData>
    <row r="1" spans="1:5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</row>
    <row r="2" spans="1:5" x14ac:dyDescent="0.25">
      <c r="A2" t="s">
        <v>30</v>
      </c>
      <c r="B2">
        <v>3</v>
      </c>
      <c r="C2" s="24">
        <v>11001</v>
      </c>
      <c r="D2" t="s">
        <v>31</v>
      </c>
      <c r="E2" t="s">
        <v>306</v>
      </c>
    </row>
    <row r="3" spans="1:5" x14ac:dyDescent="0.25">
      <c r="A3" t="s">
        <v>30</v>
      </c>
      <c r="B3">
        <v>5</v>
      </c>
      <c r="C3" s="24">
        <v>11010</v>
      </c>
      <c r="D3" t="s">
        <v>32</v>
      </c>
      <c r="E3" t="s">
        <v>306</v>
      </c>
    </row>
    <row r="4" spans="1:5" x14ac:dyDescent="0.25">
      <c r="A4" t="s">
        <v>30</v>
      </c>
      <c r="B4">
        <v>11</v>
      </c>
      <c r="C4" s="24">
        <v>11019</v>
      </c>
      <c r="D4" t="s">
        <v>33</v>
      </c>
      <c r="E4" t="s">
        <v>306</v>
      </c>
    </row>
    <row r="5" spans="1:5" x14ac:dyDescent="0.25">
      <c r="A5" t="s">
        <v>30</v>
      </c>
      <c r="B5">
        <v>857</v>
      </c>
      <c r="C5" s="24">
        <v>11021</v>
      </c>
      <c r="D5" t="s">
        <v>51</v>
      </c>
      <c r="E5" t="s">
        <v>306</v>
      </c>
    </row>
    <row r="6" spans="1:5" x14ac:dyDescent="0.25">
      <c r="A6" t="s">
        <v>30</v>
      </c>
      <c r="B6">
        <v>13</v>
      </c>
      <c r="C6" s="24">
        <v>12001</v>
      </c>
      <c r="D6" t="s">
        <v>34</v>
      </c>
      <c r="E6" t="s">
        <v>306</v>
      </c>
    </row>
    <row r="7" spans="1:5" x14ac:dyDescent="0.25">
      <c r="A7" t="s">
        <v>30</v>
      </c>
      <c r="B7">
        <v>16</v>
      </c>
      <c r="C7" s="24">
        <v>12101</v>
      </c>
      <c r="D7" t="s">
        <v>35</v>
      </c>
      <c r="E7" t="s">
        <v>306</v>
      </c>
    </row>
    <row r="8" spans="1:5" x14ac:dyDescent="0.25">
      <c r="A8" t="s">
        <v>30</v>
      </c>
      <c r="B8">
        <v>18</v>
      </c>
      <c r="C8" s="24">
        <v>12110</v>
      </c>
      <c r="D8" t="s">
        <v>36</v>
      </c>
      <c r="E8" t="s">
        <v>306</v>
      </c>
    </row>
    <row r="9" spans="1:5" x14ac:dyDescent="0.25">
      <c r="A9" t="s">
        <v>30</v>
      </c>
      <c r="B9">
        <v>21</v>
      </c>
      <c r="C9" s="24">
        <v>12120</v>
      </c>
      <c r="D9" t="s">
        <v>37</v>
      </c>
      <c r="E9" t="s">
        <v>306</v>
      </c>
    </row>
    <row r="10" spans="1:5" x14ac:dyDescent="0.25">
      <c r="A10" t="s">
        <v>30</v>
      </c>
      <c r="B10">
        <v>23</v>
      </c>
      <c r="C10" s="24">
        <v>12122</v>
      </c>
      <c r="D10" t="s">
        <v>38</v>
      </c>
      <c r="E10" t="s">
        <v>306</v>
      </c>
    </row>
    <row r="11" spans="1:5" x14ac:dyDescent="0.25">
      <c r="A11" t="s">
        <v>30</v>
      </c>
      <c r="B11">
        <v>25</v>
      </c>
      <c r="C11" s="24">
        <v>12124</v>
      </c>
      <c r="D11" t="s">
        <v>39</v>
      </c>
      <c r="E11" t="s">
        <v>306</v>
      </c>
    </row>
    <row r="12" spans="1:5" x14ac:dyDescent="0.25">
      <c r="A12" t="s">
        <v>30</v>
      </c>
      <c r="B12">
        <v>27</v>
      </c>
      <c r="C12" s="24">
        <v>12130</v>
      </c>
      <c r="D12" t="s">
        <v>40</v>
      </c>
      <c r="E12" t="s">
        <v>306</v>
      </c>
    </row>
    <row r="13" spans="1:5" x14ac:dyDescent="0.25">
      <c r="A13" t="s">
        <v>30</v>
      </c>
      <c r="B13">
        <v>28</v>
      </c>
      <c r="C13" s="24">
        <v>12131</v>
      </c>
      <c r="D13" t="s">
        <v>241</v>
      </c>
      <c r="E13" t="s">
        <v>306</v>
      </c>
    </row>
    <row r="14" spans="1:5" x14ac:dyDescent="0.25">
      <c r="A14" t="s">
        <v>30</v>
      </c>
      <c r="B14">
        <v>30</v>
      </c>
      <c r="C14" s="24">
        <v>12133</v>
      </c>
      <c r="D14" t="s">
        <v>42</v>
      </c>
      <c r="E14" t="s">
        <v>306</v>
      </c>
    </row>
    <row r="15" spans="1:5" x14ac:dyDescent="0.25">
      <c r="A15" t="s">
        <v>30</v>
      </c>
      <c r="B15">
        <v>1030</v>
      </c>
      <c r="C15" s="24">
        <v>12136</v>
      </c>
      <c r="D15" t="s">
        <v>52</v>
      </c>
      <c r="E15" t="s">
        <v>306</v>
      </c>
    </row>
    <row r="16" spans="1:5" x14ac:dyDescent="0.25">
      <c r="A16" t="s">
        <v>30</v>
      </c>
      <c r="B16">
        <v>32</v>
      </c>
      <c r="C16" s="24">
        <v>12140</v>
      </c>
      <c r="D16" t="s">
        <v>43</v>
      </c>
      <c r="E16" t="s">
        <v>306</v>
      </c>
    </row>
    <row r="17" spans="1:5" x14ac:dyDescent="0.25">
      <c r="A17" t="s">
        <v>30</v>
      </c>
      <c r="B17">
        <v>34</v>
      </c>
      <c r="C17" s="24">
        <v>12160</v>
      </c>
      <c r="D17" t="s">
        <v>44</v>
      </c>
      <c r="E17" t="s">
        <v>306</v>
      </c>
    </row>
    <row r="18" spans="1:5" x14ac:dyDescent="0.25">
      <c r="A18" t="s">
        <v>30</v>
      </c>
      <c r="B18">
        <v>35</v>
      </c>
      <c r="C18" s="24">
        <v>12161</v>
      </c>
      <c r="D18" t="s">
        <v>45</v>
      </c>
      <c r="E18" t="s">
        <v>306</v>
      </c>
    </row>
    <row r="19" spans="1:5" x14ac:dyDescent="0.25">
      <c r="A19" t="s">
        <v>30</v>
      </c>
      <c r="B19">
        <v>40</v>
      </c>
      <c r="C19" s="24">
        <v>12167</v>
      </c>
      <c r="D19" t="s">
        <v>46</v>
      </c>
      <c r="E19" t="s">
        <v>306</v>
      </c>
    </row>
    <row r="20" spans="1:5" x14ac:dyDescent="0.25">
      <c r="A20" t="s">
        <v>30</v>
      </c>
      <c r="B20">
        <v>849</v>
      </c>
      <c r="C20" s="24">
        <v>12178</v>
      </c>
      <c r="D20" t="s">
        <v>49</v>
      </c>
      <c r="E20" t="s">
        <v>306</v>
      </c>
    </row>
    <row r="21" spans="1:5" x14ac:dyDescent="0.25">
      <c r="A21" t="s">
        <v>30</v>
      </c>
      <c r="B21">
        <v>1112</v>
      </c>
      <c r="C21" s="24">
        <v>12180</v>
      </c>
      <c r="D21" t="s">
        <v>242</v>
      </c>
      <c r="E21" t="s">
        <v>306</v>
      </c>
    </row>
    <row r="22" spans="1:5" x14ac:dyDescent="0.25">
      <c r="A22" t="s">
        <v>30</v>
      </c>
      <c r="B22">
        <v>1115</v>
      </c>
      <c r="C22" s="24">
        <v>12183</v>
      </c>
      <c r="D22" t="s">
        <v>53</v>
      </c>
      <c r="E22" t="s">
        <v>306</v>
      </c>
    </row>
    <row r="23" spans="1:5" x14ac:dyDescent="0.25">
      <c r="A23" t="s">
        <v>30</v>
      </c>
      <c r="B23">
        <v>1116</v>
      </c>
      <c r="C23" s="24">
        <v>12184</v>
      </c>
      <c r="D23" t="s">
        <v>54</v>
      </c>
      <c r="E23" t="s">
        <v>306</v>
      </c>
    </row>
    <row r="24" spans="1:5" x14ac:dyDescent="0.25">
      <c r="A24" t="s">
        <v>30</v>
      </c>
      <c r="B24">
        <v>1117</v>
      </c>
      <c r="C24" s="24">
        <v>12185</v>
      </c>
      <c r="D24" t="s">
        <v>55</v>
      </c>
      <c r="E24" t="s">
        <v>306</v>
      </c>
    </row>
    <row r="25" spans="1:5" x14ac:dyDescent="0.25">
      <c r="A25" t="s">
        <v>199</v>
      </c>
      <c r="B25">
        <v>546</v>
      </c>
      <c r="C25" s="24">
        <v>14005</v>
      </c>
      <c r="D25" t="s">
        <v>200</v>
      </c>
      <c r="E25" t="s">
        <v>306</v>
      </c>
    </row>
    <row r="26" spans="1:5" x14ac:dyDescent="0.25">
      <c r="A26" t="s">
        <v>199</v>
      </c>
      <c r="B26">
        <v>547</v>
      </c>
      <c r="C26" s="24">
        <v>14007</v>
      </c>
      <c r="D26" t="s">
        <v>201</v>
      </c>
      <c r="E26" t="s">
        <v>306</v>
      </c>
    </row>
    <row r="27" spans="1:5" x14ac:dyDescent="0.25">
      <c r="A27" t="s">
        <v>181</v>
      </c>
      <c r="B27">
        <v>399</v>
      </c>
      <c r="C27" s="24">
        <v>15100</v>
      </c>
      <c r="D27" t="s">
        <v>182</v>
      </c>
      <c r="E27" t="s">
        <v>306</v>
      </c>
    </row>
    <row r="28" spans="1:5" x14ac:dyDescent="0.25">
      <c r="A28" t="s">
        <v>30</v>
      </c>
      <c r="B28">
        <v>51</v>
      </c>
      <c r="C28" s="24">
        <v>16110</v>
      </c>
      <c r="D28" t="s">
        <v>47</v>
      </c>
      <c r="E28" t="s">
        <v>306</v>
      </c>
    </row>
    <row r="29" spans="1:5" x14ac:dyDescent="0.25">
      <c r="A29" t="s">
        <v>30</v>
      </c>
      <c r="B29">
        <v>52</v>
      </c>
      <c r="C29" s="24">
        <v>16130</v>
      </c>
      <c r="D29" t="s">
        <v>48</v>
      </c>
      <c r="E29" t="s">
        <v>306</v>
      </c>
    </row>
    <row r="30" spans="1:5" x14ac:dyDescent="0.25">
      <c r="A30" t="s">
        <v>30</v>
      </c>
      <c r="B30">
        <v>853</v>
      </c>
      <c r="C30" s="24">
        <v>16140</v>
      </c>
      <c r="D30" t="s">
        <v>50</v>
      </c>
      <c r="E30" t="s">
        <v>306</v>
      </c>
    </row>
    <row r="31" spans="1:5" x14ac:dyDescent="0.25">
      <c r="A31" t="s">
        <v>204</v>
      </c>
      <c r="B31">
        <v>649</v>
      </c>
      <c r="C31" s="24">
        <v>17001</v>
      </c>
      <c r="D31" t="s">
        <v>205</v>
      </c>
      <c r="E31" t="s">
        <v>306</v>
      </c>
    </row>
    <row r="32" spans="1:5" x14ac:dyDescent="0.25">
      <c r="A32" t="s">
        <v>56</v>
      </c>
      <c r="B32">
        <v>54</v>
      </c>
      <c r="C32" s="24">
        <v>20001</v>
      </c>
      <c r="D32" t="s">
        <v>57</v>
      </c>
      <c r="E32" t="s">
        <v>306</v>
      </c>
    </row>
    <row r="33" spans="1:5" x14ac:dyDescent="0.25">
      <c r="A33" t="s">
        <v>56</v>
      </c>
      <c r="B33">
        <v>56</v>
      </c>
      <c r="C33" s="24">
        <v>20018</v>
      </c>
      <c r="D33" t="s">
        <v>58</v>
      </c>
      <c r="E33" t="s">
        <v>306</v>
      </c>
    </row>
    <row r="34" spans="1:5" x14ac:dyDescent="0.25">
      <c r="A34" t="s">
        <v>56</v>
      </c>
      <c r="B34">
        <v>58</v>
      </c>
      <c r="C34" s="24">
        <v>20020</v>
      </c>
      <c r="D34" t="s">
        <v>59</v>
      </c>
      <c r="E34" t="s">
        <v>306</v>
      </c>
    </row>
    <row r="35" spans="1:5" x14ac:dyDescent="0.25">
      <c r="A35" t="s">
        <v>56</v>
      </c>
      <c r="B35">
        <v>65</v>
      </c>
      <c r="C35" s="24">
        <v>20040</v>
      </c>
      <c r="D35" t="s">
        <v>246</v>
      </c>
      <c r="E35" t="s">
        <v>306</v>
      </c>
    </row>
    <row r="36" spans="1:5" x14ac:dyDescent="0.25">
      <c r="A36" t="s">
        <v>56</v>
      </c>
      <c r="B36">
        <v>67</v>
      </c>
      <c r="C36" s="24">
        <v>20050</v>
      </c>
      <c r="D36" t="s">
        <v>61</v>
      </c>
      <c r="E36" t="s">
        <v>306</v>
      </c>
    </row>
    <row r="37" spans="1:5" x14ac:dyDescent="0.25">
      <c r="A37" t="s">
        <v>56</v>
      </c>
      <c r="B37">
        <v>765</v>
      </c>
      <c r="C37" s="24">
        <v>20115</v>
      </c>
      <c r="D37" t="s">
        <v>172</v>
      </c>
      <c r="E37" t="s">
        <v>306</v>
      </c>
    </row>
    <row r="38" spans="1:5" x14ac:dyDescent="0.25">
      <c r="A38" t="s">
        <v>56</v>
      </c>
      <c r="B38">
        <v>68</v>
      </c>
      <c r="C38" s="24">
        <v>20300</v>
      </c>
      <c r="D38" t="s">
        <v>62</v>
      </c>
      <c r="E38" t="s">
        <v>306</v>
      </c>
    </row>
    <row r="39" spans="1:5" x14ac:dyDescent="0.25">
      <c r="A39" t="s">
        <v>56</v>
      </c>
      <c r="B39">
        <v>69</v>
      </c>
      <c r="C39" s="24">
        <v>20310</v>
      </c>
      <c r="D39" t="s">
        <v>247</v>
      </c>
      <c r="E39" t="s">
        <v>306</v>
      </c>
    </row>
    <row r="40" spans="1:5" x14ac:dyDescent="0.25">
      <c r="A40" t="s">
        <v>56</v>
      </c>
      <c r="B40">
        <v>70</v>
      </c>
      <c r="C40" s="24">
        <v>20320</v>
      </c>
      <c r="D40" t="s">
        <v>64</v>
      </c>
      <c r="E40" t="s">
        <v>306</v>
      </c>
    </row>
    <row r="41" spans="1:5" x14ac:dyDescent="0.25">
      <c r="A41" t="s">
        <v>56</v>
      </c>
      <c r="B41">
        <v>71</v>
      </c>
      <c r="C41" s="24">
        <v>20330</v>
      </c>
      <c r="D41" t="s">
        <v>65</v>
      </c>
      <c r="E41" t="s">
        <v>306</v>
      </c>
    </row>
    <row r="42" spans="1:5" x14ac:dyDescent="0.25">
      <c r="A42" t="s">
        <v>56</v>
      </c>
      <c r="B42">
        <v>73</v>
      </c>
      <c r="C42" s="24">
        <v>20702</v>
      </c>
      <c r="D42" t="s">
        <v>66</v>
      </c>
      <c r="E42" t="s">
        <v>306</v>
      </c>
    </row>
    <row r="43" spans="1:5" x14ac:dyDescent="0.25">
      <c r="A43" t="s">
        <v>56</v>
      </c>
      <c r="B43">
        <v>74</v>
      </c>
      <c r="C43" s="24">
        <v>20705</v>
      </c>
      <c r="D43" t="s">
        <v>67</v>
      </c>
      <c r="E43" t="s">
        <v>306</v>
      </c>
    </row>
    <row r="44" spans="1:5" x14ac:dyDescent="0.25">
      <c r="A44" t="s">
        <v>56</v>
      </c>
      <c r="B44">
        <v>75</v>
      </c>
      <c r="C44" s="24">
        <v>20706</v>
      </c>
      <c r="D44" t="s">
        <v>68</v>
      </c>
      <c r="E44" t="s">
        <v>306</v>
      </c>
    </row>
    <row r="45" spans="1:5" x14ac:dyDescent="0.25">
      <c r="A45" t="s">
        <v>56</v>
      </c>
      <c r="B45">
        <v>76</v>
      </c>
      <c r="C45" s="24">
        <v>20708</v>
      </c>
      <c r="D45" t="s">
        <v>69</v>
      </c>
      <c r="E45" t="s">
        <v>306</v>
      </c>
    </row>
    <row r="46" spans="1:5" x14ac:dyDescent="0.25">
      <c r="A46" t="s">
        <v>56</v>
      </c>
      <c r="B46">
        <v>96</v>
      </c>
      <c r="C46" s="24">
        <v>20737</v>
      </c>
      <c r="D46" t="s">
        <v>70</v>
      </c>
      <c r="E46" t="s">
        <v>306</v>
      </c>
    </row>
    <row r="47" spans="1:5" x14ac:dyDescent="0.25">
      <c r="A47" t="s">
        <v>56</v>
      </c>
      <c r="B47">
        <v>97</v>
      </c>
      <c r="C47" s="24">
        <v>20738</v>
      </c>
      <c r="D47" t="s">
        <v>71</v>
      </c>
      <c r="E47" t="s">
        <v>306</v>
      </c>
    </row>
    <row r="48" spans="1:5" x14ac:dyDescent="0.25">
      <c r="A48" t="s">
        <v>56</v>
      </c>
      <c r="B48">
        <v>100</v>
      </c>
      <c r="C48" s="24">
        <v>20780</v>
      </c>
      <c r="D48" t="s">
        <v>72</v>
      </c>
      <c r="E48" t="s">
        <v>306</v>
      </c>
    </row>
    <row r="49" spans="1:5" x14ac:dyDescent="0.25">
      <c r="A49" t="s">
        <v>56</v>
      </c>
      <c r="B49">
        <v>101</v>
      </c>
      <c r="C49" s="24">
        <v>20781</v>
      </c>
      <c r="D49" t="s">
        <v>73</v>
      </c>
      <c r="E49" t="s">
        <v>306</v>
      </c>
    </row>
    <row r="50" spans="1:5" x14ac:dyDescent="0.25">
      <c r="A50" t="s">
        <v>56</v>
      </c>
      <c r="B50">
        <v>102</v>
      </c>
      <c r="C50" s="24">
        <v>20782</v>
      </c>
      <c r="D50" t="s">
        <v>250</v>
      </c>
      <c r="E50" t="s">
        <v>306</v>
      </c>
    </row>
    <row r="51" spans="1:5" x14ac:dyDescent="0.25">
      <c r="A51" t="s">
        <v>56</v>
      </c>
      <c r="B51">
        <v>104</v>
      </c>
      <c r="C51" s="24">
        <v>20784</v>
      </c>
      <c r="D51" t="s">
        <v>251</v>
      </c>
      <c r="E51" t="s">
        <v>306</v>
      </c>
    </row>
    <row r="52" spans="1:5" x14ac:dyDescent="0.25">
      <c r="A52" t="s">
        <v>56</v>
      </c>
      <c r="B52">
        <v>107</v>
      </c>
      <c r="C52" s="24">
        <v>20789</v>
      </c>
      <c r="D52" t="s">
        <v>74</v>
      </c>
      <c r="E52" t="s">
        <v>306</v>
      </c>
    </row>
    <row r="53" spans="1:5" x14ac:dyDescent="0.25">
      <c r="A53" t="s">
        <v>56</v>
      </c>
      <c r="B53">
        <v>109</v>
      </c>
      <c r="C53" s="24">
        <v>20803</v>
      </c>
      <c r="D53" t="s">
        <v>75</v>
      </c>
      <c r="E53" t="s">
        <v>306</v>
      </c>
    </row>
    <row r="54" spans="1:5" x14ac:dyDescent="0.25">
      <c r="A54" t="s">
        <v>56</v>
      </c>
      <c r="B54">
        <v>119</v>
      </c>
      <c r="C54" s="24">
        <v>20829</v>
      </c>
      <c r="D54" t="s">
        <v>254</v>
      </c>
      <c r="E54" t="s">
        <v>306</v>
      </c>
    </row>
    <row r="55" spans="1:5" x14ac:dyDescent="0.25">
      <c r="A55" t="s">
        <v>56</v>
      </c>
      <c r="B55">
        <v>121</v>
      </c>
      <c r="C55" s="24">
        <v>20831</v>
      </c>
      <c r="D55" t="s">
        <v>77</v>
      </c>
      <c r="E55" t="s">
        <v>306</v>
      </c>
    </row>
    <row r="56" spans="1:5" x14ac:dyDescent="0.25">
      <c r="A56" t="s">
        <v>56</v>
      </c>
      <c r="B56">
        <v>140</v>
      </c>
      <c r="C56" s="24">
        <v>21001</v>
      </c>
      <c r="D56" t="s">
        <v>79</v>
      </c>
      <c r="E56" t="s">
        <v>306</v>
      </c>
    </row>
    <row r="57" spans="1:5" x14ac:dyDescent="0.25">
      <c r="A57" t="s">
        <v>56</v>
      </c>
      <c r="B57">
        <v>144</v>
      </c>
      <c r="C57" s="24">
        <v>21106</v>
      </c>
      <c r="D57" t="s">
        <v>255</v>
      </c>
      <c r="E57" t="s">
        <v>306</v>
      </c>
    </row>
    <row r="58" spans="1:5" x14ac:dyDescent="0.25">
      <c r="A58" t="s">
        <v>56</v>
      </c>
      <c r="B58">
        <v>145</v>
      </c>
      <c r="C58" s="24">
        <v>21110</v>
      </c>
      <c r="D58" t="s">
        <v>256</v>
      </c>
      <c r="E58" t="s">
        <v>306</v>
      </c>
    </row>
    <row r="59" spans="1:5" x14ac:dyDescent="0.25">
      <c r="A59" t="s">
        <v>56</v>
      </c>
      <c r="B59">
        <v>148</v>
      </c>
      <c r="C59" s="24">
        <v>21113</v>
      </c>
      <c r="D59" t="s">
        <v>257</v>
      </c>
      <c r="E59" t="s">
        <v>306</v>
      </c>
    </row>
    <row r="60" spans="1:5" x14ac:dyDescent="0.25">
      <c r="A60" t="s">
        <v>56</v>
      </c>
      <c r="B60">
        <v>150</v>
      </c>
      <c r="C60" s="24">
        <v>21115</v>
      </c>
      <c r="D60" t="s">
        <v>258</v>
      </c>
      <c r="E60" t="s">
        <v>306</v>
      </c>
    </row>
    <row r="61" spans="1:5" x14ac:dyDescent="0.25">
      <c r="A61" t="s">
        <v>56</v>
      </c>
      <c r="B61">
        <v>152</v>
      </c>
      <c r="C61" s="24">
        <v>21122</v>
      </c>
      <c r="D61" t="s">
        <v>83</v>
      </c>
      <c r="E61" t="s">
        <v>306</v>
      </c>
    </row>
    <row r="62" spans="1:5" x14ac:dyDescent="0.25">
      <c r="A62" t="s">
        <v>56</v>
      </c>
      <c r="B62">
        <v>153</v>
      </c>
      <c r="C62" s="24">
        <v>21124</v>
      </c>
      <c r="D62" t="s">
        <v>84</v>
      </c>
      <c r="E62" t="s">
        <v>306</v>
      </c>
    </row>
    <row r="63" spans="1:5" x14ac:dyDescent="0.25">
      <c r="A63" t="s">
        <v>56</v>
      </c>
      <c r="B63">
        <v>155</v>
      </c>
      <c r="C63" s="24">
        <v>21130</v>
      </c>
      <c r="D63" t="s">
        <v>85</v>
      </c>
      <c r="E63" t="s">
        <v>306</v>
      </c>
    </row>
    <row r="64" spans="1:5" x14ac:dyDescent="0.25">
      <c r="A64" t="s">
        <v>56</v>
      </c>
      <c r="B64">
        <v>156</v>
      </c>
      <c r="C64" s="24">
        <v>21210</v>
      </c>
      <c r="D64" t="s">
        <v>86</v>
      </c>
      <c r="E64" t="s">
        <v>306</v>
      </c>
    </row>
    <row r="65" spans="1:5" x14ac:dyDescent="0.25">
      <c r="A65" t="s">
        <v>56</v>
      </c>
      <c r="B65">
        <v>158</v>
      </c>
      <c r="C65" s="24">
        <v>21220</v>
      </c>
      <c r="D65" t="s">
        <v>87</v>
      </c>
      <c r="E65" t="s">
        <v>306</v>
      </c>
    </row>
    <row r="66" spans="1:5" x14ac:dyDescent="0.25">
      <c r="A66" t="s">
        <v>56</v>
      </c>
      <c r="B66">
        <v>160</v>
      </c>
      <c r="C66" s="24">
        <v>21240</v>
      </c>
      <c r="D66" t="s">
        <v>88</v>
      </c>
      <c r="E66" t="s">
        <v>306</v>
      </c>
    </row>
    <row r="67" spans="1:5" x14ac:dyDescent="0.25">
      <c r="A67" t="s">
        <v>56</v>
      </c>
      <c r="B67">
        <v>167</v>
      </c>
      <c r="C67" s="24">
        <v>21250</v>
      </c>
      <c r="D67" t="s">
        <v>89</v>
      </c>
      <c r="E67" t="s">
        <v>306</v>
      </c>
    </row>
    <row r="68" spans="1:5" x14ac:dyDescent="0.25">
      <c r="A68" t="s">
        <v>56</v>
      </c>
      <c r="B68">
        <v>169</v>
      </c>
      <c r="C68" s="24">
        <v>21280</v>
      </c>
      <c r="D68" t="s">
        <v>90</v>
      </c>
      <c r="E68" t="s">
        <v>306</v>
      </c>
    </row>
    <row r="69" spans="1:5" x14ac:dyDescent="0.25">
      <c r="A69" t="s">
        <v>56</v>
      </c>
      <c r="B69">
        <v>172</v>
      </c>
      <c r="C69" s="24">
        <v>21402</v>
      </c>
      <c r="D69" t="s">
        <v>259</v>
      </c>
      <c r="E69" t="s">
        <v>306</v>
      </c>
    </row>
    <row r="70" spans="1:5" x14ac:dyDescent="0.25">
      <c r="A70" t="s">
        <v>56</v>
      </c>
      <c r="B70">
        <v>175</v>
      </c>
      <c r="C70" s="24">
        <v>21405</v>
      </c>
      <c r="D70" t="s">
        <v>92</v>
      </c>
      <c r="E70" t="s">
        <v>306</v>
      </c>
    </row>
    <row r="71" spans="1:5" x14ac:dyDescent="0.25">
      <c r="A71" t="s">
        <v>56</v>
      </c>
      <c r="B71">
        <v>176</v>
      </c>
      <c r="C71" s="24">
        <v>21406</v>
      </c>
      <c r="D71" t="s">
        <v>93</v>
      </c>
      <c r="E71" t="s">
        <v>306</v>
      </c>
    </row>
    <row r="72" spans="1:5" x14ac:dyDescent="0.25">
      <c r="A72" t="s">
        <v>56</v>
      </c>
      <c r="B72">
        <v>178</v>
      </c>
      <c r="C72" s="24">
        <v>21421</v>
      </c>
      <c r="D72" t="s">
        <v>94</v>
      </c>
      <c r="E72" t="s">
        <v>306</v>
      </c>
    </row>
    <row r="73" spans="1:5" x14ac:dyDescent="0.25">
      <c r="A73" t="s">
        <v>56</v>
      </c>
      <c r="B73">
        <v>179</v>
      </c>
      <c r="C73" s="24">
        <v>21422</v>
      </c>
      <c r="D73" t="s">
        <v>95</v>
      </c>
      <c r="E73" t="s">
        <v>306</v>
      </c>
    </row>
    <row r="74" spans="1:5" x14ac:dyDescent="0.25">
      <c r="A74" t="s">
        <v>56</v>
      </c>
      <c r="B74">
        <v>180</v>
      </c>
      <c r="C74" s="24">
        <v>21431</v>
      </c>
      <c r="D74" t="s">
        <v>96</v>
      </c>
      <c r="E74" t="s">
        <v>306</v>
      </c>
    </row>
    <row r="75" spans="1:5" x14ac:dyDescent="0.25">
      <c r="A75" t="s">
        <v>56</v>
      </c>
      <c r="B75">
        <v>181</v>
      </c>
      <c r="C75" s="24">
        <v>21432</v>
      </c>
      <c r="D75" t="s">
        <v>97</v>
      </c>
      <c r="E75" t="s">
        <v>306</v>
      </c>
    </row>
    <row r="76" spans="1:5" x14ac:dyDescent="0.25">
      <c r="A76" t="s">
        <v>56</v>
      </c>
      <c r="B76">
        <v>182</v>
      </c>
      <c r="C76" s="24">
        <v>21433</v>
      </c>
      <c r="D76" t="s">
        <v>98</v>
      </c>
      <c r="E76" t="s">
        <v>306</v>
      </c>
    </row>
    <row r="77" spans="1:5" x14ac:dyDescent="0.25">
      <c r="A77" t="s">
        <v>56</v>
      </c>
      <c r="B77">
        <v>183</v>
      </c>
      <c r="C77" s="24">
        <v>21441</v>
      </c>
      <c r="D77" t="s">
        <v>99</v>
      </c>
      <c r="E77" t="s">
        <v>306</v>
      </c>
    </row>
    <row r="78" spans="1:5" x14ac:dyDescent="0.25">
      <c r="A78" t="s">
        <v>56</v>
      </c>
      <c r="B78">
        <v>184</v>
      </c>
      <c r="C78" s="24">
        <v>21442</v>
      </c>
      <c r="D78" t="s">
        <v>100</v>
      </c>
      <c r="E78" t="s">
        <v>306</v>
      </c>
    </row>
    <row r="79" spans="1:5" x14ac:dyDescent="0.25">
      <c r="A79" t="s">
        <v>56</v>
      </c>
      <c r="B79">
        <v>185</v>
      </c>
      <c r="C79" s="24">
        <v>21451</v>
      </c>
      <c r="D79" t="s">
        <v>101</v>
      </c>
      <c r="E79" t="s">
        <v>306</v>
      </c>
    </row>
    <row r="80" spans="1:5" x14ac:dyDescent="0.25">
      <c r="A80" t="s">
        <v>56</v>
      </c>
      <c r="B80">
        <v>186</v>
      </c>
      <c r="C80" s="24">
        <v>21452</v>
      </c>
      <c r="D80" t="s">
        <v>260</v>
      </c>
      <c r="E80" t="s">
        <v>306</v>
      </c>
    </row>
    <row r="81" spans="1:5" x14ac:dyDescent="0.25">
      <c r="A81" t="s">
        <v>56</v>
      </c>
      <c r="B81">
        <v>187</v>
      </c>
      <c r="C81" s="24">
        <v>21453</v>
      </c>
      <c r="D81" t="s">
        <v>103</v>
      </c>
      <c r="E81" t="s">
        <v>306</v>
      </c>
    </row>
    <row r="82" spans="1:5" x14ac:dyDescent="0.25">
      <c r="A82" t="s">
        <v>56</v>
      </c>
      <c r="B82">
        <v>188</v>
      </c>
      <c r="C82" s="24">
        <v>21454</v>
      </c>
      <c r="D82" t="s">
        <v>104</v>
      </c>
      <c r="E82" t="s">
        <v>306</v>
      </c>
    </row>
    <row r="83" spans="1:5" x14ac:dyDescent="0.25">
      <c r="A83" t="s">
        <v>56</v>
      </c>
      <c r="B83">
        <v>189</v>
      </c>
      <c r="C83" s="24">
        <v>21455</v>
      </c>
      <c r="D83" t="s">
        <v>105</v>
      </c>
      <c r="E83" t="s">
        <v>306</v>
      </c>
    </row>
    <row r="84" spans="1:5" x14ac:dyDescent="0.25">
      <c r="A84" t="s">
        <v>56</v>
      </c>
      <c r="B84">
        <v>783</v>
      </c>
      <c r="C84" s="24">
        <v>21458</v>
      </c>
      <c r="D84" t="s">
        <v>261</v>
      </c>
      <c r="E84" t="s">
        <v>306</v>
      </c>
    </row>
    <row r="85" spans="1:5" x14ac:dyDescent="0.25">
      <c r="A85" t="s">
        <v>56</v>
      </c>
      <c r="B85">
        <v>192</v>
      </c>
      <c r="C85" s="24">
        <v>21463</v>
      </c>
      <c r="D85" t="s">
        <v>106</v>
      </c>
      <c r="E85" t="s">
        <v>306</v>
      </c>
    </row>
    <row r="86" spans="1:5" x14ac:dyDescent="0.25">
      <c r="A86" t="s">
        <v>56</v>
      </c>
      <c r="B86">
        <v>193</v>
      </c>
      <c r="C86" s="24">
        <v>21464</v>
      </c>
      <c r="D86" t="s">
        <v>107</v>
      </c>
      <c r="E86" t="s">
        <v>306</v>
      </c>
    </row>
    <row r="87" spans="1:5" x14ac:dyDescent="0.25">
      <c r="A87" t="s">
        <v>56</v>
      </c>
      <c r="B87">
        <v>195</v>
      </c>
      <c r="C87" s="24">
        <v>21466</v>
      </c>
      <c r="D87" t="s">
        <v>262</v>
      </c>
      <c r="E87" t="s">
        <v>306</v>
      </c>
    </row>
    <row r="88" spans="1:5" x14ac:dyDescent="0.25">
      <c r="A88" t="s">
        <v>56</v>
      </c>
      <c r="B88">
        <v>196</v>
      </c>
      <c r="C88" s="24">
        <v>21467</v>
      </c>
      <c r="D88" t="s">
        <v>263</v>
      </c>
      <c r="E88" t="s">
        <v>306</v>
      </c>
    </row>
    <row r="89" spans="1:5" x14ac:dyDescent="0.25">
      <c r="A89" t="s">
        <v>56</v>
      </c>
      <c r="B89">
        <v>197</v>
      </c>
      <c r="C89" s="24">
        <v>21468</v>
      </c>
      <c r="D89" t="s">
        <v>264</v>
      </c>
      <c r="E89" t="s">
        <v>306</v>
      </c>
    </row>
    <row r="90" spans="1:5" x14ac:dyDescent="0.25">
      <c r="A90" t="s">
        <v>56</v>
      </c>
      <c r="B90">
        <v>198</v>
      </c>
      <c r="C90" s="24">
        <v>21469</v>
      </c>
      <c r="D90" t="s">
        <v>111</v>
      </c>
      <c r="E90" t="s">
        <v>306</v>
      </c>
    </row>
    <row r="91" spans="1:5" x14ac:dyDescent="0.25">
      <c r="A91" t="s">
        <v>56</v>
      </c>
      <c r="B91">
        <v>999</v>
      </c>
      <c r="C91" s="24">
        <v>21472</v>
      </c>
      <c r="D91" t="s">
        <v>265</v>
      </c>
      <c r="E91" t="s">
        <v>306</v>
      </c>
    </row>
    <row r="92" spans="1:5" x14ac:dyDescent="0.25">
      <c r="A92" t="s">
        <v>56</v>
      </c>
      <c r="B92">
        <v>1135</v>
      </c>
      <c r="C92" s="24">
        <v>21474</v>
      </c>
      <c r="D92" t="s">
        <v>178</v>
      </c>
      <c r="E92" t="s">
        <v>306</v>
      </c>
    </row>
    <row r="93" spans="1:5" x14ac:dyDescent="0.25">
      <c r="A93" t="s">
        <v>56</v>
      </c>
      <c r="B93">
        <v>1181</v>
      </c>
      <c r="C93" s="24">
        <v>21475</v>
      </c>
      <c r="D93" t="s">
        <v>180</v>
      </c>
      <c r="E93" t="s">
        <v>306</v>
      </c>
    </row>
    <row r="94" spans="1:5" x14ac:dyDescent="0.25">
      <c r="A94" t="s">
        <v>56</v>
      </c>
      <c r="B94">
        <v>201</v>
      </c>
      <c r="C94" s="24">
        <v>22000</v>
      </c>
      <c r="D94" t="s">
        <v>112</v>
      </c>
      <c r="E94" t="s">
        <v>306</v>
      </c>
    </row>
    <row r="95" spans="1:5" x14ac:dyDescent="0.25">
      <c r="A95" t="s">
        <v>56</v>
      </c>
      <c r="B95">
        <v>202</v>
      </c>
      <c r="C95" s="24">
        <v>22001</v>
      </c>
      <c r="D95" t="s">
        <v>113</v>
      </c>
      <c r="E95" t="s">
        <v>306</v>
      </c>
    </row>
    <row r="96" spans="1:5" x14ac:dyDescent="0.25">
      <c r="A96" t="s">
        <v>56</v>
      </c>
      <c r="B96">
        <v>204</v>
      </c>
      <c r="C96" s="24">
        <v>22004</v>
      </c>
      <c r="D96" t="s">
        <v>114</v>
      </c>
      <c r="E96" t="s">
        <v>306</v>
      </c>
    </row>
    <row r="97" spans="1:5" x14ac:dyDescent="0.25">
      <c r="A97" t="s">
        <v>56</v>
      </c>
      <c r="B97">
        <v>863</v>
      </c>
      <c r="C97" s="24">
        <v>22006</v>
      </c>
      <c r="D97" t="s">
        <v>174</v>
      </c>
      <c r="E97" t="s">
        <v>306</v>
      </c>
    </row>
    <row r="98" spans="1:5" x14ac:dyDescent="0.25">
      <c r="A98" t="s">
        <v>56</v>
      </c>
      <c r="B98">
        <v>208</v>
      </c>
      <c r="C98" s="24">
        <v>22011</v>
      </c>
      <c r="D98" t="s">
        <v>115</v>
      </c>
      <c r="E98" t="s">
        <v>306</v>
      </c>
    </row>
    <row r="99" spans="1:5" x14ac:dyDescent="0.25">
      <c r="A99" t="s">
        <v>56</v>
      </c>
      <c r="B99">
        <v>211</v>
      </c>
      <c r="C99" s="24">
        <v>22014</v>
      </c>
      <c r="D99" t="s">
        <v>116</v>
      </c>
      <c r="E99" t="s">
        <v>306</v>
      </c>
    </row>
    <row r="100" spans="1:5" x14ac:dyDescent="0.25">
      <c r="A100" t="s">
        <v>56</v>
      </c>
      <c r="B100">
        <v>214</v>
      </c>
      <c r="C100" s="24">
        <v>22017</v>
      </c>
      <c r="D100" t="s">
        <v>117</v>
      </c>
      <c r="E100" t="s">
        <v>306</v>
      </c>
    </row>
    <row r="101" spans="1:5" x14ac:dyDescent="0.25">
      <c r="A101" t="s">
        <v>56</v>
      </c>
      <c r="B101">
        <v>218</v>
      </c>
      <c r="C101" s="24">
        <v>22030</v>
      </c>
      <c r="D101" t="s">
        <v>118</v>
      </c>
      <c r="E101" t="s">
        <v>306</v>
      </c>
    </row>
    <row r="102" spans="1:5" x14ac:dyDescent="0.25">
      <c r="A102" t="s">
        <v>56</v>
      </c>
      <c r="B102">
        <v>220</v>
      </c>
      <c r="C102" s="24">
        <v>22100</v>
      </c>
      <c r="D102" t="s">
        <v>119</v>
      </c>
      <c r="E102" t="s">
        <v>306</v>
      </c>
    </row>
    <row r="103" spans="1:5" x14ac:dyDescent="0.25">
      <c r="A103" t="s">
        <v>56</v>
      </c>
      <c r="B103">
        <v>223</v>
      </c>
      <c r="C103" s="24">
        <v>22104</v>
      </c>
      <c r="D103" t="s">
        <v>120</v>
      </c>
      <c r="E103" t="s">
        <v>306</v>
      </c>
    </row>
    <row r="104" spans="1:5" x14ac:dyDescent="0.25">
      <c r="A104" t="s">
        <v>56</v>
      </c>
      <c r="B104">
        <v>224</v>
      </c>
      <c r="C104" s="24">
        <v>22105</v>
      </c>
      <c r="D104" t="s">
        <v>266</v>
      </c>
      <c r="E104" t="s">
        <v>306</v>
      </c>
    </row>
    <row r="105" spans="1:5" x14ac:dyDescent="0.25">
      <c r="A105" t="s">
        <v>56</v>
      </c>
      <c r="B105">
        <v>225</v>
      </c>
      <c r="C105" s="24">
        <v>22107</v>
      </c>
      <c r="D105" t="s">
        <v>122</v>
      </c>
      <c r="E105" t="s">
        <v>306</v>
      </c>
    </row>
    <row r="106" spans="1:5" x14ac:dyDescent="0.25">
      <c r="A106" t="s">
        <v>56</v>
      </c>
      <c r="B106">
        <v>1119</v>
      </c>
      <c r="C106" s="24">
        <v>22109</v>
      </c>
      <c r="D106" t="s">
        <v>267</v>
      </c>
      <c r="E106" t="s">
        <v>306</v>
      </c>
    </row>
    <row r="107" spans="1:5" x14ac:dyDescent="0.25">
      <c r="A107" t="s">
        <v>56</v>
      </c>
      <c r="B107">
        <v>226</v>
      </c>
      <c r="C107" s="24">
        <v>22110</v>
      </c>
      <c r="D107" t="s">
        <v>268</v>
      </c>
      <c r="E107" t="s">
        <v>306</v>
      </c>
    </row>
    <row r="108" spans="1:5" x14ac:dyDescent="0.25">
      <c r="A108" t="s">
        <v>56</v>
      </c>
      <c r="B108">
        <v>1258</v>
      </c>
      <c r="C108" s="24">
        <v>22111</v>
      </c>
      <c r="D108" t="s">
        <v>269</v>
      </c>
      <c r="E108" t="s">
        <v>306</v>
      </c>
    </row>
    <row r="109" spans="1:5" x14ac:dyDescent="0.25">
      <c r="A109" t="s">
        <v>56</v>
      </c>
      <c r="B109">
        <v>227</v>
      </c>
      <c r="C109" s="24">
        <v>22115</v>
      </c>
      <c r="D109" t="s">
        <v>124</v>
      </c>
      <c r="E109" t="s">
        <v>306</v>
      </c>
    </row>
    <row r="110" spans="1:5" x14ac:dyDescent="0.25">
      <c r="A110" t="s">
        <v>56</v>
      </c>
      <c r="B110">
        <v>228</v>
      </c>
      <c r="C110" s="24">
        <v>22117</v>
      </c>
      <c r="D110" t="s">
        <v>125</v>
      </c>
      <c r="E110" t="s">
        <v>306</v>
      </c>
    </row>
    <row r="111" spans="1:5" x14ac:dyDescent="0.25">
      <c r="A111" t="s">
        <v>56</v>
      </c>
      <c r="B111">
        <v>229</v>
      </c>
      <c r="C111" s="24">
        <v>22119</v>
      </c>
      <c r="D111" t="s">
        <v>126</v>
      </c>
      <c r="E111" t="s">
        <v>306</v>
      </c>
    </row>
    <row r="112" spans="1:5" x14ac:dyDescent="0.25">
      <c r="A112" t="s">
        <v>56</v>
      </c>
      <c r="B112">
        <v>230</v>
      </c>
      <c r="C112" s="24">
        <v>22120</v>
      </c>
      <c r="D112" t="s">
        <v>127</v>
      </c>
      <c r="E112" t="s">
        <v>306</v>
      </c>
    </row>
    <row r="113" spans="1:5" x14ac:dyDescent="0.25">
      <c r="A113" t="s">
        <v>56</v>
      </c>
      <c r="B113">
        <v>231</v>
      </c>
      <c r="C113" s="24">
        <v>22130</v>
      </c>
      <c r="D113" t="s">
        <v>270</v>
      </c>
      <c r="E113" t="s">
        <v>306</v>
      </c>
    </row>
    <row r="114" spans="1:5" x14ac:dyDescent="0.25">
      <c r="A114" t="s">
        <v>56</v>
      </c>
      <c r="B114">
        <v>232</v>
      </c>
      <c r="C114" s="24">
        <v>22140</v>
      </c>
      <c r="D114" t="s">
        <v>129</v>
      </c>
      <c r="E114" t="s">
        <v>306</v>
      </c>
    </row>
    <row r="115" spans="1:5" x14ac:dyDescent="0.25">
      <c r="A115" t="s">
        <v>56</v>
      </c>
      <c r="B115">
        <v>233</v>
      </c>
      <c r="C115" s="24">
        <v>22141</v>
      </c>
      <c r="D115" t="s">
        <v>130</v>
      </c>
      <c r="E115" t="s">
        <v>306</v>
      </c>
    </row>
    <row r="116" spans="1:5" x14ac:dyDescent="0.25">
      <c r="A116" t="s">
        <v>56</v>
      </c>
      <c r="B116">
        <v>234</v>
      </c>
      <c r="C116" s="24">
        <v>22150</v>
      </c>
      <c r="D116" t="s">
        <v>131</v>
      </c>
      <c r="E116" t="s">
        <v>306</v>
      </c>
    </row>
    <row r="117" spans="1:5" x14ac:dyDescent="0.25">
      <c r="A117" t="s">
        <v>56</v>
      </c>
      <c r="B117">
        <v>235</v>
      </c>
      <c r="C117" s="24">
        <v>22160</v>
      </c>
      <c r="D117" t="s">
        <v>132</v>
      </c>
      <c r="E117" t="s">
        <v>306</v>
      </c>
    </row>
    <row r="118" spans="1:5" ht="14.25" customHeight="1" x14ac:dyDescent="0.25">
      <c r="A118" t="s">
        <v>56</v>
      </c>
      <c r="B118">
        <v>236</v>
      </c>
      <c r="C118" s="24">
        <v>22170</v>
      </c>
      <c r="D118" t="s">
        <v>133</v>
      </c>
      <c r="E118" t="s">
        <v>306</v>
      </c>
    </row>
    <row r="119" spans="1:5" x14ac:dyDescent="0.25">
      <c r="A119" t="s">
        <v>56</v>
      </c>
      <c r="B119">
        <v>237</v>
      </c>
      <c r="C119" s="24">
        <v>22172</v>
      </c>
      <c r="D119" t="s">
        <v>134</v>
      </c>
      <c r="E119" t="s">
        <v>306</v>
      </c>
    </row>
    <row r="120" spans="1:5" x14ac:dyDescent="0.25">
      <c r="A120" t="s">
        <v>56</v>
      </c>
      <c r="B120">
        <v>238</v>
      </c>
      <c r="C120" s="24">
        <v>22184</v>
      </c>
      <c r="D120" t="s">
        <v>135</v>
      </c>
      <c r="E120" t="s">
        <v>306</v>
      </c>
    </row>
    <row r="121" spans="1:5" x14ac:dyDescent="0.25">
      <c r="A121" t="s">
        <v>56</v>
      </c>
      <c r="B121">
        <v>239</v>
      </c>
      <c r="C121" s="24">
        <v>22185</v>
      </c>
      <c r="D121" t="s">
        <v>136</v>
      </c>
      <c r="E121" t="s">
        <v>306</v>
      </c>
    </row>
    <row r="122" spans="1:5" x14ac:dyDescent="0.25">
      <c r="A122" t="s">
        <v>56</v>
      </c>
      <c r="B122">
        <v>241</v>
      </c>
      <c r="C122" s="24">
        <v>22192</v>
      </c>
      <c r="D122" t="s">
        <v>137</v>
      </c>
      <c r="E122" t="s">
        <v>306</v>
      </c>
    </row>
    <row r="123" spans="1:5" x14ac:dyDescent="0.25">
      <c r="A123" t="s">
        <v>56</v>
      </c>
      <c r="B123">
        <v>242</v>
      </c>
      <c r="C123" s="24">
        <v>22193</v>
      </c>
      <c r="D123" t="s">
        <v>138</v>
      </c>
      <c r="E123" t="s">
        <v>306</v>
      </c>
    </row>
    <row r="124" spans="1:5" x14ac:dyDescent="0.25">
      <c r="A124" t="s">
        <v>56</v>
      </c>
      <c r="B124">
        <v>243</v>
      </c>
      <c r="C124" s="24">
        <v>22194</v>
      </c>
      <c r="D124" t="s">
        <v>139</v>
      </c>
      <c r="E124" t="s">
        <v>306</v>
      </c>
    </row>
    <row r="125" spans="1:5" x14ac:dyDescent="0.25">
      <c r="A125" t="s">
        <v>56</v>
      </c>
      <c r="B125">
        <v>244</v>
      </c>
      <c r="C125" s="24">
        <v>22195</v>
      </c>
      <c r="D125" t="s">
        <v>140</v>
      </c>
      <c r="E125" t="s">
        <v>306</v>
      </c>
    </row>
    <row r="126" spans="1:5" x14ac:dyDescent="0.25">
      <c r="A126" t="s">
        <v>56</v>
      </c>
      <c r="B126">
        <v>246</v>
      </c>
      <c r="C126" s="24">
        <v>22201</v>
      </c>
      <c r="D126" t="s">
        <v>141</v>
      </c>
      <c r="E126" t="s">
        <v>306</v>
      </c>
    </row>
    <row r="127" spans="1:5" x14ac:dyDescent="0.25">
      <c r="A127" t="s">
        <v>56</v>
      </c>
      <c r="B127">
        <v>247</v>
      </c>
      <c r="C127" s="24">
        <v>22202</v>
      </c>
      <c r="D127" t="s">
        <v>142</v>
      </c>
      <c r="E127" t="s">
        <v>306</v>
      </c>
    </row>
    <row r="128" spans="1:5" x14ac:dyDescent="0.25">
      <c r="A128" t="s">
        <v>56</v>
      </c>
      <c r="B128">
        <v>248</v>
      </c>
      <c r="C128" s="24">
        <v>22203</v>
      </c>
      <c r="D128" t="s">
        <v>143</v>
      </c>
      <c r="E128" t="s">
        <v>306</v>
      </c>
    </row>
    <row r="129" spans="1:5" x14ac:dyDescent="0.25">
      <c r="A129" t="s">
        <v>56</v>
      </c>
      <c r="B129">
        <v>249</v>
      </c>
      <c r="C129" s="24">
        <v>22204</v>
      </c>
      <c r="D129" t="s">
        <v>144</v>
      </c>
      <c r="E129" t="s">
        <v>306</v>
      </c>
    </row>
    <row r="130" spans="1:5" x14ac:dyDescent="0.25">
      <c r="A130" t="s">
        <v>56</v>
      </c>
      <c r="B130">
        <v>250</v>
      </c>
      <c r="C130" s="24">
        <v>22211</v>
      </c>
      <c r="D130" t="s">
        <v>145</v>
      </c>
      <c r="E130" t="s">
        <v>306</v>
      </c>
    </row>
    <row r="131" spans="1:5" x14ac:dyDescent="0.25">
      <c r="A131" t="s">
        <v>56</v>
      </c>
      <c r="B131">
        <v>251</v>
      </c>
      <c r="C131" s="24">
        <v>22212</v>
      </c>
      <c r="D131" t="s">
        <v>146</v>
      </c>
      <c r="E131" t="s">
        <v>306</v>
      </c>
    </row>
    <row r="132" spans="1:5" x14ac:dyDescent="0.25">
      <c r="A132" t="s">
        <v>56</v>
      </c>
      <c r="B132">
        <v>252</v>
      </c>
      <c r="C132" s="24">
        <v>22213</v>
      </c>
      <c r="D132" t="s">
        <v>147</v>
      </c>
      <c r="E132" t="s">
        <v>306</v>
      </c>
    </row>
    <row r="133" spans="1:5" x14ac:dyDescent="0.25">
      <c r="A133" t="s">
        <v>56</v>
      </c>
      <c r="B133">
        <v>255</v>
      </c>
      <c r="C133" s="24">
        <v>22218</v>
      </c>
      <c r="D133" t="s">
        <v>271</v>
      </c>
      <c r="E133" t="s">
        <v>306</v>
      </c>
    </row>
    <row r="134" spans="1:5" x14ac:dyDescent="0.25">
      <c r="A134" t="s">
        <v>56</v>
      </c>
      <c r="B134">
        <v>256</v>
      </c>
      <c r="C134" s="24">
        <v>22219</v>
      </c>
      <c r="D134" t="s">
        <v>148</v>
      </c>
      <c r="E134" t="s">
        <v>306</v>
      </c>
    </row>
    <row r="135" spans="1:5" x14ac:dyDescent="0.25">
      <c r="A135" t="s">
        <v>56</v>
      </c>
      <c r="B135">
        <v>257</v>
      </c>
      <c r="C135" s="24">
        <v>22220</v>
      </c>
      <c r="D135" t="s">
        <v>149</v>
      </c>
      <c r="E135" t="s">
        <v>306</v>
      </c>
    </row>
    <row r="136" spans="1:5" x14ac:dyDescent="0.25">
      <c r="A136" t="s">
        <v>56</v>
      </c>
      <c r="B136">
        <v>270</v>
      </c>
      <c r="C136" s="24">
        <v>22240</v>
      </c>
      <c r="D136" t="s">
        <v>150</v>
      </c>
      <c r="E136" t="s">
        <v>306</v>
      </c>
    </row>
    <row r="137" spans="1:5" x14ac:dyDescent="0.25">
      <c r="A137" t="s">
        <v>56</v>
      </c>
      <c r="B137">
        <v>271</v>
      </c>
      <c r="C137" s="24">
        <v>22310</v>
      </c>
      <c r="D137" t="s">
        <v>151</v>
      </c>
      <c r="E137" t="s">
        <v>306</v>
      </c>
    </row>
    <row r="138" spans="1:5" x14ac:dyDescent="0.25">
      <c r="A138" t="s">
        <v>56</v>
      </c>
      <c r="B138">
        <v>272</v>
      </c>
      <c r="C138" s="24">
        <v>22320</v>
      </c>
      <c r="D138" t="s">
        <v>152</v>
      </c>
      <c r="E138" t="s">
        <v>306</v>
      </c>
    </row>
    <row r="139" spans="1:5" x14ac:dyDescent="0.25">
      <c r="A139" t="s">
        <v>56</v>
      </c>
      <c r="B139">
        <v>274</v>
      </c>
      <c r="C139" s="24">
        <v>22330</v>
      </c>
      <c r="D139" t="s">
        <v>153</v>
      </c>
      <c r="E139" t="s">
        <v>306</v>
      </c>
    </row>
    <row r="140" spans="1:5" x14ac:dyDescent="0.25">
      <c r="A140" t="s">
        <v>56</v>
      </c>
      <c r="B140">
        <v>275</v>
      </c>
      <c r="C140" s="24">
        <v>22331</v>
      </c>
      <c r="D140" t="s">
        <v>154</v>
      </c>
      <c r="E140" t="s">
        <v>306</v>
      </c>
    </row>
    <row r="141" spans="1:5" x14ac:dyDescent="0.25">
      <c r="A141" t="s">
        <v>56</v>
      </c>
      <c r="B141">
        <v>276</v>
      </c>
      <c r="C141" s="24">
        <v>22332</v>
      </c>
      <c r="D141" t="s">
        <v>155</v>
      </c>
      <c r="E141" t="s">
        <v>306</v>
      </c>
    </row>
    <row r="142" spans="1:5" x14ac:dyDescent="0.25">
      <c r="A142" t="s">
        <v>56</v>
      </c>
      <c r="B142">
        <v>277</v>
      </c>
      <c r="C142" s="24">
        <v>22333</v>
      </c>
      <c r="D142" t="s">
        <v>156</v>
      </c>
      <c r="E142" t="s">
        <v>306</v>
      </c>
    </row>
    <row r="143" spans="1:5" x14ac:dyDescent="0.25">
      <c r="A143" t="s">
        <v>56</v>
      </c>
      <c r="B143">
        <v>278</v>
      </c>
      <c r="C143" s="24">
        <v>22334</v>
      </c>
      <c r="D143" t="s">
        <v>157</v>
      </c>
      <c r="E143" t="s">
        <v>306</v>
      </c>
    </row>
    <row r="144" spans="1:5" x14ac:dyDescent="0.25">
      <c r="A144" t="s">
        <v>56</v>
      </c>
      <c r="B144">
        <v>279</v>
      </c>
      <c r="C144" s="24">
        <v>22340</v>
      </c>
      <c r="D144" t="s">
        <v>158</v>
      </c>
      <c r="E144" t="s">
        <v>306</v>
      </c>
    </row>
    <row r="145" spans="1:5" x14ac:dyDescent="0.25">
      <c r="A145" t="s">
        <v>56</v>
      </c>
      <c r="B145">
        <v>280</v>
      </c>
      <c r="C145" s="24">
        <v>22360</v>
      </c>
      <c r="D145" t="s">
        <v>159</v>
      </c>
      <c r="E145" t="s">
        <v>306</v>
      </c>
    </row>
    <row r="146" spans="1:5" x14ac:dyDescent="0.25">
      <c r="A146" t="s">
        <v>56</v>
      </c>
      <c r="B146">
        <v>281</v>
      </c>
      <c r="C146" s="24">
        <v>22370</v>
      </c>
      <c r="D146" t="s">
        <v>160</v>
      </c>
      <c r="E146" t="s">
        <v>306</v>
      </c>
    </row>
    <row r="147" spans="1:5" x14ac:dyDescent="0.25">
      <c r="A147" t="s">
        <v>56</v>
      </c>
      <c r="B147">
        <v>283</v>
      </c>
      <c r="C147" s="24">
        <v>22390</v>
      </c>
      <c r="D147" t="s">
        <v>162</v>
      </c>
      <c r="E147" t="s">
        <v>306</v>
      </c>
    </row>
    <row r="148" spans="1:5" x14ac:dyDescent="0.25">
      <c r="A148" t="s">
        <v>56</v>
      </c>
      <c r="B148">
        <v>284</v>
      </c>
      <c r="C148" s="24">
        <v>22391</v>
      </c>
      <c r="D148" t="s">
        <v>163</v>
      </c>
      <c r="E148" t="s">
        <v>306</v>
      </c>
    </row>
    <row r="149" spans="1:5" x14ac:dyDescent="0.25">
      <c r="A149" t="s">
        <v>56</v>
      </c>
      <c r="B149">
        <v>1234</v>
      </c>
      <c r="C149" s="24">
        <v>22392</v>
      </c>
      <c r="D149" t="s">
        <v>307</v>
      </c>
      <c r="E149" t="s">
        <v>306</v>
      </c>
    </row>
    <row r="150" spans="1:5" x14ac:dyDescent="0.25">
      <c r="A150" t="s">
        <v>56</v>
      </c>
      <c r="B150">
        <v>285</v>
      </c>
      <c r="C150" s="24">
        <v>22392</v>
      </c>
      <c r="D150" t="s">
        <v>164</v>
      </c>
      <c r="E150" t="s">
        <v>306</v>
      </c>
    </row>
    <row r="151" spans="1:5" x14ac:dyDescent="0.25">
      <c r="A151" t="s">
        <v>56</v>
      </c>
      <c r="B151">
        <v>286</v>
      </c>
      <c r="C151" s="24">
        <v>22393</v>
      </c>
      <c r="D151" t="s">
        <v>272</v>
      </c>
      <c r="E151" t="s">
        <v>306</v>
      </c>
    </row>
    <row r="152" spans="1:5" x14ac:dyDescent="0.25">
      <c r="A152" t="s">
        <v>56</v>
      </c>
      <c r="B152">
        <v>1149</v>
      </c>
      <c r="C152" s="24">
        <v>22394</v>
      </c>
      <c r="D152" t="s">
        <v>179</v>
      </c>
      <c r="E152" t="s">
        <v>306</v>
      </c>
    </row>
    <row r="153" spans="1:5" x14ac:dyDescent="0.25">
      <c r="A153" t="s">
        <v>56</v>
      </c>
      <c r="B153">
        <v>287</v>
      </c>
      <c r="C153" s="24">
        <v>22394</v>
      </c>
      <c r="D153" t="s">
        <v>166</v>
      </c>
      <c r="E153" t="s">
        <v>306</v>
      </c>
    </row>
    <row r="154" spans="1:5" x14ac:dyDescent="0.25">
      <c r="A154" t="s">
        <v>56</v>
      </c>
      <c r="B154">
        <v>288</v>
      </c>
      <c r="C154" s="24">
        <v>22395</v>
      </c>
      <c r="D154" t="s">
        <v>167</v>
      </c>
      <c r="E154" t="s">
        <v>306</v>
      </c>
    </row>
    <row r="155" spans="1:5" x14ac:dyDescent="0.25">
      <c r="A155" t="s">
        <v>56</v>
      </c>
      <c r="B155">
        <v>1147</v>
      </c>
      <c r="C155" s="24">
        <v>22407</v>
      </c>
      <c r="D155" t="s">
        <v>309</v>
      </c>
      <c r="E155" t="s">
        <v>306</v>
      </c>
    </row>
    <row r="156" spans="1:5" x14ac:dyDescent="0.25">
      <c r="A156" t="s">
        <v>56</v>
      </c>
      <c r="B156">
        <v>1151</v>
      </c>
      <c r="C156" s="24">
        <v>22407</v>
      </c>
      <c r="D156" t="s">
        <v>310</v>
      </c>
      <c r="E156" t="s">
        <v>306</v>
      </c>
    </row>
    <row r="157" spans="1:5" x14ac:dyDescent="0.25">
      <c r="A157" t="s">
        <v>56</v>
      </c>
      <c r="B157">
        <v>295</v>
      </c>
      <c r="C157" s="24">
        <v>22407</v>
      </c>
      <c r="D157" t="s">
        <v>311</v>
      </c>
      <c r="E157" t="s">
        <v>306</v>
      </c>
    </row>
    <row r="158" spans="1:5" x14ac:dyDescent="0.25">
      <c r="A158" t="s">
        <v>56</v>
      </c>
      <c r="B158">
        <v>292</v>
      </c>
      <c r="C158" s="24">
        <v>22407</v>
      </c>
      <c r="D158" t="s">
        <v>312</v>
      </c>
      <c r="E158" t="s">
        <v>306</v>
      </c>
    </row>
    <row r="159" spans="1:5" x14ac:dyDescent="0.25">
      <c r="A159" t="s">
        <v>56</v>
      </c>
      <c r="B159">
        <v>1025</v>
      </c>
      <c r="C159" s="24">
        <v>22407</v>
      </c>
      <c r="D159" t="s">
        <v>313</v>
      </c>
      <c r="E159" t="s">
        <v>306</v>
      </c>
    </row>
    <row r="160" spans="1:5" x14ac:dyDescent="0.25">
      <c r="A160" t="s">
        <v>56</v>
      </c>
      <c r="B160">
        <v>296</v>
      </c>
      <c r="C160" s="24">
        <v>22407</v>
      </c>
      <c r="D160" t="s">
        <v>168</v>
      </c>
      <c r="E160" t="s">
        <v>306</v>
      </c>
    </row>
    <row r="161" spans="1:5" x14ac:dyDescent="0.25">
      <c r="A161" t="s">
        <v>56</v>
      </c>
      <c r="B161">
        <v>793</v>
      </c>
      <c r="C161" s="24">
        <v>22407</v>
      </c>
      <c r="D161" t="s">
        <v>314</v>
      </c>
      <c r="E161" t="s">
        <v>306</v>
      </c>
    </row>
    <row r="162" spans="1:5" x14ac:dyDescent="0.25">
      <c r="A162" t="s">
        <v>56</v>
      </c>
      <c r="B162">
        <v>299</v>
      </c>
      <c r="C162" s="24">
        <v>22411</v>
      </c>
      <c r="D162" t="s">
        <v>169</v>
      </c>
      <c r="E162" t="s">
        <v>306</v>
      </c>
    </row>
    <row r="163" spans="1:5" x14ac:dyDescent="0.25">
      <c r="A163" t="s">
        <v>56</v>
      </c>
      <c r="B163">
        <v>300</v>
      </c>
      <c r="C163" s="24">
        <v>22420</v>
      </c>
      <c r="D163" t="s">
        <v>170</v>
      </c>
      <c r="E163" t="s">
        <v>306</v>
      </c>
    </row>
    <row r="164" spans="1:5" x14ac:dyDescent="0.25">
      <c r="A164" t="s">
        <v>56</v>
      </c>
      <c r="B164">
        <v>700</v>
      </c>
      <c r="C164" s="24">
        <v>22420</v>
      </c>
      <c r="D164" t="s">
        <v>315</v>
      </c>
      <c r="E164" t="s">
        <v>306</v>
      </c>
    </row>
    <row r="165" spans="1:5" x14ac:dyDescent="0.25">
      <c r="A165" t="s">
        <v>56</v>
      </c>
      <c r="B165">
        <v>1003</v>
      </c>
      <c r="C165" s="24">
        <v>22434</v>
      </c>
      <c r="D165" t="s">
        <v>176</v>
      </c>
      <c r="E165" t="s">
        <v>306</v>
      </c>
    </row>
    <row r="166" spans="1:5" x14ac:dyDescent="0.25">
      <c r="A166" t="s">
        <v>316</v>
      </c>
      <c r="B166">
        <v>1183</v>
      </c>
      <c r="C166" s="24">
        <v>22434</v>
      </c>
      <c r="D166" t="s">
        <v>176</v>
      </c>
      <c r="E166" t="s">
        <v>306</v>
      </c>
    </row>
    <row r="167" spans="1:5" x14ac:dyDescent="0.25">
      <c r="A167" t="s">
        <v>183</v>
      </c>
      <c r="B167">
        <v>769</v>
      </c>
      <c r="C167" s="24">
        <v>25002</v>
      </c>
      <c r="D167" t="s">
        <v>185</v>
      </c>
      <c r="E167" t="s">
        <v>306</v>
      </c>
    </row>
    <row r="168" spans="1:5" x14ac:dyDescent="0.25">
      <c r="A168" t="s">
        <v>183</v>
      </c>
      <c r="B168">
        <v>515</v>
      </c>
      <c r="C168" s="24">
        <v>25100</v>
      </c>
      <c r="D168" t="s">
        <v>184</v>
      </c>
      <c r="E168" t="s">
        <v>306</v>
      </c>
    </row>
    <row r="169" spans="1:5" x14ac:dyDescent="0.25">
      <c r="A169" t="s">
        <v>202</v>
      </c>
      <c r="B169">
        <v>549</v>
      </c>
      <c r="C169" s="24">
        <v>35100</v>
      </c>
      <c r="D169" t="s">
        <v>203</v>
      </c>
      <c r="E169" t="s">
        <v>306</v>
      </c>
    </row>
    <row r="170" spans="1:5" x14ac:dyDescent="0.25">
      <c r="A170" t="s">
        <v>202</v>
      </c>
      <c r="B170">
        <v>991</v>
      </c>
      <c r="C170" s="24">
        <v>35104</v>
      </c>
      <c r="D170" t="s">
        <v>277</v>
      </c>
      <c r="E170" t="s">
        <v>306</v>
      </c>
    </row>
    <row r="171" spans="1:5" x14ac:dyDescent="0.25">
      <c r="A171" t="s">
        <v>202</v>
      </c>
      <c r="B171">
        <v>1185</v>
      </c>
      <c r="C171" s="24">
        <v>35176</v>
      </c>
      <c r="D171" t="s">
        <v>284</v>
      </c>
      <c r="E171" t="s">
        <v>306</v>
      </c>
    </row>
    <row r="172" spans="1:5" x14ac:dyDescent="0.25">
      <c r="A172" t="s">
        <v>188</v>
      </c>
      <c r="B172">
        <v>522</v>
      </c>
      <c r="C172" s="24">
        <v>40002</v>
      </c>
      <c r="D172" t="s">
        <v>189</v>
      </c>
      <c r="E172" t="s">
        <v>306</v>
      </c>
    </row>
    <row r="173" spans="1:5" x14ac:dyDescent="0.25">
      <c r="A173" t="s">
        <v>188</v>
      </c>
      <c r="B173">
        <v>528</v>
      </c>
      <c r="C173" s="24">
        <v>40010</v>
      </c>
      <c r="D173" t="s">
        <v>190</v>
      </c>
      <c r="E173" t="s">
        <v>306</v>
      </c>
    </row>
    <row r="174" spans="1:5" x14ac:dyDescent="0.25">
      <c r="A174" t="s">
        <v>188</v>
      </c>
      <c r="B174">
        <v>780</v>
      </c>
      <c r="C174" s="24">
        <v>40014</v>
      </c>
      <c r="D174" t="s">
        <v>290</v>
      </c>
      <c r="E174" t="s">
        <v>306</v>
      </c>
    </row>
    <row r="175" spans="1:5" x14ac:dyDescent="0.25">
      <c r="A175" t="s">
        <v>188</v>
      </c>
      <c r="B175">
        <v>533</v>
      </c>
      <c r="C175" s="24">
        <v>40121</v>
      </c>
      <c r="D175" t="s">
        <v>192</v>
      </c>
      <c r="E175" t="s">
        <v>306</v>
      </c>
    </row>
    <row r="176" spans="1:5" x14ac:dyDescent="0.25">
      <c r="A176" t="s">
        <v>188</v>
      </c>
      <c r="B176">
        <v>534</v>
      </c>
      <c r="C176" s="24">
        <v>40122</v>
      </c>
      <c r="D176" t="s">
        <v>193</v>
      </c>
      <c r="E176" t="s">
        <v>306</v>
      </c>
    </row>
    <row r="177" spans="1:5" x14ac:dyDescent="0.25">
      <c r="A177" t="s">
        <v>188</v>
      </c>
      <c r="B177">
        <v>535</v>
      </c>
      <c r="C177" s="24">
        <v>40123</v>
      </c>
      <c r="D177" t="s">
        <v>194</v>
      </c>
      <c r="E177" t="s">
        <v>306</v>
      </c>
    </row>
    <row r="178" spans="1:5" x14ac:dyDescent="0.25">
      <c r="A178" t="s">
        <v>188</v>
      </c>
      <c r="B178">
        <v>536</v>
      </c>
      <c r="C178" s="24">
        <v>40125</v>
      </c>
      <c r="D178" t="s">
        <v>195</v>
      </c>
      <c r="E178" t="s">
        <v>306</v>
      </c>
    </row>
    <row r="179" spans="1:5" x14ac:dyDescent="0.25">
      <c r="A179" t="s">
        <v>188</v>
      </c>
      <c r="B179">
        <v>538</v>
      </c>
      <c r="C179" s="24">
        <v>40127</v>
      </c>
      <c r="D179" t="s">
        <v>197</v>
      </c>
      <c r="E179" t="s">
        <v>306</v>
      </c>
    </row>
    <row r="180" spans="1:5" x14ac:dyDescent="0.25">
      <c r="A180" t="s">
        <v>186</v>
      </c>
      <c r="B180">
        <v>518</v>
      </c>
      <c r="C180" s="24">
        <v>42001</v>
      </c>
      <c r="D180" t="s">
        <v>187</v>
      </c>
      <c r="E180" t="s">
        <v>306</v>
      </c>
    </row>
    <row r="181" spans="1:5" x14ac:dyDescent="0.25">
      <c r="A181" t="s">
        <v>206</v>
      </c>
      <c r="B181">
        <v>823</v>
      </c>
      <c r="C181" s="24">
        <v>80300</v>
      </c>
      <c r="D181" t="s">
        <v>208</v>
      </c>
      <c r="E181" t="s">
        <v>306</v>
      </c>
    </row>
    <row r="182" spans="1:5" x14ac:dyDescent="0.25">
      <c r="A182" t="s">
        <v>206</v>
      </c>
      <c r="B182">
        <v>825</v>
      </c>
      <c r="C182" s="24">
        <v>80302</v>
      </c>
      <c r="D182" t="s">
        <v>293</v>
      </c>
      <c r="E182" t="s">
        <v>306</v>
      </c>
    </row>
    <row r="183" spans="1:5" x14ac:dyDescent="0.25">
      <c r="A183" t="s">
        <v>206</v>
      </c>
      <c r="B183">
        <v>826</v>
      </c>
      <c r="C183" s="24">
        <v>80303</v>
      </c>
      <c r="D183" t="s">
        <v>209</v>
      </c>
      <c r="E183" t="s">
        <v>306</v>
      </c>
    </row>
    <row r="184" spans="1:5" x14ac:dyDescent="0.25">
      <c r="A184" t="s">
        <v>206</v>
      </c>
      <c r="B184">
        <v>828</v>
      </c>
      <c r="C184" s="24">
        <v>80305</v>
      </c>
      <c r="D184" t="s">
        <v>210</v>
      </c>
      <c r="E184" t="s">
        <v>306</v>
      </c>
    </row>
    <row r="185" spans="1:5" x14ac:dyDescent="0.25">
      <c r="A185" t="s">
        <v>206</v>
      </c>
      <c r="B185">
        <v>829</v>
      </c>
      <c r="C185" s="24">
        <v>80306</v>
      </c>
      <c r="D185" t="s">
        <v>294</v>
      </c>
      <c r="E185" t="s">
        <v>306</v>
      </c>
    </row>
    <row r="186" spans="1:5" x14ac:dyDescent="0.25">
      <c r="A186" t="s">
        <v>206</v>
      </c>
      <c r="B186">
        <v>1211</v>
      </c>
      <c r="C186" s="24">
        <v>80311</v>
      </c>
      <c r="D186" t="s">
        <v>317</v>
      </c>
      <c r="E186" t="s">
        <v>306</v>
      </c>
    </row>
    <row r="187" spans="1:5" x14ac:dyDescent="0.25">
      <c r="A187" t="s">
        <v>206</v>
      </c>
      <c r="B187">
        <v>834</v>
      </c>
      <c r="C187" s="24">
        <v>80311</v>
      </c>
      <c r="D187" t="s">
        <v>295</v>
      </c>
      <c r="E187" t="s">
        <v>306</v>
      </c>
    </row>
    <row r="188" spans="1:5" x14ac:dyDescent="0.25">
      <c r="A188" t="s">
        <v>206</v>
      </c>
      <c r="B188">
        <v>837</v>
      </c>
      <c r="C188" s="24">
        <v>80314</v>
      </c>
      <c r="D188" t="s">
        <v>296</v>
      </c>
      <c r="E188" t="s">
        <v>306</v>
      </c>
    </row>
    <row r="189" spans="1:5" x14ac:dyDescent="0.25">
      <c r="A189" t="s">
        <v>206</v>
      </c>
      <c r="B189">
        <v>840</v>
      </c>
      <c r="C189" s="24">
        <v>80317</v>
      </c>
      <c r="D189" t="s">
        <v>212</v>
      </c>
      <c r="E189" t="s">
        <v>306</v>
      </c>
    </row>
  </sheetData>
  <autoFilter ref="A1:E189" xr:uid="{A0300FE6-C025-48C1-A32E-FE65BFDCF8C0}"/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BFD7-F4B0-4F62-9879-B8C7BF9C148D}">
  <dimension ref="A1:Q286"/>
  <sheetViews>
    <sheetView workbookViewId="0">
      <selection activeCell="R2" sqref="R2:R178"/>
    </sheetView>
  </sheetViews>
  <sheetFormatPr defaultRowHeight="15" x14ac:dyDescent="0.25"/>
  <cols>
    <col min="16" max="16" width="73" bestFit="1" customWidth="1"/>
  </cols>
  <sheetData>
    <row r="1" spans="1:17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13</v>
      </c>
      <c r="O1" t="s">
        <v>229</v>
      </c>
      <c r="P1" t="s">
        <v>230</v>
      </c>
      <c r="Q1" t="s">
        <v>4</v>
      </c>
    </row>
    <row r="2" spans="1:17" x14ac:dyDescent="0.25">
      <c r="A2" s="30">
        <v>45170</v>
      </c>
      <c r="B2" s="30">
        <v>45199</v>
      </c>
      <c r="C2" t="s">
        <v>31</v>
      </c>
      <c r="D2" t="s">
        <v>231</v>
      </c>
      <c r="E2" t="s">
        <v>232</v>
      </c>
      <c r="F2" t="s">
        <v>1</v>
      </c>
      <c r="G2" t="s">
        <v>2</v>
      </c>
      <c r="H2" s="30">
        <v>45199</v>
      </c>
      <c r="I2" t="s">
        <v>233</v>
      </c>
      <c r="J2">
        <v>-95.28</v>
      </c>
      <c r="K2" t="s">
        <v>234</v>
      </c>
      <c r="L2">
        <v>1</v>
      </c>
      <c r="M2" t="s">
        <v>30</v>
      </c>
      <c r="N2" s="24">
        <v>11001</v>
      </c>
      <c r="O2">
        <v>42736</v>
      </c>
      <c r="P2" t="s">
        <v>235</v>
      </c>
      <c r="Q2" t="s">
        <v>236</v>
      </c>
    </row>
    <row r="3" spans="1:17" x14ac:dyDescent="0.25">
      <c r="A3" s="30">
        <v>45170</v>
      </c>
      <c r="B3" s="30">
        <v>45199</v>
      </c>
      <c r="C3" t="s">
        <v>32</v>
      </c>
      <c r="D3" t="s">
        <v>231</v>
      </c>
      <c r="E3" t="s">
        <v>232</v>
      </c>
      <c r="F3" t="s">
        <v>1</v>
      </c>
      <c r="G3" t="s">
        <v>2</v>
      </c>
      <c r="H3" s="30">
        <v>45199</v>
      </c>
      <c r="I3" t="s">
        <v>233</v>
      </c>
      <c r="J3">
        <v>-133.88999999999999</v>
      </c>
      <c r="K3" t="s">
        <v>234</v>
      </c>
      <c r="L3">
        <v>1</v>
      </c>
      <c r="M3" t="s">
        <v>30</v>
      </c>
      <c r="N3" s="24">
        <v>11010</v>
      </c>
      <c r="O3">
        <v>42736</v>
      </c>
      <c r="P3" t="s">
        <v>235</v>
      </c>
      <c r="Q3" t="s">
        <v>236</v>
      </c>
    </row>
    <row r="4" spans="1:17" x14ac:dyDescent="0.25">
      <c r="A4" s="30">
        <v>45170</v>
      </c>
      <c r="B4" s="30">
        <v>45199</v>
      </c>
      <c r="C4" t="s">
        <v>33</v>
      </c>
      <c r="D4" t="s">
        <v>231</v>
      </c>
      <c r="E4" t="s">
        <v>232</v>
      </c>
      <c r="F4" t="s">
        <v>1</v>
      </c>
      <c r="G4" t="s">
        <v>2</v>
      </c>
      <c r="H4" s="30">
        <v>45199</v>
      </c>
      <c r="I4" t="s">
        <v>233</v>
      </c>
      <c r="J4">
        <v>-62.74</v>
      </c>
      <c r="K4" t="s">
        <v>234</v>
      </c>
      <c r="L4">
        <v>1</v>
      </c>
      <c r="M4" t="s">
        <v>30</v>
      </c>
      <c r="N4" s="24">
        <v>11019</v>
      </c>
      <c r="O4">
        <v>42736</v>
      </c>
      <c r="P4" t="s">
        <v>235</v>
      </c>
      <c r="Q4" t="s">
        <v>236</v>
      </c>
    </row>
    <row r="5" spans="1:17" x14ac:dyDescent="0.25">
      <c r="A5" s="30">
        <v>45170</v>
      </c>
      <c r="B5" s="30">
        <v>45199</v>
      </c>
      <c r="C5" t="s">
        <v>51</v>
      </c>
      <c r="D5" t="s">
        <v>231</v>
      </c>
      <c r="E5" t="s">
        <v>232</v>
      </c>
      <c r="F5" t="s">
        <v>1</v>
      </c>
      <c r="G5" t="s">
        <v>2</v>
      </c>
      <c r="H5" s="30">
        <v>45199</v>
      </c>
      <c r="I5" t="s">
        <v>233</v>
      </c>
      <c r="J5">
        <v>-9.06</v>
      </c>
      <c r="K5" t="s">
        <v>234</v>
      </c>
      <c r="L5">
        <v>1</v>
      </c>
      <c r="M5" t="s">
        <v>30</v>
      </c>
      <c r="N5" s="24">
        <v>11021</v>
      </c>
      <c r="O5">
        <v>42736</v>
      </c>
      <c r="P5" t="s">
        <v>235</v>
      </c>
      <c r="Q5" t="s">
        <v>236</v>
      </c>
    </row>
    <row r="6" spans="1:17" x14ac:dyDescent="0.25">
      <c r="A6" s="30">
        <v>45170</v>
      </c>
      <c r="B6" s="30">
        <v>45199</v>
      </c>
      <c r="C6" t="s">
        <v>171</v>
      </c>
      <c r="D6" t="s">
        <v>231</v>
      </c>
      <c r="E6" t="s">
        <v>232</v>
      </c>
      <c r="F6" t="s">
        <v>1</v>
      </c>
      <c r="G6" t="s">
        <v>2</v>
      </c>
      <c r="H6" s="30">
        <v>45199</v>
      </c>
      <c r="I6" t="s">
        <v>233</v>
      </c>
      <c r="J6">
        <v>7.25</v>
      </c>
      <c r="K6" t="s">
        <v>237</v>
      </c>
      <c r="L6">
        <v>2</v>
      </c>
      <c r="M6" t="s">
        <v>56</v>
      </c>
      <c r="N6" s="24">
        <v>12000</v>
      </c>
      <c r="O6">
        <v>42741</v>
      </c>
      <c r="P6" t="s">
        <v>238</v>
      </c>
      <c r="Q6" t="s">
        <v>239</v>
      </c>
    </row>
    <row r="7" spans="1:17" x14ac:dyDescent="0.25">
      <c r="A7" s="30">
        <v>45170</v>
      </c>
      <c r="B7" s="30">
        <v>45199</v>
      </c>
      <c r="C7" t="s">
        <v>171</v>
      </c>
      <c r="D7" t="s">
        <v>231</v>
      </c>
      <c r="E7" t="s">
        <v>232</v>
      </c>
      <c r="F7" t="s">
        <v>1</v>
      </c>
      <c r="G7" t="s">
        <v>2</v>
      </c>
      <c r="H7" s="30">
        <v>45199</v>
      </c>
      <c r="I7" t="s">
        <v>233</v>
      </c>
      <c r="J7">
        <v>-7.25</v>
      </c>
      <c r="K7" t="s">
        <v>234</v>
      </c>
      <c r="L7">
        <v>2</v>
      </c>
      <c r="M7" t="s">
        <v>56</v>
      </c>
      <c r="N7" s="24">
        <v>12000</v>
      </c>
      <c r="O7">
        <v>42741</v>
      </c>
      <c r="P7" t="s">
        <v>238</v>
      </c>
      <c r="Q7" t="s">
        <v>236</v>
      </c>
    </row>
    <row r="8" spans="1:17" x14ac:dyDescent="0.25">
      <c r="A8" s="30">
        <v>45170</v>
      </c>
      <c r="B8" s="30">
        <v>45199</v>
      </c>
      <c r="C8" t="s">
        <v>171</v>
      </c>
      <c r="D8" t="s">
        <v>231</v>
      </c>
      <c r="E8" t="s">
        <v>232</v>
      </c>
      <c r="F8" t="s">
        <v>1</v>
      </c>
      <c r="G8" t="s">
        <v>2</v>
      </c>
      <c r="H8" s="30">
        <v>45199</v>
      </c>
      <c r="I8" t="s">
        <v>233</v>
      </c>
      <c r="J8">
        <v>54.51</v>
      </c>
      <c r="K8" t="s">
        <v>237</v>
      </c>
      <c r="L8">
        <v>2</v>
      </c>
      <c r="M8" t="s">
        <v>56</v>
      </c>
      <c r="N8" s="24">
        <v>12000</v>
      </c>
      <c r="O8">
        <v>42749</v>
      </c>
      <c r="P8" t="s">
        <v>240</v>
      </c>
      <c r="Q8" t="s">
        <v>239</v>
      </c>
    </row>
    <row r="9" spans="1:17" x14ac:dyDescent="0.25">
      <c r="A9" s="30">
        <v>45170</v>
      </c>
      <c r="B9" s="30">
        <v>45199</v>
      </c>
      <c r="C9" t="s">
        <v>171</v>
      </c>
      <c r="D9" t="s">
        <v>231</v>
      </c>
      <c r="E9" t="s">
        <v>232</v>
      </c>
      <c r="F9" t="s">
        <v>1</v>
      </c>
      <c r="G9" t="s">
        <v>2</v>
      </c>
      <c r="H9" s="30">
        <v>45199</v>
      </c>
      <c r="I9" t="s">
        <v>233</v>
      </c>
      <c r="J9">
        <v>-54.51</v>
      </c>
      <c r="K9" t="s">
        <v>234</v>
      </c>
      <c r="L9">
        <v>2</v>
      </c>
      <c r="M9" t="s">
        <v>56</v>
      </c>
      <c r="N9" s="24">
        <v>12000</v>
      </c>
      <c r="O9">
        <v>42749</v>
      </c>
      <c r="P9" t="s">
        <v>240</v>
      </c>
      <c r="Q9" t="s">
        <v>236</v>
      </c>
    </row>
    <row r="10" spans="1:17" x14ac:dyDescent="0.25">
      <c r="A10" s="30">
        <v>45170</v>
      </c>
      <c r="B10" s="30">
        <v>45199</v>
      </c>
      <c r="C10" t="s">
        <v>34</v>
      </c>
      <c r="D10" t="s">
        <v>231</v>
      </c>
      <c r="E10" t="s">
        <v>232</v>
      </c>
      <c r="F10" t="s">
        <v>1</v>
      </c>
      <c r="G10" t="s">
        <v>2</v>
      </c>
      <c r="H10" s="30">
        <v>45199</v>
      </c>
      <c r="I10" t="s">
        <v>233</v>
      </c>
      <c r="J10">
        <v>-19.3</v>
      </c>
      <c r="K10" t="s">
        <v>234</v>
      </c>
      <c r="L10">
        <v>1</v>
      </c>
      <c r="M10" t="s">
        <v>30</v>
      </c>
      <c r="N10" s="24">
        <v>12001</v>
      </c>
      <c r="O10">
        <v>42736</v>
      </c>
      <c r="P10" t="s">
        <v>235</v>
      </c>
      <c r="Q10" t="s">
        <v>236</v>
      </c>
    </row>
    <row r="11" spans="1:17" x14ac:dyDescent="0.25">
      <c r="A11" s="30">
        <v>45170</v>
      </c>
      <c r="B11" s="30">
        <v>45199</v>
      </c>
      <c r="C11" t="s">
        <v>35</v>
      </c>
      <c r="D11" t="s">
        <v>231</v>
      </c>
      <c r="E11" t="s">
        <v>232</v>
      </c>
      <c r="F11" t="s">
        <v>1</v>
      </c>
      <c r="G11" t="s">
        <v>2</v>
      </c>
      <c r="H11" s="30">
        <v>45199</v>
      </c>
      <c r="I11" t="s">
        <v>233</v>
      </c>
      <c r="J11">
        <v>-99.75</v>
      </c>
      <c r="K11" t="s">
        <v>234</v>
      </c>
      <c r="L11">
        <v>1</v>
      </c>
      <c r="M11" t="s">
        <v>30</v>
      </c>
      <c r="N11" s="24">
        <v>12101</v>
      </c>
      <c r="O11">
        <v>42736</v>
      </c>
      <c r="P11" t="s">
        <v>235</v>
      </c>
      <c r="Q11" t="s">
        <v>236</v>
      </c>
    </row>
    <row r="12" spans="1:17" x14ac:dyDescent="0.25">
      <c r="A12" s="30">
        <v>45170</v>
      </c>
      <c r="B12" s="30">
        <v>45199</v>
      </c>
      <c r="C12" t="s">
        <v>36</v>
      </c>
      <c r="D12" t="s">
        <v>231</v>
      </c>
      <c r="E12" t="s">
        <v>232</v>
      </c>
      <c r="F12" t="s">
        <v>1</v>
      </c>
      <c r="G12" t="s">
        <v>2</v>
      </c>
      <c r="H12" s="30">
        <v>45199</v>
      </c>
      <c r="I12" t="s">
        <v>233</v>
      </c>
      <c r="J12">
        <v>-17.329999999999998</v>
      </c>
      <c r="K12" t="s">
        <v>234</v>
      </c>
      <c r="L12">
        <v>1</v>
      </c>
      <c r="M12" t="s">
        <v>30</v>
      </c>
      <c r="N12" s="24">
        <v>12110</v>
      </c>
      <c r="O12">
        <v>42736</v>
      </c>
      <c r="P12" t="s">
        <v>235</v>
      </c>
      <c r="Q12" t="s">
        <v>236</v>
      </c>
    </row>
    <row r="13" spans="1:17" x14ac:dyDescent="0.25">
      <c r="A13" s="30">
        <v>45170</v>
      </c>
      <c r="B13" s="30">
        <v>45199</v>
      </c>
      <c r="C13" t="s">
        <v>37</v>
      </c>
      <c r="D13" t="s">
        <v>231</v>
      </c>
      <c r="E13" t="s">
        <v>232</v>
      </c>
      <c r="F13" t="s">
        <v>1</v>
      </c>
      <c r="G13" t="s">
        <v>2</v>
      </c>
      <c r="H13" s="30">
        <v>45199</v>
      </c>
      <c r="I13" t="s">
        <v>233</v>
      </c>
      <c r="J13">
        <v>-178.37</v>
      </c>
      <c r="K13" t="s">
        <v>234</v>
      </c>
      <c r="L13">
        <v>1</v>
      </c>
      <c r="M13" t="s">
        <v>30</v>
      </c>
      <c r="N13" s="24">
        <v>12120</v>
      </c>
      <c r="O13">
        <v>42736</v>
      </c>
      <c r="P13" t="s">
        <v>235</v>
      </c>
      <c r="Q13" t="s">
        <v>236</v>
      </c>
    </row>
    <row r="14" spans="1:17" x14ac:dyDescent="0.25">
      <c r="A14" s="30">
        <v>45170</v>
      </c>
      <c r="B14" s="30">
        <v>45199</v>
      </c>
      <c r="C14" t="s">
        <v>38</v>
      </c>
      <c r="D14" t="s">
        <v>231</v>
      </c>
      <c r="E14" t="s">
        <v>232</v>
      </c>
      <c r="F14" t="s">
        <v>1</v>
      </c>
      <c r="G14" t="s">
        <v>2</v>
      </c>
      <c r="H14" s="30">
        <v>45199</v>
      </c>
      <c r="I14" t="s">
        <v>233</v>
      </c>
      <c r="J14">
        <v>-378.52</v>
      </c>
      <c r="K14" t="s">
        <v>234</v>
      </c>
      <c r="L14">
        <v>1</v>
      </c>
      <c r="M14" t="s">
        <v>30</v>
      </c>
      <c r="N14" s="24">
        <v>12122</v>
      </c>
      <c r="O14">
        <v>42736</v>
      </c>
      <c r="P14" t="s">
        <v>235</v>
      </c>
      <c r="Q14" t="s">
        <v>236</v>
      </c>
    </row>
    <row r="15" spans="1:17" x14ac:dyDescent="0.25">
      <c r="A15" s="30">
        <v>45170</v>
      </c>
      <c r="B15" s="30">
        <v>45199</v>
      </c>
      <c r="C15" t="s">
        <v>39</v>
      </c>
      <c r="D15" t="s">
        <v>231</v>
      </c>
      <c r="E15" t="s">
        <v>232</v>
      </c>
      <c r="F15" t="s">
        <v>1</v>
      </c>
      <c r="G15" t="s">
        <v>2</v>
      </c>
      <c r="H15" s="30">
        <v>45199</v>
      </c>
      <c r="I15" t="s">
        <v>233</v>
      </c>
      <c r="J15">
        <v>-153.75</v>
      </c>
      <c r="K15" t="s">
        <v>234</v>
      </c>
      <c r="L15">
        <v>1</v>
      </c>
      <c r="M15" t="s">
        <v>30</v>
      </c>
      <c r="N15" s="24">
        <v>12124</v>
      </c>
      <c r="O15">
        <v>42736</v>
      </c>
      <c r="P15" t="s">
        <v>235</v>
      </c>
      <c r="Q15" t="s">
        <v>236</v>
      </c>
    </row>
    <row r="16" spans="1:17" x14ac:dyDescent="0.25">
      <c r="A16" s="30">
        <v>45170</v>
      </c>
      <c r="B16" s="30">
        <v>45199</v>
      </c>
      <c r="C16" t="s">
        <v>40</v>
      </c>
      <c r="D16" t="s">
        <v>231</v>
      </c>
      <c r="E16" t="s">
        <v>232</v>
      </c>
      <c r="F16" t="s">
        <v>1</v>
      </c>
      <c r="G16" t="s">
        <v>2</v>
      </c>
      <c r="H16" s="30">
        <v>45199</v>
      </c>
      <c r="I16" t="s">
        <v>233</v>
      </c>
      <c r="J16">
        <v>-38.24</v>
      </c>
      <c r="K16" t="s">
        <v>234</v>
      </c>
      <c r="L16">
        <v>1</v>
      </c>
      <c r="M16" t="s">
        <v>30</v>
      </c>
      <c r="N16" s="24">
        <v>12130</v>
      </c>
      <c r="O16">
        <v>42736</v>
      </c>
      <c r="P16" t="s">
        <v>235</v>
      </c>
      <c r="Q16" t="s">
        <v>236</v>
      </c>
    </row>
    <row r="17" spans="1:17" x14ac:dyDescent="0.25">
      <c r="A17" s="30">
        <v>45170</v>
      </c>
      <c r="B17" s="30">
        <v>45199</v>
      </c>
      <c r="C17" t="s">
        <v>241</v>
      </c>
      <c r="D17" t="s">
        <v>231</v>
      </c>
      <c r="E17" t="s">
        <v>232</v>
      </c>
      <c r="F17" t="s">
        <v>1</v>
      </c>
      <c r="G17" t="s">
        <v>2</v>
      </c>
      <c r="H17" s="30">
        <v>45199</v>
      </c>
      <c r="I17" t="s">
        <v>233</v>
      </c>
      <c r="J17">
        <v>-4.51</v>
      </c>
      <c r="K17" t="s">
        <v>234</v>
      </c>
      <c r="L17">
        <v>1</v>
      </c>
      <c r="M17" t="s">
        <v>30</v>
      </c>
      <c r="N17" s="24">
        <v>12131</v>
      </c>
      <c r="O17">
        <v>42736</v>
      </c>
      <c r="P17" t="s">
        <v>235</v>
      </c>
      <c r="Q17" t="s">
        <v>236</v>
      </c>
    </row>
    <row r="18" spans="1:17" x14ac:dyDescent="0.25">
      <c r="A18" s="30">
        <v>45170</v>
      </c>
      <c r="B18" s="30">
        <v>45199</v>
      </c>
      <c r="C18" t="s">
        <v>42</v>
      </c>
      <c r="D18" t="s">
        <v>231</v>
      </c>
      <c r="E18" t="s">
        <v>232</v>
      </c>
      <c r="F18" t="s">
        <v>1</v>
      </c>
      <c r="G18" t="s">
        <v>2</v>
      </c>
      <c r="H18" s="30">
        <v>45199</v>
      </c>
      <c r="I18" t="s">
        <v>233</v>
      </c>
      <c r="J18">
        <v>-32.9</v>
      </c>
      <c r="K18" t="s">
        <v>234</v>
      </c>
      <c r="L18">
        <v>1</v>
      </c>
      <c r="M18" t="s">
        <v>30</v>
      </c>
      <c r="N18" s="24">
        <v>12133</v>
      </c>
      <c r="O18">
        <v>42736</v>
      </c>
      <c r="P18" t="s">
        <v>235</v>
      </c>
      <c r="Q18" t="s">
        <v>236</v>
      </c>
    </row>
    <row r="19" spans="1:17" x14ac:dyDescent="0.25">
      <c r="A19" s="30">
        <v>45170</v>
      </c>
      <c r="B19" s="30">
        <v>45199</v>
      </c>
      <c r="C19" t="s">
        <v>52</v>
      </c>
      <c r="D19" t="s">
        <v>231</v>
      </c>
      <c r="E19" t="s">
        <v>232</v>
      </c>
      <c r="F19" t="s">
        <v>1</v>
      </c>
      <c r="G19" t="s">
        <v>2</v>
      </c>
      <c r="H19" s="30">
        <v>45199</v>
      </c>
      <c r="I19" t="s">
        <v>233</v>
      </c>
      <c r="J19">
        <v>-7.25</v>
      </c>
      <c r="K19" t="s">
        <v>234</v>
      </c>
      <c r="L19">
        <v>1</v>
      </c>
      <c r="M19" t="s">
        <v>30</v>
      </c>
      <c r="N19" s="24">
        <v>12136</v>
      </c>
      <c r="O19">
        <v>42741</v>
      </c>
      <c r="P19" t="s">
        <v>238</v>
      </c>
      <c r="Q19" t="s">
        <v>239</v>
      </c>
    </row>
    <row r="20" spans="1:17" x14ac:dyDescent="0.25">
      <c r="A20" s="30">
        <v>45170</v>
      </c>
      <c r="B20" s="30">
        <v>45199</v>
      </c>
      <c r="C20" t="s">
        <v>43</v>
      </c>
      <c r="D20" t="s">
        <v>231</v>
      </c>
      <c r="E20" t="s">
        <v>232</v>
      </c>
      <c r="F20" t="s">
        <v>1</v>
      </c>
      <c r="G20" t="s">
        <v>2</v>
      </c>
      <c r="H20" s="30">
        <v>45199</v>
      </c>
      <c r="I20" t="s">
        <v>233</v>
      </c>
      <c r="J20">
        <v>-131.07</v>
      </c>
      <c r="K20" t="s">
        <v>234</v>
      </c>
      <c r="L20">
        <v>1</v>
      </c>
      <c r="M20" t="s">
        <v>30</v>
      </c>
      <c r="N20" s="24">
        <v>12140</v>
      </c>
      <c r="O20">
        <v>42736</v>
      </c>
      <c r="P20" t="s">
        <v>235</v>
      </c>
      <c r="Q20" t="s">
        <v>236</v>
      </c>
    </row>
    <row r="21" spans="1:17" x14ac:dyDescent="0.25">
      <c r="A21" s="30">
        <v>45170</v>
      </c>
      <c r="B21" s="30">
        <v>45199</v>
      </c>
      <c r="C21" t="s">
        <v>44</v>
      </c>
      <c r="D21" t="s">
        <v>231</v>
      </c>
      <c r="E21" t="s">
        <v>232</v>
      </c>
      <c r="F21" t="s">
        <v>1</v>
      </c>
      <c r="G21" t="s">
        <v>2</v>
      </c>
      <c r="H21" s="30">
        <v>45199</v>
      </c>
      <c r="I21" t="s">
        <v>233</v>
      </c>
      <c r="J21">
        <v>-835.73</v>
      </c>
      <c r="K21" t="s">
        <v>234</v>
      </c>
      <c r="L21">
        <v>1</v>
      </c>
      <c r="M21" t="s">
        <v>30</v>
      </c>
      <c r="N21" s="24">
        <v>12160</v>
      </c>
      <c r="O21">
        <v>42736</v>
      </c>
      <c r="P21" t="s">
        <v>235</v>
      </c>
      <c r="Q21" t="s">
        <v>236</v>
      </c>
    </row>
    <row r="22" spans="1:17" x14ac:dyDescent="0.25">
      <c r="A22" s="30">
        <v>45170</v>
      </c>
      <c r="B22" s="30">
        <v>45199</v>
      </c>
      <c r="C22" t="s">
        <v>45</v>
      </c>
      <c r="D22" t="s">
        <v>231</v>
      </c>
      <c r="E22" t="s">
        <v>232</v>
      </c>
      <c r="F22" t="s">
        <v>1</v>
      </c>
      <c r="G22" t="s">
        <v>2</v>
      </c>
      <c r="H22" s="30">
        <v>45199</v>
      </c>
      <c r="I22" t="s">
        <v>233</v>
      </c>
      <c r="J22">
        <v>-330.07</v>
      </c>
      <c r="K22" t="s">
        <v>234</v>
      </c>
      <c r="L22">
        <v>1</v>
      </c>
      <c r="M22" t="s">
        <v>30</v>
      </c>
      <c r="N22" s="24">
        <v>12161</v>
      </c>
      <c r="O22">
        <v>42736</v>
      </c>
      <c r="P22" t="s">
        <v>235</v>
      </c>
      <c r="Q22" t="s">
        <v>236</v>
      </c>
    </row>
    <row r="23" spans="1:17" x14ac:dyDescent="0.25">
      <c r="A23" s="30">
        <v>45170</v>
      </c>
      <c r="B23" s="30">
        <v>45199</v>
      </c>
      <c r="C23" t="s">
        <v>46</v>
      </c>
      <c r="D23" t="s">
        <v>231</v>
      </c>
      <c r="E23" t="s">
        <v>232</v>
      </c>
      <c r="F23" t="s">
        <v>1</v>
      </c>
      <c r="G23" t="s">
        <v>2</v>
      </c>
      <c r="H23" s="30">
        <v>45199</v>
      </c>
      <c r="I23" t="s">
        <v>233</v>
      </c>
      <c r="J23">
        <v>-12.46</v>
      </c>
      <c r="K23" t="s">
        <v>234</v>
      </c>
      <c r="L23">
        <v>1</v>
      </c>
      <c r="M23" t="s">
        <v>30</v>
      </c>
      <c r="N23" s="24">
        <v>12167</v>
      </c>
      <c r="O23">
        <v>42736</v>
      </c>
      <c r="P23" t="s">
        <v>235</v>
      </c>
      <c r="Q23" t="s">
        <v>236</v>
      </c>
    </row>
    <row r="24" spans="1:17" x14ac:dyDescent="0.25">
      <c r="A24" s="30">
        <v>45170</v>
      </c>
      <c r="B24" s="30">
        <v>45199</v>
      </c>
      <c r="C24" t="s">
        <v>49</v>
      </c>
      <c r="D24" t="s">
        <v>231</v>
      </c>
      <c r="E24" t="s">
        <v>232</v>
      </c>
      <c r="F24" t="s">
        <v>1</v>
      </c>
      <c r="G24" t="s">
        <v>2</v>
      </c>
      <c r="H24" s="30">
        <v>45199</v>
      </c>
      <c r="I24" t="s">
        <v>233</v>
      </c>
      <c r="J24">
        <v>-77.16</v>
      </c>
      <c r="K24" t="s">
        <v>234</v>
      </c>
      <c r="L24">
        <v>1</v>
      </c>
      <c r="M24" t="s">
        <v>30</v>
      </c>
      <c r="N24" s="24">
        <v>12178</v>
      </c>
      <c r="O24">
        <v>42736</v>
      </c>
      <c r="P24" t="s">
        <v>235</v>
      </c>
      <c r="Q24" t="s">
        <v>236</v>
      </c>
    </row>
    <row r="25" spans="1:17" x14ac:dyDescent="0.25">
      <c r="A25" s="30">
        <v>45170</v>
      </c>
      <c r="B25" s="30">
        <v>45199</v>
      </c>
      <c r="C25" t="s">
        <v>242</v>
      </c>
      <c r="D25" t="s">
        <v>231</v>
      </c>
      <c r="E25" t="s">
        <v>232</v>
      </c>
      <c r="F25" t="s">
        <v>1</v>
      </c>
      <c r="G25" t="s">
        <v>2</v>
      </c>
      <c r="H25" s="30">
        <v>45199</v>
      </c>
      <c r="I25" t="s">
        <v>233</v>
      </c>
      <c r="J25">
        <v>-54.51</v>
      </c>
      <c r="K25" t="s">
        <v>234</v>
      </c>
      <c r="L25">
        <v>1</v>
      </c>
      <c r="M25" t="s">
        <v>30</v>
      </c>
      <c r="N25" s="24">
        <v>12180</v>
      </c>
      <c r="O25">
        <v>42749</v>
      </c>
      <c r="P25" t="s">
        <v>240</v>
      </c>
      <c r="Q25" t="s">
        <v>239</v>
      </c>
    </row>
    <row r="26" spans="1:17" x14ac:dyDescent="0.25">
      <c r="A26" s="30">
        <v>45170</v>
      </c>
      <c r="B26" s="30">
        <v>45199</v>
      </c>
      <c r="C26" t="s">
        <v>53</v>
      </c>
      <c r="D26" t="s">
        <v>231</v>
      </c>
      <c r="E26" t="s">
        <v>232</v>
      </c>
      <c r="F26" t="s">
        <v>1</v>
      </c>
      <c r="G26" t="s">
        <v>2</v>
      </c>
      <c r="H26" s="30">
        <v>45199</v>
      </c>
      <c r="I26" t="s">
        <v>233</v>
      </c>
      <c r="J26">
        <v>-102.76</v>
      </c>
      <c r="K26" t="s">
        <v>234</v>
      </c>
      <c r="L26">
        <v>1</v>
      </c>
      <c r="M26" t="s">
        <v>30</v>
      </c>
      <c r="N26" s="24">
        <v>12183</v>
      </c>
      <c r="O26">
        <v>42736</v>
      </c>
      <c r="P26" t="s">
        <v>235</v>
      </c>
      <c r="Q26" t="s">
        <v>236</v>
      </c>
    </row>
    <row r="27" spans="1:17" x14ac:dyDescent="0.25">
      <c r="A27" s="30">
        <v>45170</v>
      </c>
      <c r="B27" s="30">
        <v>45199</v>
      </c>
      <c r="C27" t="s">
        <v>54</v>
      </c>
      <c r="D27" t="s">
        <v>231</v>
      </c>
      <c r="E27" t="s">
        <v>232</v>
      </c>
      <c r="F27" t="s">
        <v>1</v>
      </c>
      <c r="G27" t="s">
        <v>2</v>
      </c>
      <c r="H27" s="30">
        <v>45199</v>
      </c>
      <c r="I27" t="s">
        <v>233</v>
      </c>
      <c r="J27">
        <v>-17.87</v>
      </c>
      <c r="K27" t="s">
        <v>234</v>
      </c>
      <c r="L27">
        <v>1</v>
      </c>
      <c r="M27" t="s">
        <v>30</v>
      </c>
      <c r="N27" s="24">
        <v>12184</v>
      </c>
      <c r="O27">
        <v>42736</v>
      </c>
      <c r="P27" t="s">
        <v>235</v>
      </c>
      <c r="Q27" t="s">
        <v>236</v>
      </c>
    </row>
    <row r="28" spans="1:17" x14ac:dyDescent="0.25">
      <c r="A28" s="30">
        <v>45170</v>
      </c>
      <c r="B28" s="30">
        <v>45199</v>
      </c>
      <c r="C28" t="s">
        <v>55</v>
      </c>
      <c r="D28" t="s">
        <v>231</v>
      </c>
      <c r="E28" t="s">
        <v>232</v>
      </c>
      <c r="F28" t="s">
        <v>1</v>
      </c>
      <c r="G28" t="s">
        <v>2</v>
      </c>
      <c r="H28" s="30">
        <v>45199</v>
      </c>
      <c r="I28" t="s">
        <v>233</v>
      </c>
      <c r="J28">
        <v>-102.75</v>
      </c>
      <c r="K28" t="s">
        <v>234</v>
      </c>
      <c r="L28">
        <v>1</v>
      </c>
      <c r="M28" t="s">
        <v>30</v>
      </c>
      <c r="N28" s="24">
        <v>12185</v>
      </c>
      <c r="O28">
        <v>42736</v>
      </c>
      <c r="P28" t="s">
        <v>235</v>
      </c>
      <c r="Q28" t="s">
        <v>236</v>
      </c>
    </row>
    <row r="29" spans="1:17" x14ac:dyDescent="0.25">
      <c r="A29" s="30">
        <v>45170</v>
      </c>
      <c r="B29" s="30">
        <v>45199</v>
      </c>
      <c r="C29" t="s">
        <v>200</v>
      </c>
      <c r="D29" t="s">
        <v>231</v>
      </c>
      <c r="E29" t="s">
        <v>232</v>
      </c>
      <c r="F29" t="s">
        <v>1</v>
      </c>
      <c r="G29" t="s">
        <v>2</v>
      </c>
      <c r="H29" s="30">
        <v>45199</v>
      </c>
      <c r="I29" t="s">
        <v>233</v>
      </c>
      <c r="J29">
        <v>-7.24</v>
      </c>
      <c r="K29" t="s">
        <v>234</v>
      </c>
      <c r="L29">
        <v>7</v>
      </c>
      <c r="M29" t="s">
        <v>199</v>
      </c>
      <c r="N29" s="24">
        <v>14005</v>
      </c>
      <c r="O29">
        <v>42734</v>
      </c>
      <c r="P29" t="s">
        <v>243</v>
      </c>
      <c r="Q29" t="s">
        <v>236</v>
      </c>
    </row>
    <row r="30" spans="1:17" x14ac:dyDescent="0.25">
      <c r="A30" s="30">
        <v>45170</v>
      </c>
      <c r="B30" s="30">
        <v>45199</v>
      </c>
      <c r="C30" t="s">
        <v>201</v>
      </c>
      <c r="D30" t="s">
        <v>231</v>
      </c>
      <c r="E30" t="s">
        <v>232</v>
      </c>
      <c r="F30" t="s">
        <v>1</v>
      </c>
      <c r="G30" t="s">
        <v>2</v>
      </c>
      <c r="H30" s="30">
        <v>45199</v>
      </c>
      <c r="I30" t="s">
        <v>233</v>
      </c>
      <c r="J30">
        <v>-11.08</v>
      </c>
      <c r="K30" t="s">
        <v>234</v>
      </c>
      <c r="L30">
        <v>7</v>
      </c>
      <c r="M30" t="s">
        <v>199</v>
      </c>
      <c r="N30" s="24">
        <v>14007</v>
      </c>
      <c r="O30">
        <v>42734</v>
      </c>
      <c r="P30" t="s">
        <v>243</v>
      </c>
      <c r="Q30" t="s">
        <v>236</v>
      </c>
    </row>
    <row r="31" spans="1:17" x14ac:dyDescent="0.25">
      <c r="A31" s="30">
        <v>45170</v>
      </c>
      <c r="B31" s="30">
        <v>45199</v>
      </c>
      <c r="C31" t="s">
        <v>182</v>
      </c>
      <c r="D31" t="s">
        <v>231</v>
      </c>
      <c r="E31" t="s">
        <v>232</v>
      </c>
      <c r="F31" t="s">
        <v>1</v>
      </c>
      <c r="G31" t="s">
        <v>2</v>
      </c>
      <c r="H31" s="30">
        <v>45199</v>
      </c>
      <c r="I31" t="s">
        <v>233</v>
      </c>
      <c r="J31">
        <v>-286.10000000000002</v>
      </c>
      <c r="K31" t="s">
        <v>234</v>
      </c>
      <c r="L31">
        <v>3</v>
      </c>
      <c r="M31" t="s">
        <v>181</v>
      </c>
      <c r="N31" s="24">
        <v>15100</v>
      </c>
      <c r="O31">
        <v>42728</v>
      </c>
      <c r="P31" t="s">
        <v>244</v>
      </c>
      <c r="Q31" t="s">
        <v>236</v>
      </c>
    </row>
    <row r="32" spans="1:17" x14ac:dyDescent="0.25">
      <c r="A32" s="30">
        <v>45170</v>
      </c>
      <c r="B32" s="30">
        <v>45199</v>
      </c>
      <c r="C32" t="s">
        <v>47</v>
      </c>
      <c r="D32" t="s">
        <v>231</v>
      </c>
      <c r="E32" t="s">
        <v>232</v>
      </c>
      <c r="F32" t="s">
        <v>1</v>
      </c>
      <c r="G32" t="s">
        <v>2</v>
      </c>
      <c r="H32" s="30">
        <v>45199</v>
      </c>
      <c r="I32" t="s">
        <v>233</v>
      </c>
      <c r="J32">
        <v>-170.58</v>
      </c>
      <c r="K32" t="s">
        <v>234</v>
      </c>
      <c r="L32">
        <v>1</v>
      </c>
      <c r="M32" t="s">
        <v>30</v>
      </c>
      <c r="N32" s="24">
        <v>16110</v>
      </c>
      <c r="O32">
        <v>42736</v>
      </c>
      <c r="P32" t="s">
        <v>235</v>
      </c>
      <c r="Q32" t="s">
        <v>236</v>
      </c>
    </row>
    <row r="33" spans="1:17" x14ac:dyDescent="0.25">
      <c r="A33" s="30">
        <v>45170</v>
      </c>
      <c r="B33" s="30">
        <v>45199</v>
      </c>
      <c r="C33" t="s">
        <v>48</v>
      </c>
      <c r="D33" t="s">
        <v>231</v>
      </c>
      <c r="E33" t="s">
        <v>232</v>
      </c>
      <c r="F33" t="s">
        <v>1</v>
      </c>
      <c r="G33" t="s">
        <v>2</v>
      </c>
      <c r="H33" s="30">
        <v>45199</v>
      </c>
      <c r="I33" t="s">
        <v>233</v>
      </c>
      <c r="J33">
        <v>-63.67</v>
      </c>
      <c r="K33" t="s">
        <v>234</v>
      </c>
      <c r="L33">
        <v>1</v>
      </c>
      <c r="M33" t="s">
        <v>30</v>
      </c>
      <c r="N33" s="24">
        <v>16130</v>
      </c>
      <c r="O33">
        <v>42736</v>
      </c>
      <c r="P33" t="s">
        <v>235</v>
      </c>
      <c r="Q33" t="s">
        <v>236</v>
      </c>
    </row>
    <row r="34" spans="1:17" x14ac:dyDescent="0.25">
      <c r="A34" s="30">
        <v>45170</v>
      </c>
      <c r="B34" s="30">
        <v>45199</v>
      </c>
      <c r="C34" t="s">
        <v>50</v>
      </c>
      <c r="D34" t="s">
        <v>231</v>
      </c>
      <c r="E34" t="s">
        <v>232</v>
      </c>
      <c r="F34" t="s">
        <v>1</v>
      </c>
      <c r="G34" t="s">
        <v>2</v>
      </c>
      <c r="H34" s="30">
        <v>45199</v>
      </c>
      <c r="I34" t="s">
        <v>233</v>
      </c>
      <c r="J34">
        <v>-13.28</v>
      </c>
      <c r="K34" t="s">
        <v>234</v>
      </c>
      <c r="L34">
        <v>1</v>
      </c>
      <c r="M34" t="s">
        <v>30</v>
      </c>
      <c r="N34" s="24">
        <v>16140</v>
      </c>
      <c r="O34">
        <v>42736</v>
      </c>
      <c r="P34" t="s">
        <v>235</v>
      </c>
      <c r="Q34" t="s">
        <v>236</v>
      </c>
    </row>
    <row r="35" spans="1:17" x14ac:dyDescent="0.25">
      <c r="A35" s="30">
        <v>45170</v>
      </c>
      <c r="B35" s="30">
        <v>45199</v>
      </c>
      <c r="C35" t="s">
        <v>205</v>
      </c>
      <c r="D35" t="s">
        <v>231</v>
      </c>
      <c r="E35" t="s">
        <v>232</v>
      </c>
      <c r="F35" t="s">
        <v>1</v>
      </c>
      <c r="G35" t="s">
        <v>2</v>
      </c>
      <c r="H35" s="30">
        <v>45199</v>
      </c>
      <c r="I35" t="s">
        <v>233</v>
      </c>
      <c r="J35">
        <v>-13.88</v>
      </c>
      <c r="K35" t="s">
        <v>234</v>
      </c>
      <c r="L35">
        <v>10</v>
      </c>
      <c r="M35" t="s">
        <v>204</v>
      </c>
      <c r="N35" s="24">
        <v>17001</v>
      </c>
      <c r="O35">
        <v>42729</v>
      </c>
      <c r="P35" t="s">
        <v>245</v>
      </c>
      <c r="Q35" t="s">
        <v>236</v>
      </c>
    </row>
    <row r="36" spans="1:17" x14ac:dyDescent="0.25">
      <c r="A36" s="30">
        <v>45170</v>
      </c>
      <c r="B36" s="30">
        <v>45199</v>
      </c>
      <c r="C36" t="s">
        <v>57</v>
      </c>
      <c r="D36" t="s">
        <v>231</v>
      </c>
      <c r="E36" t="s">
        <v>232</v>
      </c>
      <c r="F36" t="s">
        <v>1</v>
      </c>
      <c r="G36" t="s">
        <v>2</v>
      </c>
      <c r="H36" s="30">
        <v>45199</v>
      </c>
      <c r="I36" t="s">
        <v>233</v>
      </c>
      <c r="J36">
        <v>-54.51</v>
      </c>
      <c r="K36" t="s">
        <v>234</v>
      </c>
      <c r="L36">
        <v>2</v>
      </c>
      <c r="M36" t="s">
        <v>56</v>
      </c>
      <c r="N36" s="24">
        <v>20001</v>
      </c>
      <c r="O36">
        <v>42749</v>
      </c>
      <c r="P36" t="s">
        <v>240</v>
      </c>
      <c r="Q36" t="s">
        <v>236</v>
      </c>
    </row>
    <row r="37" spans="1:17" x14ac:dyDescent="0.25">
      <c r="A37" s="30">
        <v>45170</v>
      </c>
      <c r="B37" s="30">
        <v>45199</v>
      </c>
      <c r="C37" t="s">
        <v>58</v>
      </c>
      <c r="D37" t="s">
        <v>231</v>
      </c>
      <c r="E37" t="s">
        <v>232</v>
      </c>
      <c r="F37" t="s">
        <v>1</v>
      </c>
      <c r="G37" t="s">
        <v>2</v>
      </c>
      <c r="H37" s="30">
        <v>45199</v>
      </c>
      <c r="I37" t="s">
        <v>233</v>
      </c>
      <c r="J37">
        <v>-25.81</v>
      </c>
      <c r="K37" t="s">
        <v>234</v>
      </c>
      <c r="L37">
        <v>2</v>
      </c>
      <c r="M37" t="s">
        <v>56</v>
      </c>
      <c r="N37" s="24">
        <v>20018</v>
      </c>
      <c r="O37">
        <v>42749</v>
      </c>
      <c r="P37" t="s">
        <v>240</v>
      </c>
      <c r="Q37" t="s">
        <v>236</v>
      </c>
    </row>
    <row r="38" spans="1:17" x14ac:dyDescent="0.25">
      <c r="A38" s="30">
        <v>45170</v>
      </c>
      <c r="B38" s="30">
        <v>45199</v>
      </c>
      <c r="C38" t="s">
        <v>59</v>
      </c>
      <c r="D38" t="s">
        <v>231</v>
      </c>
      <c r="E38" t="s">
        <v>232</v>
      </c>
      <c r="F38" t="s">
        <v>1</v>
      </c>
      <c r="G38" t="s">
        <v>2</v>
      </c>
      <c r="H38" s="30">
        <v>45199</v>
      </c>
      <c r="I38" t="s">
        <v>233</v>
      </c>
      <c r="J38">
        <v>-0.93</v>
      </c>
      <c r="K38" t="s">
        <v>234</v>
      </c>
      <c r="L38">
        <v>2</v>
      </c>
      <c r="M38" t="s">
        <v>56</v>
      </c>
      <c r="N38" s="24">
        <v>20020</v>
      </c>
      <c r="O38">
        <v>42741</v>
      </c>
      <c r="P38" t="s">
        <v>238</v>
      </c>
      <c r="Q38" t="s">
        <v>236</v>
      </c>
    </row>
    <row r="39" spans="1:17" x14ac:dyDescent="0.25">
      <c r="A39" s="30">
        <v>45170</v>
      </c>
      <c r="B39" s="30">
        <v>45199</v>
      </c>
      <c r="C39" t="s">
        <v>59</v>
      </c>
      <c r="D39" t="s">
        <v>231</v>
      </c>
      <c r="E39" t="s">
        <v>232</v>
      </c>
      <c r="F39" t="s">
        <v>1</v>
      </c>
      <c r="G39" t="s">
        <v>2</v>
      </c>
      <c r="H39" s="30">
        <v>45199</v>
      </c>
      <c r="I39" t="s">
        <v>233</v>
      </c>
      <c r="J39">
        <v>-54.51</v>
      </c>
      <c r="K39" t="s">
        <v>234</v>
      </c>
      <c r="L39">
        <v>2</v>
      </c>
      <c r="M39" t="s">
        <v>56</v>
      </c>
      <c r="N39" s="24">
        <v>20020</v>
      </c>
      <c r="O39">
        <v>42749</v>
      </c>
      <c r="P39" t="s">
        <v>240</v>
      </c>
      <c r="Q39" t="s">
        <v>236</v>
      </c>
    </row>
    <row r="40" spans="1:17" x14ac:dyDescent="0.25">
      <c r="A40" s="30">
        <v>45170</v>
      </c>
      <c r="B40" s="30">
        <v>45199</v>
      </c>
      <c r="C40" t="s">
        <v>246</v>
      </c>
      <c r="D40" t="s">
        <v>231</v>
      </c>
      <c r="E40" t="s">
        <v>232</v>
      </c>
      <c r="F40" t="s">
        <v>1</v>
      </c>
      <c r="G40" t="s">
        <v>2</v>
      </c>
      <c r="H40" s="30">
        <v>45199</v>
      </c>
      <c r="I40" t="s">
        <v>233</v>
      </c>
      <c r="J40">
        <v>-41.62</v>
      </c>
      <c r="K40" t="s">
        <v>234</v>
      </c>
      <c r="L40">
        <v>2</v>
      </c>
      <c r="M40" t="s">
        <v>56</v>
      </c>
      <c r="N40" s="24">
        <v>20040</v>
      </c>
      <c r="O40">
        <v>42749</v>
      </c>
      <c r="P40" t="s">
        <v>240</v>
      </c>
      <c r="Q40" t="s">
        <v>236</v>
      </c>
    </row>
    <row r="41" spans="1:17" x14ac:dyDescent="0.25">
      <c r="A41" s="30">
        <v>45170</v>
      </c>
      <c r="B41" s="30">
        <v>45199</v>
      </c>
      <c r="C41" t="s">
        <v>61</v>
      </c>
      <c r="D41" t="s">
        <v>231</v>
      </c>
      <c r="E41" t="s">
        <v>232</v>
      </c>
      <c r="F41" t="s">
        <v>1</v>
      </c>
      <c r="G41" t="s">
        <v>2</v>
      </c>
      <c r="H41" s="30">
        <v>45199</v>
      </c>
      <c r="I41" t="s">
        <v>233</v>
      </c>
      <c r="J41">
        <v>-653.63</v>
      </c>
      <c r="K41" t="s">
        <v>234</v>
      </c>
      <c r="L41">
        <v>2</v>
      </c>
      <c r="M41" t="s">
        <v>56</v>
      </c>
      <c r="N41" s="24">
        <v>20050</v>
      </c>
      <c r="O41">
        <v>42749</v>
      </c>
      <c r="P41" t="s">
        <v>240</v>
      </c>
      <c r="Q41" t="s">
        <v>236</v>
      </c>
    </row>
    <row r="42" spans="1:17" x14ac:dyDescent="0.25">
      <c r="A42" s="30">
        <v>45170</v>
      </c>
      <c r="B42" s="30">
        <v>45199</v>
      </c>
      <c r="C42" t="s">
        <v>172</v>
      </c>
      <c r="D42" t="s">
        <v>231</v>
      </c>
      <c r="E42" t="s">
        <v>232</v>
      </c>
      <c r="F42" t="s">
        <v>1</v>
      </c>
      <c r="G42" t="s">
        <v>2</v>
      </c>
      <c r="H42" s="30">
        <v>45199</v>
      </c>
      <c r="I42" t="s">
        <v>233</v>
      </c>
      <c r="J42">
        <v>-201.48</v>
      </c>
      <c r="K42" t="s">
        <v>234</v>
      </c>
      <c r="L42">
        <v>2</v>
      </c>
      <c r="M42" t="s">
        <v>56</v>
      </c>
      <c r="N42" s="24">
        <v>20115</v>
      </c>
      <c r="O42">
        <v>42749</v>
      </c>
      <c r="P42" t="s">
        <v>240</v>
      </c>
      <c r="Q42" t="s">
        <v>236</v>
      </c>
    </row>
    <row r="43" spans="1:17" x14ac:dyDescent="0.25">
      <c r="A43" s="30">
        <v>45170</v>
      </c>
      <c r="B43" s="30">
        <v>45199</v>
      </c>
      <c r="C43" t="s">
        <v>62</v>
      </c>
      <c r="D43" t="s">
        <v>231</v>
      </c>
      <c r="E43" t="s">
        <v>232</v>
      </c>
      <c r="F43" t="s">
        <v>1</v>
      </c>
      <c r="G43" t="s">
        <v>2</v>
      </c>
      <c r="H43" s="30">
        <v>45199</v>
      </c>
      <c r="I43" t="s">
        <v>233</v>
      </c>
      <c r="J43">
        <v>-54.51</v>
      </c>
      <c r="K43" t="s">
        <v>234</v>
      </c>
      <c r="L43">
        <v>2</v>
      </c>
      <c r="M43" t="s">
        <v>56</v>
      </c>
      <c r="N43" s="24">
        <v>20300</v>
      </c>
      <c r="O43">
        <v>42749</v>
      </c>
      <c r="P43" t="s">
        <v>240</v>
      </c>
      <c r="Q43" t="s">
        <v>236</v>
      </c>
    </row>
    <row r="44" spans="1:17" x14ac:dyDescent="0.25">
      <c r="A44" s="30">
        <v>45170</v>
      </c>
      <c r="B44" s="30">
        <v>45199</v>
      </c>
      <c r="C44" t="s">
        <v>247</v>
      </c>
      <c r="D44" t="s">
        <v>231</v>
      </c>
      <c r="E44" t="s">
        <v>232</v>
      </c>
      <c r="F44" t="s">
        <v>1</v>
      </c>
      <c r="G44" t="s">
        <v>2</v>
      </c>
      <c r="H44" s="30">
        <v>45199</v>
      </c>
      <c r="I44" t="s">
        <v>233</v>
      </c>
      <c r="J44">
        <v>-169.33</v>
      </c>
      <c r="K44" t="s">
        <v>234</v>
      </c>
      <c r="L44">
        <v>2</v>
      </c>
      <c r="M44" t="s">
        <v>56</v>
      </c>
      <c r="N44" s="24">
        <v>20310</v>
      </c>
      <c r="O44">
        <v>42749</v>
      </c>
      <c r="P44" t="s">
        <v>240</v>
      </c>
      <c r="Q44" t="s">
        <v>236</v>
      </c>
    </row>
    <row r="45" spans="1:17" x14ac:dyDescent="0.25">
      <c r="A45" s="30">
        <v>45170</v>
      </c>
      <c r="B45" s="30">
        <v>45199</v>
      </c>
      <c r="C45" t="s">
        <v>64</v>
      </c>
      <c r="D45" t="s">
        <v>231</v>
      </c>
      <c r="E45" t="s">
        <v>232</v>
      </c>
      <c r="F45" t="s">
        <v>1</v>
      </c>
      <c r="G45" t="s">
        <v>2</v>
      </c>
      <c r="H45" s="30">
        <v>45199</v>
      </c>
      <c r="I45" t="s">
        <v>233</v>
      </c>
      <c r="J45">
        <v>-1704.3</v>
      </c>
      <c r="K45" t="s">
        <v>234</v>
      </c>
      <c r="L45">
        <v>2</v>
      </c>
      <c r="M45" t="s">
        <v>56</v>
      </c>
      <c r="N45" s="24">
        <v>20320</v>
      </c>
      <c r="O45">
        <v>42742</v>
      </c>
      <c r="P45" t="s">
        <v>248</v>
      </c>
      <c r="Q45" t="s">
        <v>236</v>
      </c>
    </row>
    <row r="46" spans="1:17" x14ac:dyDescent="0.25">
      <c r="A46" s="30">
        <v>45170</v>
      </c>
      <c r="B46" s="30">
        <v>45199</v>
      </c>
      <c r="C46" t="s">
        <v>64</v>
      </c>
      <c r="D46" t="s">
        <v>231</v>
      </c>
      <c r="E46" t="s">
        <v>232</v>
      </c>
      <c r="F46" t="s">
        <v>1</v>
      </c>
      <c r="G46" t="s">
        <v>2</v>
      </c>
      <c r="H46" s="30">
        <v>45199</v>
      </c>
      <c r="I46" t="s">
        <v>233</v>
      </c>
      <c r="J46">
        <v>-105.79</v>
      </c>
      <c r="K46" t="s">
        <v>234</v>
      </c>
      <c r="L46">
        <v>2</v>
      </c>
      <c r="M46" t="s">
        <v>56</v>
      </c>
      <c r="N46" s="24">
        <v>20320</v>
      </c>
      <c r="O46">
        <v>42749</v>
      </c>
      <c r="P46" t="s">
        <v>240</v>
      </c>
      <c r="Q46" t="s">
        <v>236</v>
      </c>
    </row>
    <row r="47" spans="1:17" x14ac:dyDescent="0.25">
      <c r="A47" s="30">
        <v>45170</v>
      </c>
      <c r="B47" s="30">
        <v>45199</v>
      </c>
      <c r="C47" t="s">
        <v>65</v>
      </c>
      <c r="D47" t="s">
        <v>231</v>
      </c>
      <c r="E47" t="s">
        <v>232</v>
      </c>
      <c r="F47" t="s">
        <v>1</v>
      </c>
      <c r="G47" t="s">
        <v>2</v>
      </c>
      <c r="H47" s="30">
        <v>45199</v>
      </c>
      <c r="I47" t="s">
        <v>233</v>
      </c>
      <c r="J47">
        <v>-23.57</v>
      </c>
      <c r="K47" t="s">
        <v>234</v>
      </c>
      <c r="L47">
        <v>2</v>
      </c>
      <c r="M47" t="s">
        <v>56</v>
      </c>
      <c r="N47" s="24">
        <v>20330</v>
      </c>
      <c r="O47">
        <v>42749</v>
      </c>
      <c r="P47" t="s">
        <v>240</v>
      </c>
      <c r="Q47" t="s">
        <v>236</v>
      </c>
    </row>
    <row r="48" spans="1:17" x14ac:dyDescent="0.25">
      <c r="A48" s="30">
        <v>45170</v>
      </c>
      <c r="B48" s="30">
        <v>45199</v>
      </c>
      <c r="C48" t="s">
        <v>66</v>
      </c>
      <c r="D48" t="s">
        <v>231</v>
      </c>
      <c r="E48" t="s">
        <v>232</v>
      </c>
      <c r="F48" t="s">
        <v>1</v>
      </c>
      <c r="G48" t="s">
        <v>2</v>
      </c>
      <c r="H48" s="30">
        <v>45199</v>
      </c>
      <c r="I48" t="s">
        <v>233</v>
      </c>
      <c r="J48">
        <v>-47.26</v>
      </c>
      <c r="K48" t="s">
        <v>234</v>
      </c>
      <c r="L48">
        <v>2</v>
      </c>
      <c r="M48" t="s">
        <v>56</v>
      </c>
      <c r="N48" s="24">
        <v>20702</v>
      </c>
      <c r="O48">
        <v>42735</v>
      </c>
      <c r="P48" t="s">
        <v>249</v>
      </c>
      <c r="Q48" t="s">
        <v>236</v>
      </c>
    </row>
    <row r="49" spans="1:17" x14ac:dyDescent="0.25">
      <c r="A49" s="30">
        <v>45170</v>
      </c>
      <c r="B49" s="30">
        <v>45199</v>
      </c>
      <c r="C49" t="s">
        <v>66</v>
      </c>
      <c r="D49" t="s">
        <v>231</v>
      </c>
      <c r="E49" t="s">
        <v>232</v>
      </c>
      <c r="F49" t="s">
        <v>1</v>
      </c>
      <c r="G49" t="s">
        <v>2</v>
      </c>
      <c r="H49" s="30">
        <v>45199</v>
      </c>
      <c r="I49" t="s">
        <v>233</v>
      </c>
      <c r="J49">
        <v>-4289.8999999999996</v>
      </c>
      <c r="K49" t="s">
        <v>234</v>
      </c>
      <c r="L49">
        <v>2</v>
      </c>
      <c r="M49" t="s">
        <v>56</v>
      </c>
      <c r="N49" s="24">
        <v>20702</v>
      </c>
      <c r="O49">
        <v>42741</v>
      </c>
      <c r="P49" t="s">
        <v>238</v>
      </c>
      <c r="Q49" t="s">
        <v>236</v>
      </c>
    </row>
    <row r="50" spans="1:17" x14ac:dyDescent="0.25">
      <c r="A50" s="30">
        <v>45170</v>
      </c>
      <c r="B50" s="30">
        <v>45199</v>
      </c>
      <c r="C50" t="s">
        <v>66</v>
      </c>
      <c r="D50" t="s">
        <v>231</v>
      </c>
      <c r="E50" t="s">
        <v>232</v>
      </c>
      <c r="F50" t="s">
        <v>1</v>
      </c>
      <c r="G50" t="s">
        <v>2</v>
      </c>
      <c r="H50" s="30">
        <v>45199</v>
      </c>
      <c r="I50" t="s">
        <v>233</v>
      </c>
      <c r="J50">
        <v>-2923.54</v>
      </c>
      <c r="K50" t="s">
        <v>234</v>
      </c>
      <c r="L50">
        <v>2</v>
      </c>
      <c r="M50" t="s">
        <v>56</v>
      </c>
      <c r="N50" s="24">
        <v>20702</v>
      </c>
      <c r="O50">
        <v>42749</v>
      </c>
      <c r="P50" t="s">
        <v>240</v>
      </c>
      <c r="Q50" t="s">
        <v>236</v>
      </c>
    </row>
    <row r="51" spans="1:17" x14ac:dyDescent="0.25">
      <c r="A51" s="30">
        <v>45170</v>
      </c>
      <c r="B51" s="30">
        <v>45199</v>
      </c>
      <c r="C51" t="s">
        <v>67</v>
      </c>
      <c r="D51" t="s">
        <v>231</v>
      </c>
      <c r="E51" t="s">
        <v>232</v>
      </c>
      <c r="F51" t="s">
        <v>1</v>
      </c>
      <c r="G51" t="s">
        <v>2</v>
      </c>
      <c r="H51" s="30">
        <v>45199</v>
      </c>
      <c r="I51" t="s">
        <v>233</v>
      </c>
      <c r="J51">
        <v>-420.74</v>
      </c>
      <c r="K51" t="s">
        <v>234</v>
      </c>
      <c r="L51">
        <v>2</v>
      </c>
      <c r="M51" t="s">
        <v>56</v>
      </c>
      <c r="N51" s="24">
        <v>20705</v>
      </c>
      <c r="O51">
        <v>42741</v>
      </c>
      <c r="P51" t="s">
        <v>238</v>
      </c>
      <c r="Q51" t="s">
        <v>236</v>
      </c>
    </row>
    <row r="52" spans="1:17" x14ac:dyDescent="0.25">
      <c r="A52" s="30">
        <v>45170</v>
      </c>
      <c r="B52" s="30">
        <v>45199</v>
      </c>
      <c r="C52" t="s">
        <v>67</v>
      </c>
      <c r="D52" t="s">
        <v>231</v>
      </c>
      <c r="E52" t="s">
        <v>232</v>
      </c>
      <c r="F52" t="s">
        <v>1</v>
      </c>
      <c r="G52" t="s">
        <v>2</v>
      </c>
      <c r="H52" s="30">
        <v>45199</v>
      </c>
      <c r="I52" t="s">
        <v>233</v>
      </c>
      <c r="J52">
        <v>-2074.0300000000002</v>
      </c>
      <c r="K52" t="s">
        <v>234</v>
      </c>
      <c r="L52">
        <v>2</v>
      </c>
      <c r="M52" t="s">
        <v>56</v>
      </c>
      <c r="N52" s="24">
        <v>20705</v>
      </c>
      <c r="O52">
        <v>42749</v>
      </c>
      <c r="P52" t="s">
        <v>240</v>
      </c>
      <c r="Q52" t="s">
        <v>236</v>
      </c>
    </row>
    <row r="53" spans="1:17" x14ac:dyDescent="0.25">
      <c r="A53" s="30">
        <v>45170</v>
      </c>
      <c r="B53" s="30">
        <v>45199</v>
      </c>
      <c r="C53" t="s">
        <v>68</v>
      </c>
      <c r="D53" t="s">
        <v>231</v>
      </c>
      <c r="E53" t="s">
        <v>232</v>
      </c>
      <c r="F53" t="s">
        <v>1</v>
      </c>
      <c r="G53" t="s">
        <v>2</v>
      </c>
      <c r="H53" s="30">
        <v>45199</v>
      </c>
      <c r="I53" t="s">
        <v>233</v>
      </c>
      <c r="J53">
        <v>-534.05999999999995</v>
      </c>
      <c r="K53" t="s">
        <v>234</v>
      </c>
      <c r="L53">
        <v>2</v>
      </c>
      <c r="M53" t="s">
        <v>56</v>
      </c>
      <c r="N53" s="24">
        <v>20706</v>
      </c>
      <c r="O53">
        <v>42741</v>
      </c>
      <c r="P53" t="s">
        <v>238</v>
      </c>
      <c r="Q53" t="s">
        <v>236</v>
      </c>
    </row>
    <row r="54" spans="1:17" x14ac:dyDescent="0.25">
      <c r="A54" s="30">
        <v>45170</v>
      </c>
      <c r="B54" s="30">
        <v>45199</v>
      </c>
      <c r="C54" t="s">
        <v>68</v>
      </c>
      <c r="D54" t="s">
        <v>231</v>
      </c>
      <c r="E54" t="s">
        <v>232</v>
      </c>
      <c r="F54" t="s">
        <v>1</v>
      </c>
      <c r="G54" t="s">
        <v>2</v>
      </c>
      <c r="H54" s="30">
        <v>45199</v>
      </c>
      <c r="I54" t="s">
        <v>233</v>
      </c>
      <c r="J54">
        <v>-395.36</v>
      </c>
      <c r="K54" t="s">
        <v>234</v>
      </c>
      <c r="L54">
        <v>2</v>
      </c>
      <c r="M54" t="s">
        <v>56</v>
      </c>
      <c r="N54" s="24">
        <v>20706</v>
      </c>
      <c r="O54">
        <v>42749</v>
      </c>
      <c r="P54" t="s">
        <v>240</v>
      </c>
      <c r="Q54" t="s">
        <v>236</v>
      </c>
    </row>
    <row r="55" spans="1:17" x14ac:dyDescent="0.25">
      <c r="A55" s="30">
        <v>45170</v>
      </c>
      <c r="B55" s="30">
        <v>45199</v>
      </c>
      <c r="C55" t="s">
        <v>69</v>
      </c>
      <c r="D55" t="s">
        <v>231</v>
      </c>
      <c r="E55" t="s">
        <v>232</v>
      </c>
      <c r="F55" t="s">
        <v>1</v>
      </c>
      <c r="G55" t="s">
        <v>2</v>
      </c>
      <c r="H55" s="30">
        <v>45199</v>
      </c>
      <c r="I55" t="s">
        <v>233</v>
      </c>
      <c r="J55">
        <v>-6950.57</v>
      </c>
      <c r="K55" t="s">
        <v>234</v>
      </c>
      <c r="L55">
        <v>2</v>
      </c>
      <c r="M55" t="s">
        <v>56</v>
      </c>
      <c r="N55" s="24">
        <v>20708</v>
      </c>
      <c r="O55">
        <v>42749</v>
      </c>
      <c r="P55" t="s">
        <v>240</v>
      </c>
      <c r="Q55" t="s">
        <v>236</v>
      </c>
    </row>
    <row r="56" spans="1:17" x14ac:dyDescent="0.25">
      <c r="A56" s="30">
        <v>45170</v>
      </c>
      <c r="B56" s="30">
        <v>45199</v>
      </c>
      <c r="C56" t="s">
        <v>70</v>
      </c>
      <c r="D56" t="s">
        <v>231</v>
      </c>
      <c r="E56" t="s">
        <v>232</v>
      </c>
      <c r="F56" t="s">
        <v>1</v>
      </c>
      <c r="G56" t="s">
        <v>2</v>
      </c>
      <c r="H56" s="30">
        <v>45199</v>
      </c>
      <c r="I56" t="s">
        <v>233</v>
      </c>
      <c r="J56">
        <v>-104.09</v>
      </c>
      <c r="K56" t="s">
        <v>234</v>
      </c>
      <c r="L56">
        <v>2</v>
      </c>
      <c r="M56" t="s">
        <v>56</v>
      </c>
      <c r="N56" s="24">
        <v>20737</v>
      </c>
      <c r="O56">
        <v>42741</v>
      </c>
      <c r="P56" t="s">
        <v>238</v>
      </c>
      <c r="Q56" t="s">
        <v>236</v>
      </c>
    </row>
    <row r="57" spans="1:17" x14ac:dyDescent="0.25">
      <c r="A57" s="30">
        <v>45170</v>
      </c>
      <c r="B57" s="30">
        <v>45199</v>
      </c>
      <c r="C57" t="s">
        <v>70</v>
      </c>
      <c r="D57" t="s">
        <v>231</v>
      </c>
      <c r="E57" t="s">
        <v>232</v>
      </c>
      <c r="F57" t="s">
        <v>1</v>
      </c>
      <c r="G57" t="s">
        <v>2</v>
      </c>
      <c r="H57" s="30">
        <v>45199</v>
      </c>
      <c r="I57" t="s">
        <v>233</v>
      </c>
      <c r="J57">
        <v>-1095.3399999999999</v>
      </c>
      <c r="K57" t="s">
        <v>234</v>
      </c>
      <c r="L57">
        <v>2</v>
      </c>
      <c r="M57" t="s">
        <v>56</v>
      </c>
      <c r="N57" s="24">
        <v>20737</v>
      </c>
      <c r="O57">
        <v>42749</v>
      </c>
      <c r="P57" t="s">
        <v>240</v>
      </c>
      <c r="Q57" t="s">
        <v>236</v>
      </c>
    </row>
    <row r="58" spans="1:17" x14ac:dyDescent="0.25">
      <c r="A58" s="30">
        <v>45170</v>
      </c>
      <c r="B58" s="30">
        <v>45199</v>
      </c>
      <c r="C58" t="s">
        <v>71</v>
      </c>
      <c r="D58" t="s">
        <v>231</v>
      </c>
      <c r="E58" t="s">
        <v>232</v>
      </c>
      <c r="F58" t="s">
        <v>1</v>
      </c>
      <c r="G58" t="s">
        <v>2</v>
      </c>
      <c r="H58" s="30">
        <v>45199</v>
      </c>
      <c r="I58" t="s">
        <v>233</v>
      </c>
      <c r="J58">
        <v>-283.56</v>
      </c>
      <c r="K58" t="s">
        <v>234</v>
      </c>
      <c r="L58">
        <v>2</v>
      </c>
      <c r="M58" t="s">
        <v>56</v>
      </c>
      <c r="N58" s="24">
        <v>20738</v>
      </c>
      <c r="O58">
        <v>42735</v>
      </c>
      <c r="P58" t="s">
        <v>249</v>
      </c>
      <c r="Q58" t="s">
        <v>236</v>
      </c>
    </row>
    <row r="59" spans="1:17" x14ac:dyDescent="0.25">
      <c r="A59" s="30">
        <v>45170</v>
      </c>
      <c r="B59" s="30">
        <v>45199</v>
      </c>
      <c r="C59" t="s">
        <v>71</v>
      </c>
      <c r="D59" t="s">
        <v>231</v>
      </c>
      <c r="E59" t="s">
        <v>232</v>
      </c>
      <c r="F59" t="s">
        <v>1</v>
      </c>
      <c r="G59" t="s">
        <v>2</v>
      </c>
      <c r="H59" s="30">
        <v>45199</v>
      </c>
      <c r="I59" t="s">
        <v>233</v>
      </c>
      <c r="J59">
        <v>-257.12</v>
      </c>
      <c r="K59" t="s">
        <v>234</v>
      </c>
      <c r="L59">
        <v>2</v>
      </c>
      <c r="M59" t="s">
        <v>56</v>
      </c>
      <c r="N59" s="24">
        <v>20738</v>
      </c>
      <c r="O59">
        <v>42741</v>
      </c>
      <c r="P59" t="s">
        <v>238</v>
      </c>
      <c r="Q59" t="s">
        <v>236</v>
      </c>
    </row>
    <row r="60" spans="1:17" x14ac:dyDescent="0.25">
      <c r="A60" s="30">
        <v>45170</v>
      </c>
      <c r="B60" s="30">
        <v>45199</v>
      </c>
      <c r="C60" t="s">
        <v>71</v>
      </c>
      <c r="D60" t="s">
        <v>231</v>
      </c>
      <c r="E60" t="s">
        <v>232</v>
      </c>
      <c r="F60" t="s">
        <v>1</v>
      </c>
      <c r="G60" t="s">
        <v>2</v>
      </c>
      <c r="H60" s="30">
        <v>45199</v>
      </c>
      <c r="I60" t="s">
        <v>233</v>
      </c>
      <c r="J60">
        <v>-2500.5</v>
      </c>
      <c r="K60" t="s">
        <v>234</v>
      </c>
      <c r="L60">
        <v>2</v>
      </c>
      <c r="M60" t="s">
        <v>56</v>
      </c>
      <c r="N60" s="24">
        <v>20738</v>
      </c>
      <c r="O60">
        <v>42749</v>
      </c>
      <c r="P60" t="s">
        <v>240</v>
      </c>
      <c r="Q60" t="s">
        <v>236</v>
      </c>
    </row>
    <row r="61" spans="1:17" x14ac:dyDescent="0.25">
      <c r="A61" s="30">
        <v>45170</v>
      </c>
      <c r="B61" s="30">
        <v>45199</v>
      </c>
      <c r="C61" t="s">
        <v>72</v>
      </c>
      <c r="D61" t="s">
        <v>231</v>
      </c>
      <c r="E61" t="s">
        <v>232</v>
      </c>
      <c r="F61" t="s">
        <v>1</v>
      </c>
      <c r="G61" t="s">
        <v>2</v>
      </c>
      <c r="H61" s="30">
        <v>45199</v>
      </c>
      <c r="I61" t="s">
        <v>233</v>
      </c>
      <c r="J61">
        <v>-516.74</v>
      </c>
      <c r="K61" t="s">
        <v>234</v>
      </c>
      <c r="L61">
        <v>2</v>
      </c>
      <c r="M61" t="s">
        <v>56</v>
      </c>
      <c r="N61" s="24">
        <v>20780</v>
      </c>
      <c r="O61">
        <v>42741</v>
      </c>
      <c r="P61" t="s">
        <v>238</v>
      </c>
      <c r="Q61" t="s">
        <v>236</v>
      </c>
    </row>
    <row r="62" spans="1:17" x14ac:dyDescent="0.25">
      <c r="A62" s="30">
        <v>45170</v>
      </c>
      <c r="B62" s="30">
        <v>45199</v>
      </c>
      <c r="C62" t="s">
        <v>72</v>
      </c>
      <c r="D62" t="s">
        <v>231</v>
      </c>
      <c r="E62" t="s">
        <v>232</v>
      </c>
      <c r="F62" t="s">
        <v>1</v>
      </c>
      <c r="G62" t="s">
        <v>2</v>
      </c>
      <c r="H62" s="30">
        <v>45199</v>
      </c>
      <c r="I62" t="s">
        <v>233</v>
      </c>
      <c r="J62">
        <v>-1213.3699999999999</v>
      </c>
      <c r="K62" t="s">
        <v>234</v>
      </c>
      <c r="L62">
        <v>2</v>
      </c>
      <c r="M62" t="s">
        <v>56</v>
      </c>
      <c r="N62" s="24">
        <v>20780</v>
      </c>
      <c r="O62">
        <v>42749</v>
      </c>
      <c r="P62" t="s">
        <v>240</v>
      </c>
      <c r="Q62" t="s">
        <v>236</v>
      </c>
    </row>
    <row r="63" spans="1:17" x14ac:dyDescent="0.25">
      <c r="A63" s="30">
        <v>45170</v>
      </c>
      <c r="B63" s="30">
        <v>45199</v>
      </c>
      <c r="C63" t="s">
        <v>73</v>
      </c>
      <c r="D63" t="s">
        <v>231</v>
      </c>
      <c r="E63" t="s">
        <v>232</v>
      </c>
      <c r="F63" t="s">
        <v>1</v>
      </c>
      <c r="G63" t="s">
        <v>2</v>
      </c>
      <c r="H63" s="30">
        <v>45199</v>
      </c>
      <c r="I63" t="s">
        <v>233</v>
      </c>
      <c r="J63">
        <v>-456.79</v>
      </c>
      <c r="K63" t="s">
        <v>234</v>
      </c>
      <c r="L63">
        <v>2</v>
      </c>
      <c r="M63" t="s">
        <v>56</v>
      </c>
      <c r="N63" s="24">
        <v>20781</v>
      </c>
      <c r="O63">
        <v>42749</v>
      </c>
      <c r="P63" t="s">
        <v>240</v>
      </c>
      <c r="Q63" t="s">
        <v>236</v>
      </c>
    </row>
    <row r="64" spans="1:17" x14ac:dyDescent="0.25">
      <c r="A64" s="30">
        <v>45170</v>
      </c>
      <c r="B64" s="30">
        <v>45199</v>
      </c>
      <c r="C64" t="s">
        <v>250</v>
      </c>
      <c r="D64" t="s">
        <v>231</v>
      </c>
      <c r="E64" t="s">
        <v>232</v>
      </c>
      <c r="F64" t="s">
        <v>1</v>
      </c>
      <c r="G64" t="s">
        <v>2</v>
      </c>
      <c r="H64" s="30">
        <v>45199</v>
      </c>
      <c r="I64" t="s">
        <v>233</v>
      </c>
      <c r="J64">
        <v>-2287.0500000000002</v>
      </c>
      <c r="K64" t="s">
        <v>234</v>
      </c>
      <c r="L64">
        <v>2</v>
      </c>
      <c r="M64" t="s">
        <v>56</v>
      </c>
      <c r="N64" s="24">
        <v>20782</v>
      </c>
      <c r="O64">
        <v>42749</v>
      </c>
      <c r="P64" t="s">
        <v>240</v>
      </c>
      <c r="Q64" t="s">
        <v>236</v>
      </c>
    </row>
    <row r="65" spans="1:17" x14ac:dyDescent="0.25">
      <c r="A65" s="30">
        <v>45170</v>
      </c>
      <c r="B65" s="30">
        <v>45199</v>
      </c>
      <c r="C65" t="s">
        <v>251</v>
      </c>
      <c r="D65" t="s">
        <v>231</v>
      </c>
      <c r="E65" t="s">
        <v>232</v>
      </c>
      <c r="F65" t="s">
        <v>1</v>
      </c>
      <c r="G65" t="s">
        <v>2</v>
      </c>
      <c r="H65" s="30">
        <v>45199</v>
      </c>
      <c r="I65" t="s">
        <v>233</v>
      </c>
      <c r="J65">
        <v>-2363.85</v>
      </c>
      <c r="K65" t="s">
        <v>234</v>
      </c>
      <c r="L65">
        <v>2</v>
      </c>
      <c r="M65" t="s">
        <v>56</v>
      </c>
      <c r="N65" s="24">
        <v>20784</v>
      </c>
      <c r="O65">
        <v>42749</v>
      </c>
      <c r="P65" t="s">
        <v>240</v>
      </c>
      <c r="Q65" t="s">
        <v>236</v>
      </c>
    </row>
    <row r="66" spans="1:17" x14ac:dyDescent="0.25">
      <c r="A66" s="30">
        <v>45170</v>
      </c>
      <c r="B66" s="30">
        <v>45199</v>
      </c>
      <c r="C66" t="s">
        <v>74</v>
      </c>
      <c r="D66" t="s">
        <v>231</v>
      </c>
      <c r="E66" t="s">
        <v>232</v>
      </c>
      <c r="F66" t="s">
        <v>1</v>
      </c>
      <c r="G66" t="s">
        <v>2</v>
      </c>
      <c r="H66" s="30">
        <v>45199</v>
      </c>
      <c r="I66" t="s">
        <v>233</v>
      </c>
      <c r="J66">
        <v>-51.39</v>
      </c>
      <c r="K66" t="s">
        <v>234</v>
      </c>
      <c r="L66">
        <v>2</v>
      </c>
      <c r="M66" t="s">
        <v>56</v>
      </c>
      <c r="N66" s="24">
        <v>20789</v>
      </c>
      <c r="O66">
        <v>42741</v>
      </c>
      <c r="P66" t="s">
        <v>238</v>
      </c>
      <c r="Q66" t="s">
        <v>236</v>
      </c>
    </row>
    <row r="67" spans="1:17" x14ac:dyDescent="0.25">
      <c r="A67" s="30">
        <v>45170</v>
      </c>
      <c r="B67" s="30">
        <v>45199</v>
      </c>
      <c r="C67" t="s">
        <v>74</v>
      </c>
      <c r="D67" t="s">
        <v>231</v>
      </c>
      <c r="E67" t="s">
        <v>232</v>
      </c>
      <c r="F67" t="s">
        <v>1</v>
      </c>
      <c r="G67" t="s">
        <v>2</v>
      </c>
      <c r="H67" s="30">
        <v>45199</v>
      </c>
      <c r="I67" t="s">
        <v>233</v>
      </c>
      <c r="J67">
        <v>-63.82</v>
      </c>
      <c r="K67" t="s">
        <v>234</v>
      </c>
      <c r="L67">
        <v>2</v>
      </c>
      <c r="M67" t="s">
        <v>56</v>
      </c>
      <c r="N67" s="24">
        <v>20789</v>
      </c>
      <c r="O67">
        <v>42749</v>
      </c>
      <c r="P67" t="s">
        <v>240</v>
      </c>
      <c r="Q67" t="s">
        <v>236</v>
      </c>
    </row>
    <row r="68" spans="1:17" x14ac:dyDescent="0.25">
      <c r="A68" s="30">
        <v>45170</v>
      </c>
      <c r="B68" s="30">
        <v>45199</v>
      </c>
      <c r="C68" t="s">
        <v>75</v>
      </c>
      <c r="D68" t="s">
        <v>231</v>
      </c>
      <c r="E68" t="s">
        <v>232</v>
      </c>
      <c r="F68" t="s">
        <v>1</v>
      </c>
      <c r="G68" t="s">
        <v>2</v>
      </c>
      <c r="H68" s="30">
        <v>45199</v>
      </c>
      <c r="I68" t="s">
        <v>233</v>
      </c>
      <c r="J68">
        <v>-81</v>
      </c>
      <c r="K68" t="s">
        <v>234</v>
      </c>
      <c r="L68">
        <v>2</v>
      </c>
      <c r="M68" t="s">
        <v>56</v>
      </c>
      <c r="N68" s="24">
        <v>20803</v>
      </c>
      <c r="O68">
        <v>42741</v>
      </c>
      <c r="P68" t="s">
        <v>238</v>
      </c>
      <c r="Q68" t="s">
        <v>236</v>
      </c>
    </row>
    <row r="69" spans="1:17" x14ac:dyDescent="0.25">
      <c r="A69" s="30">
        <v>45170</v>
      </c>
      <c r="B69" s="30">
        <v>45199</v>
      </c>
      <c r="C69" t="s">
        <v>75</v>
      </c>
      <c r="D69" t="s">
        <v>231</v>
      </c>
      <c r="E69" t="s">
        <v>232</v>
      </c>
      <c r="F69" t="s">
        <v>1</v>
      </c>
      <c r="G69" t="s">
        <v>2</v>
      </c>
      <c r="H69" s="30">
        <v>45199</v>
      </c>
      <c r="I69" t="s">
        <v>233</v>
      </c>
      <c r="J69">
        <v>-969.48</v>
      </c>
      <c r="K69" t="s">
        <v>234</v>
      </c>
      <c r="L69">
        <v>2</v>
      </c>
      <c r="M69" t="s">
        <v>56</v>
      </c>
      <c r="N69" s="24">
        <v>20803</v>
      </c>
      <c r="O69">
        <v>42743</v>
      </c>
      <c r="P69" t="s">
        <v>252</v>
      </c>
      <c r="Q69" t="s">
        <v>236</v>
      </c>
    </row>
    <row r="70" spans="1:17" x14ac:dyDescent="0.25">
      <c r="A70" s="30">
        <v>45170</v>
      </c>
      <c r="B70" s="30">
        <v>45199</v>
      </c>
      <c r="C70" t="s">
        <v>75</v>
      </c>
      <c r="D70" t="s">
        <v>231</v>
      </c>
      <c r="E70" t="s">
        <v>232</v>
      </c>
      <c r="F70" t="s">
        <v>1</v>
      </c>
      <c r="G70" t="s">
        <v>2</v>
      </c>
      <c r="H70" s="30">
        <v>45199</v>
      </c>
      <c r="I70" t="s">
        <v>233</v>
      </c>
      <c r="J70">
        <v>-1025.46</v>
      </c>
      <c r="K70" t="s">
        <v>234</v>
      </c>
      <c r="L70">
        <v>2</v>
      </c>
      <c r="M70" t="s">
        <v>56</v>
      </c>
      <c r="N70" s="24">
        <v>20803</v>
      </c>
      <c r="O70">
        <v>42744</v>
      </c>
      <c r="P70" t="s">
        <v>253</v>
      </c>
      <c r="Q70" t="s">
        <v>236</v>
      </c>
    </row>
    <row r="71" spans="1:17" x14ac:dyDescent="0.25">
      <c r="A71" s="30">
        <v>45170</v>
      </c>
      <c r="B71" s="30">
        <v>45199</v>
      </c>
      <c r="C71" t="s">
        <v>75</v>
      </c>
      <c r="D71" t="s">
        <v>231</v>
      </c>
      <c r="E71" t="s">
        <v>232</v>
      </c>
      <c r="F71" t="s">
        <v>1</v>
      </c>
      <c r="G71" t="s">
        <v>2</v>
      </c>
      <c r="H71" s="30">
        <v>45199</v>
      </c>
      <c r="I71" t="s">
        <v>233</v>
      </c>
      <c r="J71">
        <v>-181.04</v>
      </c>
      <c r="K71" t="s">
        <v>234</v>
      </c>
      <c r="L71">
        <v>2</v>
      </c>
      <c r="M71" t="s">
        <v>56</v>
      </c>
      <c r="N71" s="24">
        <v>20803</v>
      </c>
      <c r="O71">
        <v>42749</v>
      </c>
      <c r="P71" t="s">
        <v>240</v>
      </c>
      <c r="Q71" t="s">
        <v>236</v>
      </c>
    </row>
    <row r="72" spans="1:17" x14ac:dyDescent="0.25">
      <c r="A72" s="30">
        <v>45170</v>
      </c>
      <c r="B72" s="30">
        <v>45199</v>
      </c>
      <c r="C72" t="s">
        <v>254</v>
      </c>
      <c r="D72" t="s">
        <v>231</v>
      </c>
      <c r="E72" t="s">
        <v>232</v>
      </c>
      <c r="F72" t="s">
        <v>1</v>
      </c>
      <c r="G72" t="s">
        <v>2</v>
      </c>
      <c r="H72" s="30">
        <v>45199</v>
      </c>
      <c r="I72" t="s">
        <v>233</v>
      </c>
      <c r="J72">
        <v>-30.89</v>
      </c>
      <c r="K72" t="s">
        <v>234</v>
      </c>
      <c r="L72">
        <v>2</v>
      </c>
      <c r="M72" t="s">
        <v>56</v>
      </c>
      <c r="N72" s="24">
        <v>20829</v>
      </c>
      <c r="O72">
        <v>42741</v>
      </c>
      <c r="P72" t="s">
        <v>238</v>
      </c>
      <c r="Q72" t="s">
        <v>236</v>
      </c>
    </row>
    <row r="73" spans="1:17" x14ac:dyDescent="0.25">
      <c r="A73" s="30">
        <v>45170</v>
      </c>
      <c r="B73" s="30">
        <v>45199</v>
      </c>
      <c r="C73" t="s">
        <v>254</v>
      </c>
      <c r="D73" t="s">
        <v>231</v>
      </c>
      <c r="E73" t="s">
        <v>232</v>
      </c>
      <c r="F73" t="s">
        <v>1</v>
      </c>
      <c r="G73" t="s">
        <v>2</v>
      </c>
      <c r="H73" s="30">
        <v>45199</v>
      </c>
      <c r="I73" t="s">
        <v>233</v>
      </c>
      <c r="J73">
        <v>-257.12</v>
      </c>
      <c r="K73" t="s">
        <v>234</v>
      </c>
      <c r="L73">
        <v>2</v>
      </c>
      <c r="M73" t="s">
        <v>56</v>
      </c>
      <c r="N73" s="24">
        <v>20829</v>
      </c>
      <c r="O73">
        <v>42749</v>
      </c>
      <c r="P73" t="s">
        <v>240</v>
      </c>
      <c r="Q73" t="s">
        <v>236</v>
      </c>
    </row>
    <row r="74" spans="1:17" x14ac:dyDescent="0.25">
      <c r="A74" s="30">
        <v>45170</v>
      </c>
      <c r="B74" s="30">
        <v>45199</v>
      </c>
      <c r="C74" t="s">
        <v>77</v>
      </c>
      <c r="D74" t="s">
        <v>231</v>
      </c>
      <c r="E74" t="s">
        <v>232</v>
      </c>
      <c r="F74" t="s">
        <v>1</v>
      </c>
      <c r="G74" t="s">
        <v>2</v>
      </c>
      <c r="H74" s="30">
        <v>45199</v>
      </c>
      <c r="I74" t="s">
        <v>233</v>
      </c>
      <c r="J74">
        <v>-123.27</v>
      </c>
      <c r="K74" t="s">
        <v>234</v>
      </c>
      <c r="L74">
        <v>2</v>
      </c>
      <c r="M74" t="s">
        <v>56</v>
      </c>
      <c r="N74" s="24">
        <v>20831</v>
      </c>
      <c r="O74">
        <v>42749</v>
      </c>
      <c r="P74" t="s">
        <v>240</v>
      </c>
      <c r="Q74" t="s">
        <v>236</v>
      </c>
    </row>
    <row r="75" spans="1:17" x14ac:dyDescent="0.25">
      <c r="A75" s="30">
        <v>45170</v>
      </c>
      <c r="B75" s="30">
        <v>45199</v>
      </c>
      <c r="C75" t="s">
        <v>79</v>
      </c>
      <c r="D75" t="s">
        <v>231</v>
      </c>
      <c r="E75" t="s">
        <v>232</v>
      </c>
      <c r="F75" t="s">
        <v>1</v>
      </c>
      <c r="G75" t="s">
        <v>2</v>
      </c>
      <c r="H75" s="30">
        <v>45199</v>
      </c>
      <c r="I75" t="s">
        <v>233</v>
      </c>
      <c r="J75">
        <v>-25.25</v>
      </c>
      <c r="K75" t="s">
        <v>234</v>
      </c>
      <c r="L75">
        <v>2</v>
      </c>
      <c r="M75" t="s">
        <v>56</v>
      </c>
      <c r="N75" s="24">
        <v>21001</v>
      </c>
      <c r="O75">
        <v>42749</v>
      </c>
      <c r="P75" t="s">
        <v>240</v>
      </c>
      <c r="Q75" t="s">
        <v>236</v>
      </c>
    </row>
    <row r="76" spans="1:17" x14ac:dyDescent="0.25">
      <c r="A76" s="30">
        <v>45170</v>
      </c>
      <c r="B76" s="30">
        <v>45199</v>
      </c>
      <c r="C76" t="s">
        <v>255</v>
      </c>
      <c r="D76" t="s">
        <v>231</v>
      </c>
      <c r="E76" t="s">
        <v>232</v>
      </c>
      <c r="F76" t="s">
        <v>1</v>
      </c>
      <c r="G76" t="s">
        <v>2</v>
      </c>
      <c r="H76" s="30">
        <v>45199</v>
      </c>
      <c r="I76" t="s">
        <v>233</v>
      </c>
      <c r="J76">
        <v>-33.229999999999997</v>
      </c>
      <c r="K76" t="s">
        <v>234</v>
      </c>
      <c r="L76">
        <v>2</v>
      </c>
      <c r="M76" t="s">
        <v>56</v>
      </c>
      <c r="N76" s="24">
        <v>21106</v>
      </c>
      <c r="O76">
        <v>42749</v>
      </c>
      <c r="P76" t="s">
        <v>240</v>
      </c>
      <c r="Q76" t="s">
        <v>236</v>
      </c>
    </row>
    <row r="77" spans="1:17" x14ac:dyDescent="0.25">
      <c r="A77" s="30">
        <v>45170</v>
      </c>
      <c r="B77" s="30">
        <v>45199</v>
      </c>
      <c r="C77" t="s">
        <v>256</v>
      </c>
      <c r="D77" t="s">
        <v>231</v>
      </c>
      <c r="E77" t="s">
        <v>232</v>
      </c>
      <c r="F77" t="s">
        <v>1</v>
      </c>
      <c r="G77" t="s">
        <v>2</v>
      </c>
      <c r="H77" s="30">
        <v>45199</v>
      </c>
      <c r="I77" t="s">
        <v>233</v>
      </c>
      <c r="J77">
        <v>-2050.2800000000002</v>
      </c>
      <c r="K77" t="s">
        <v>234</v>
      </c>
      <c r="L77">
        <v>2</v>
      </c>
      <c r="M77" t="s">
        <v>56</v>
      </c>
      <c r="N77" s="24">
        <v>21110</v>
      </c>
      <c r="O77">
        <v>42749</v>
      </c>
      <c r="P77" t="s">
        <v>240</v>
      </c>
      <c r="Q77" t="s">
        <v>236</v>
      </c>
    </row>
    <row r="78" spans="1:17" x14ac:dyDescent="0.25">
      <c r="A78" s="30">
        <v>45170</v>
      </c>
      <c r="B78" s="30">
        <v>45199</v>
      </c>
      <c r="C78" t="s">
        <v>257</v>
      </c>
      <c r="D78" t="s">
        <v>231</v>
      </c>
      <c r="E78" t="s">
        <v>232</v>
      </c>
      <c r="F78" t="s">
        <v>1</v>
      </c>
      <c r="G78" t="s">
        <v>2</v>
      </c>
      <c r="H78" s="30">
        <v>45199</v>
      </c>
      <c r="I78" t="s">
        <v>233</v>
      </c>
      <c r="J78">
        <v>-565.76</v>
      </c>
      <c r="K78" t="s">
        <v>234</v>
      </c>
      <c r="L78">
        <v>2</v>
      </c>
      <c r="M78" t="s">
        <v>56</v>
      </c>
      <c r="N78" s="24">
        <v>21113</v>
      </c>
      <c r="O78">
        <v>42749</v>
      </c>
      <c r="P78" t="s">
        <v>240</v>
      </c>
      <c r="Q78" t="s">
        <v>236</v>
      </c>
    </row>
    <row r="79" spans="1:17" x14ac:dyDescent="0.25">
      <c r="A79" s="30">
        <v>45170</v>
      </c>
      <c r="B79" s="30">
        <v>45199</v>
      </c>
      <c r="C79" t="s">
        <v>258</v>
      </c>
      <c r="D79" t="s">
        <v>231</v>
      </c>
      <c r="E79" t="s">
        <v>232</v>
      </c>
      <c r="F79" t="s">
        <v>1</v>
      </c>
      <c r="G79" t="s">
        <v>2</v>
      </c>
      <c r="H79" s="30">
        <v>45199</v>
      </c>
      <c r="I79" t="s">
        <v>233</v>
      </c>
      <c r="J79">
        <v>-653.96</v>
      </c>
      <c r="K79" t="s">
        <v>234</v>
      </c>
      <c r="L79">
        <v>2</v>
      </c>
      <c r="M79" t="s">
        <v>56</v>
      </c>
      <c r="N79" s="24">
        <v>21115</v>
      </c>
      <c r="O79">
        <v>42749</v>
      </c>
      <c r="P79" t="s">
        <v>240</v>
      </c>
      <c r="Q79" t="s">
        <v>236</v>
      </c>
    </row>
    <row r="80" spans="1:17" x14ac:dyDescent="0.25">
      <c r="A80" s="30">
        <v>45170</v>
      </c>
      <c r="B80" s="30">
        <v>45199</v>
      </c>
      <c r="C80" t="s">
        <v>83</v>
      </c>
      <c r="D80" t="s">
        <v>231</v>
      </c>
      <c r="E80" t="s">
        <v>232</v>
      </c>
      <c r="F80" t="s">
        <v>1</v>
      </c>
      <c r="G80" t="s">
        <v>2</v>
      </c>
      <c r="H80" s="30">
        <v>45199</v>
      </c>
      <c r="I80" t="s">
        <v>233</v>
      </c>
      <c r="J80">
        <v>-341.28</v>
      </c>
      <c r="K80" t="s">
        <v>234</v>
      </c>
      <c r="L80">
        <v>2</v>
      </c>
      <c r="M80" t="s">
        <v>56</v>
      </c>
      <c r="N80" s="24">
        <v>21122</v>
      </c>
      <c r="O80">
        <v>42749</v>
      </c>
      <c r="P80" t="s">
        <v>240</v>
      </c>
      <c r="Q80" t="s">
        <v>236</v>
      </c>
    </row>
    <row r="81" spans="1:17" x14ac:dyDescent="0.25">
      <c r="A81" s="30">
        <v>45170</v>
      </c>
      <c r="B81" s="30">
        <v>45199</v>
      </c>
      <c r="C81" t="s">
        <v>84</v>
      </c>
      <c r="D81" t="s">
        <v>231</v>
      </c>
      <c r="E81" t="s">
        <v>232</v>
      </c>
      <c r="F81" t="s">
        <v>1</v>
      </c>
      <c r="G81" t="s">
        <v>2</v>
      </c>
      <c r="H81" s="30">
        <v>45199</v>
      </c>
      <c r="I81" t="s">
        <v>233</v>
      </c>
      <c r="J81">
        <v>-51.24</v>
      </c>
      <c r="K81" t="s">
        <v>234</v>
      </c>
      <c r="L81">
        <v>2</v>
      </c>
      <c r="M81" t="s">
        <v>56</v>
      </c>
      <c r="N81" s="24">
        <v>21124</v>
      </c>
      <c r="O81">
        <v>42749</v>
      </c>
      <c r="P81" t="s">
        <v>240</v>
      </c>
      <c r="Q81" t="s">
        <v>236</v>
      </c>
    </row>
    <row r="82" spans="1:17" x14ac:dyDescent="0.25">
      <c r="A82" s="30">
        <v>45170</v>
      </c>
      <c r="B82" s="30">
        <v>45199</v>
      </c>
      <c r="C82" t="s">
        <v>85</v>
      </c>
      <c r="D82" t="s">
        <v>231</v>
      </c>
      <c r="E82" t="s">
        <v>232</v>
      </c>
      <c r="F82" t="s">
        <v>1</v>
      </c>
      <c r="G82" t="s">
        <v>2</v>
      </c>
      <c r="H82" s="30">
        <v>45199</v>
      </c>
      <c r="I82" t="s">
        <v>233</v>
      </c>
      <c r="J82">
        <v>-39.42</v>
      </c>
      <c r="K82" t="s">
        <v>234</v>
      </c>
      <c r="L82">
        <v>2</v>
      </c>
      <c r="M82" t="s">
        <v>56</v>
      </c>
      <c r="N82" s="24">
        <v>21130</v>
      </c>
      <c r="O82">
        <v>42749</v>
      </c>
      <c r="P82" t="s">
        <v>240</v>
      </c>
      <c r="Q82" t="s">
        <v>236</v>
      </c>
    </row>
    <row r="83" spans="1:17" x14ac:dyDescent="0.25">
      <c r="A83" s="30">
        <v>45170</v>
      </c>
      <c r="B83" s="30">
        <v>45199</v>
      </c>
      <c r="C83" t="s">
        <v>86</v>
      </c>
      <c r="D83" t="s">
        <v>231</v>
      </c>
      <c r="E83" t="s">
        <v>232</v>
      </c>
      <c r="F83" t="s">
        <v>1</v>
      </c>
      <c r="G83" t="s">
        <v>2</v>
      </c>
      <c r="H83" s="30">
        <v>45199</v>
      </c>
      <c r="I83" t="s">
        <v>233</v>
      </c>
      <c r="J83">
        <v>-461.98</v>
      </c>
      <c r="K83" t="s">
        <v>234</v>
      </c>
      <c r="L83">
        <v>2</v>
      </c>
      <c r="M83" t="s">
        <v>56</v>
      </c>
      <c r="N83" s="24">
        <v>21210</v>
      </c>
      <c r="O83">
        <v>42749</v>
      </c>
      <c r="P83" t="s">
        <v>240</v>
      </c>
      <c r="Q83" t="s">
        <v>236</v>
      </c>
    </row>
    <row r="84" spans="1:17" x14ac:dyDescent="0.25">
      <c r="A84" s="30">
        <v>45170</v>
      </c>
      <c r="B84" s="30">
        <v>45199</v>
      </c>
      <c r="C84" t="s">
        <v>87</v>
      </c>
      <c r="D84" t="s">
        <v>231</v>
      </c>
      <c r="E84" t="s">
        <v>232</v>
      </c>
      <c r="F84" t="s">
        <v>1</v>
      </c>
      <c r="G84" t="s">
        <v>2</v>
      </c>
      <c r="H84" s="30">
        <v>45199</v>
      </c>
      <c r="I84" t="s">
        <v>233</v>
      </c>
      <c r="J84">
        <v>-49.42</v>
      </c>
      <c r="K84" t="s">
        <v>234</v>
      </c>
      <c r="L84">
        <v>2</v>
      </c>
      <c r="M84" t="s">
        <v>56</v>
      </c>
      <c r="N84" s="24">
        <v>21220</v>
      </c>
      <c r="O84">
        <v>42749</v>
      </c>
      <c r="P84" t="s">
        <v>240</v>
      </c>
      <c r="Q84" t="s">
        <v>236</v>
      </c>
    </row>
    <row r="85" spans="1:17" x14ac:dyDescent="0.25">
      <c r="A85" s="30">
        <v>45170</v>
      </c>
      <c r="B85" s="30">
        <v>45199</v>
      </c>
      <c r="C85" t="s">
        <v>88</v>
      </c>
      <c r="D85" t="s">
        <v>231</v>
      </c>
      <c r="E85" t="s">
        <v>232</v>
      </c>
      <c r="F85" t="s">
        <v>1</v>
      </c>
      <c r="G85" t="s">
        <v>2</v>
      </c>
      <c r="H85" s="30">
        <v>45199</v>
      </c>
      <c r="I85" t="s">
        <v>233</v>
      </c>
      <c r="J85">
        <v>-93.77</v>
      </c>
      <c r="K85" t="s">
        <v>234</v>
      </c>
      <c r="L85">
        <v>2</v>
      </c>
      <c r="M85" t="s">
        <v>56</v>
      </c>
      <c r="N85" s="24">
        <v>21240</v>
      </c>
      <c r="O85">
        <v>42749</v>
      </c>
      <c r="P85" t="s">
        <v>240</v>
      </c>
      <c r="Q85" t="s">
        <v>236</v>
      </c>
    </row>
    <row r="86" spans="1:17" x14ac:dyDescent="0.25">
      <c r="A86" s="30">
        <v>45170</v>
      </c>
      <c r="B86" s="30">
        <v>45199</v>
      </c>
      <c r="C86" t="s">
        <v>89</v>
      </c>
      <c r="D86" t="s">
        <v>231</v>
      </c>
      <c r="E86" t="s">
        <v>232</v>
      </c>
      <c r="F86" t="s">
        <v>1</v>
      </c>
      <c r="G86" t="s">
        <v>2</v>
      </c>
      <c r="H86" s="30">
        <v>45199</v>
      </c>
      <c r="I86" t="s">
        <v>233</v>
      </c>
      <c r="J86">
        <v>-191.63</v>
      </c>
      <c r="K86" t="s">
        <v>234</v>
      </c>
      <c r="L86">
        <v>2</v>
      </c>
      <c r="M86" t="s">
        <v>56</v>
      </c>
      <c r="N86" s="24">
        <v>21250</v>
      </c>
      <c r="O86">
        <v>42749</v>
      </c>
      <c r="P86" t="s">
        <v>240</v>
      </c>
      <c r="Q86" t="s">
        <v>236</v>
      </c>
    </row>
    <row r="87" spans="1:17" x14ac:dyDescent="0.25">
      <c r="A87" s="30">
        <v>45170</v>
      </c>
      <c r="B87" s="30">
        <v>45199</v>
      </c>
      <c r="C87" t="s">
        <v>90</v>
      </c>
      <c r="D87" t="s">
        <v>231</v>
      </c>
      <c r="E87" t="s">
        <v>232</v>
      </c>
      <c r="F87" t="s">
        <v>1</v>
      </c>
      <c r="G87" t="s">
        <v>2</v>
      </c>
      <c r="H87" s="30">
        <v>45199</v>
      </c>
      <c r="I87" t="s">
        <v>233</v>
      </c>
      <c r="J87">
        <v>-40.56</v>
      </c>
      <c r="K87" t="s">
        <v>234</v>
      </c>
      <c r="L87">
        <v>2</v>
      </c>
      <c r="M87" t="s">
        <v>56</v>
      </c>
      <c r="N87" s="24">
        <v>21280</v>
      </c>
      <c r="O87">
        <v>42741</v>
      </c>
      <c r="P87" t="s">
        <v>238</v>
      </c>
      <c r="Q87" t="s">
        <v>236</v>
      </c>
    </row>
    <row r="88" spans="1:17" x14ac:dyDescent="0.25">
      <c r="A88" s="30">
        <v>45170</v>
      </c>
      <c r="B88" s="30">
        <v>45199</v>
      </c>
      <c r="C88" t="s">
        <v>90</v>
      </c>
      <c r="D88" t="s">
        <v>231</v>
      </c>
      <c r="E88" t="s">
        <v>232</v>
      </c>
      <c r="F88" t="s">
        <v>1</v>
      </c>
      <c r="G88" t="s">
        <v>2</v>
      </c>
      <c r="H88" s="30">
        <v>45199</v>
      </c>
      <c r="I88" t="s">
        <v>233</v>
      </c>
      <c r="J88">
        <v>-77.540000000000006</v>
      </c>
      <c r="K88" t="s">
        <v>234</v>
      </c>
      <c r="L88">
        <v>2</v>
      </c>
      <c r="M88" t="s">
        <v>56</v>
      </c>
      <c r="N88" s="24">
        <v>21280</v>
      </c>
      <c r="O88">
        <v>42749</v>
      </c>
      <c r="P88" t="s">
        <v>240</v>
      </c>
      <c r="Q88" t="s">
        <v>236</v>
      </c>
    </row>
    <row r="89" spans="1:17" x14ac:dyDescent="0.25">
      <c r="A89" s="30">
        <v>45170</v>
      </c>
      <c r="B89" s="30">
        <v>45199</v>
      </c>
      <c r="C89" t="s">
        <v>259</v>
      </c>
      <c r="D89" t="s">
        <v>231</v>
      </c>
      <c r="E89" t="s">
        <v>232</v>
      </c>
      <c r="F89" t="s">
        <v>1</v>
      </c>
      <c r="G89" t="s">
        <v>2</v>
      </c>
      <c r="H89" s="30">
        <v>45199</v>
      </c>
      <c r="I89" t="s">
        <v>233</v>
      </c>
      <c r="J89">
        <v>-3269.31</v>
      </c>
      <c r="K89" t="s">
        <v>234</v>
      </c>
      <c r="L89">
        <v>2</v>
      </c>
      <c r="M89" t="s">
        <v>56</v>
      </c>
      <c r="N89" s="24">
        <v>21402</v>
      </c>
      <c r="O89">
        <v>42741</v>
      </c>
      <c r="P89" t="s">
        <v>238</v>
      </c>
      <c r="Q89" t="s">
        <v>236</v>
      </c>
    </row>
    <row r="90" spans="1:17" x14ac:dyDescent="0.25">
      <c r="A90" s="30">
        <v>45170</v>
      </c>
      <c r="B90" s="30">
        <v>45199</v>
      </c>
      <c r="C90" t="s">
        <v>259</v>
      </c>
      <c r="D90" t="s">
        <v>231</v>
      </c>
      <c r="E90" t="s">
        <v>232</v>
      </c>
      <c r="F90" t="s">
        <v>1</v>
      </c>
      <c r="G90" t="s">
        <v>2</v>
      </c>
      <c r="H90" s="30">
        <v>45199</v>
      </c>
      <c r="I90" t="s">
        <v>233</v>
      </c>
      <c r="J90">
        <v>-758.04</v>
      </c>
      <c r="K90" t="s">
        <v>234</v>
      </c>
      <c r="L90">
        <v>2</v>
      </c>
      <c r="M90" t="s">
        <v>56</v>
      </c>
      <c r="N90" s="24">
        <v>21402</v>
      </c>
      <c r="O90">
        <v>42749</v>
      </c>
      <c r="P90" t="s">
        <v>240</v>
      </c>
      <c r="Q90" t="s">
        <v>236</v>
      </c>
    </row>
    <row r="91" spans="1:17" x14ac:dyDescent="0.25">
      <c r="A91" s="30">
        <v>45170</v>
      </c>
      <c r="B91" s="30">
        <v>45199</v>
      </c>
      <c r="C91" t="s">
        <v>92</v>
      </c>
      <c r="D91" t="s">
        <v>231</v>
      </c>
      <c r="E91" t="s">
        <v>232</v>
      </c>
      <c r="F91" t="s">
        <v>1</v>
      </c>
      <c r="G91" t="s">
        <v>2</v>
      </c>
      <c r="H91" s="30">
        <v>45199</v>
      </c>
      <c r="I91" t="s">
        <v>233</v>
      </c>
      <c r="J91">
        <v>-3.67</v>
      </c>
      <c r="K91" t="s">
        <v>234</v>
      </c>
      <c r="L91">
        <v>2</v>
      </c>
      <c r="M91" t="s">
        <v>56</v>
      </c>
      <c r="N91" s="24">
        <v>21405</v>
      </c>
      <c r="O91">
        <v>42741</v>
      </c>
      <c r="P91" t="s">
        <v>238</v>
      </c>
      <c r="Q91" t="s">
        <v>236</v>
      </c>
    </row>
    <row r="92" spans="1:17" x14ac:dyDescent="0.25">
      <c r="A92" s="30">
        <v>45170</v>
      </c>
      <c r="B92" s="30">
        <v>45199</v>
      </c>
      <c r="C92" t="s">
        <v>92</v>
      </c>
      <c r="D92" t="s">
        <v>231</v>
      </c>
      <c r="E92" t="s">
        <v>232</v>
      </c>
      <c r="F92" t="s">
        <v>1</v>
      </c>
      <c r="G92" t="s">
        <v>2</v>
      </c>
      <c r="H92" s="30">
        <v>45199</v>
      </c>
      <c r="I92" t="s">
        <v>233</v>
      </c>
      <c r="J92">
        <v>-58.33</v>
      </c>
      <c r="K92" t="s">
        <v>234</v>
      </c>
      <c r="L92">
        <v>2</v>
      </c>
      <c r="M92" t="s">
        <v>56</v>
      </c>
      <c r="N92" s="24">
        <v>21405</v>
      </c>
      <c r="O92">
        <v>42749</v>
      </c>
      <c r="P92" t="s">
        <v>240</v>
      </c>
      <c r="Q92" t="s">
        <v>236</v>
      </c>
    </row>
    <row r="93" spans="1:17" x14ac:dyDescent="0.25">
      <c r="A93" s="30">
        <v>45170</v>
      </c>
      <c r="B93" s="30">
        <v>45199</v>
      </c>
      <c r="C93" t="s">
        <v>93</v>
      </c>
      <c r="D93" t="s">
        <v>231</v>
      </c>
      <c r="E93" t="s">
        <v>232</v>
      </c>
      <c r="F93" t="s">
        <v>1</v>
      </c>
      <c r="G93" t="s">
        <v>2</v>
      </c>
      <c r="H93" s="30">
        <v>45199</v>
      </c>
      <c r="I93" t="s">
        <v>233</v>
      </c>
      <c r="J93">
        <v>-2.97</v>
      </c>
      <c r="K93" t="s">
        <v>234</v>
      </c>
      <c r="L93">
        <v>2</v>
      </c>
      <c r="M93" t="s">
        <v>56</v>
      </c>
      <c r="N93" s="24">
        <v>21406</v>
      </c>
      <c r="O93">
        <v>42741</v>
      </c>
      <c r="P93" t="s">
        <v>238</v>
      </c>
      <c r="Q93" t="s">
        <v>236</v>
      </c>
    </row>
    <row r="94" spans="1:17" x14ac:dyDescent="0.25">
      <c r="A94" s="30">
        <v>45170</v>
      </c>
      <c r="B94" s="30">
        <v>45199</v>
      </c>
      <c r="C94" t="s">
        <v>93</v>
      </c>
      <c r="D94" t="s">
        <v>231</v>
      </c>
      <c r="E94" t="s">
        <v>232</v>
      </c>
      <c r="F94" t="s">
        <v>1</v>
      </c>
      <c r="G94" t="s">
        <v>2</v>
      </c>
      <c r="H94" s="30">
        <v>45199</v>
      </c>
      <c r="I94" t="s">
        <v>233</v>
      </c>
      <c r="J94">
        <v>-25.06</v>
      </c>
      <c r="K94" t="s">
        <v>234</v>
      </c>
      <c r="L94">
        <v>2</v>
      </c>
      <c r="M94" t="s">
        <v>56</v>
      </c>
      <c r="N94" s="24">
        <v>21406</v>
      </c>
      <c r="O94">
        <v>42749</v>
      </c>
      <c r="P94" t="s">
        <v>240</v>
      </c>
      <c r="Q94" t="s">
        <v>236</v>
      </c>
    </row>
    <row r="95" spans="1:17" x14ac:dyDescent="0.25">
      <c r="A95" s="30">
        <v>45170</v>
      </c>
      <c r="B95" s="30">
        <v>45199</v>
      </c>
      <c r="C95" t="s">
        <v>94</v>
      </c>
      <c r="D95" t="s">
        <v>231</v>
      </c>
      <c r="E95" t="s">
        <v>232</v>
      </c>
      <c r="F95" t="s">
        <v>1</v>
      </c>
      <c r="G95" t="s">
        <v>2</v>
      </c>
      <c r="H95" s="30">
        <v>45199</v>
      </c>
      <c r="I95" t="s">
        <v>233</v>
      </c>
      <c r="J95">
        <v>-1782.01</v>
      </c>
      <c r="K95" t="s">
        <v>234</v>
      </c>
      <c r="L95">
        <v>2</v>
      </c>
      <c r="M95" t="s">
        <v>56</v>
      </c>
      <c r="N95" s="24">
        <v>21421</v>
      </c>
      <c r="O95">
        <v>42741</v>
      </c>
      <c r="P95" t="s">
        <v>238</v>
      </c>
      <c r="Q95" t="s">
        <v>236</v>
      </c>
    </row>
    <row r="96" spans="1:17" x14ac:dyDescent="0.25">
      <c r="A96" s="30">
        <v>45170</v>
      </c>
      <c r="B96" s="30">
        <v>45199</v>
      </c>
      <c r="C96" t="s">
        <v>94</v>
      </c>
      <c r="D96" t="s">
        <v>231</v>
      </c>
      <c r="E96" t="s">
        <v>232</v>
      </c>
      <c r="F96" t="s">
        <v>1</v>
      </c>
      <c r="G96" t="s">
        <v>2</v>
      </c>
      <c r="H96" s="30">
        <v>45199</v>
      </c>
      <c r="I96" t="s">
        <v>233</v>
      </c>
      <c r="J96">
        <v>-81.34</v>
      </c>
      <c r="K96" t="s">
        <v>234</v>
      </c>
      <c r="L96">
        <v>2</v>
      </c>
      <c r="M96" t="s">
        <v>56</v>
      </c>
      <c r="N96" s="24">
        <v>21421</v>
      </c>
      <c r="O96">
        <v>42749</v>
      </c>
      <c r="P96" t="s">
        <v>240</v>
      </c>
      <c r="Q96" t="s">
        <v>236</v>
      </c>
    </row>
    <row r="97" spans="1:17" x14ac:dyDescent="0.25">
      <c r="A97" s="30">
        <v>45170</v>
      </c>
      <c r="B97" s="30">
        <v>45199</v>
      </c>
      <c r="C97" t="s">
        <v>95</v>
      </c>
      <c r="D97" t="s">
        <v>231</v>
      </c>
      <c r="E97" t="s">
        <v>232</v>
      </c>
      <c r="F97" t="s">
        <v>1</v>
      </c>
      <c r="G97" t="s">
        <v>2</v>
      </c>
      <c r="H97" s="30">
        <v>45199</v>
      </c>
      <c r="I97" t="s">
        <v>233</v>
      </c>
      <c r="J97">
        <v>-1010.9</v>
      </c>
      <c r="K97" t="s">
        <v>234</v>
      </c>
      <c r="L97">
        <v>2</v>
      </c>
      <c r="M97" t="s">
        <v>56</v>
      </c>
      <c r="N97" s="24">
        <v>21422</v>
      </c>
      <c r="O97">
        <v>42741</v>
      </c>
      <c r="P97" t="s">
        <v>238</v>
      </c>
      <c r="Q97" t="s">
        <v>236</v>
      </c>
    </row>
    <row r="98" spans="1:17" x14ac:dyDescent="0.25">
      <c r="A98" s="30">
        <v>45170</v>
      </c>
      <c r="B98" s="30">
        <v>45199</v>
      </c>
      <c r="C98" t="s">
        <v>95</v>
      </c>
      <c r="D98" t="s">
        <v>231</v>
      </c>
      <c r="E98" t="s">
        <v>232</v>
      </c>
      <c r="F98" t="s">
        <v>1</v>
      </c>
      <c r="G98" t="s">
        <v>2</v>
      </c>
      <c r="H98" s="30">
        <v>45199</v>
      </c>
      <c r="I98" t="s">
        <v>233</v>
      </c>
      <c r="J98">
        <v>-35.130000000000003</v>
      </c>
      <c r="K98" t="s">
        <v>234</v>
      </c>
      <c r="L98">
        <v>2</v>
      </c>
      <c r="M98" t="s">
        <v>56</v>
      </c>
      <c r="N98" s="24">
        <v>21422</v>
      </c>
      <c r="O98">
        <v>42749</v>
      </c>
      <c r="P98" t="s">
        <v>240</v>
      </c>
      <c r="Q98" t="s">
        <v>236</v>
      </c>
    </row>
    <row r="99" spans="1:17" x14ac:dyDescent="0.25">
      <c r="A99" s="30">
        <v>45170</v>
      </c>
      <c r="B99" s="30">
        <v>45199</v>
      </c>
      <c r="C99" t="s">
        <v>96</v>
      </c>
      <c r="D99" t="s">
        <v>231</v>
      </c>
      <c r="E99" t="s">
        <v>232</v>
      </c>
      <c r="F99" t="s">
        <v>1</v>
      </c>
      <c r="G99" t="s">
        <v>2</v>
      </c>
      <c r="H99" s="30">
        <v>45199</v>
      </c>
      <c r="I99" t="s">
        <v>233</v>
      </c>
      <c r="J99">
        <v>-1805.22</v>
      </c>
      <c r="K99" t="s">
        <v>234</v>
      </c>
      <c r="L99">
        <v>2</v>
      </c>
      <c r="M99" t="s">
        <v>56</v>
      </c>
      <c r="N99" s="24">
        <v>21431</v>
      </c>
      <c r="O99">
        <v>42741</v>
      </c>
      <c r="P99" t="s">
        <v>238</v>
      </c>
      <c r="Q99" t="s">
        <v>236</v>
      </c>
    </row>
    <row r="100" spans="1:17" x14ac:dyDescent="0.25">
      <c r="A100" s="30">
        <v>45170</v>
      </c>
      <c r="B100" s="30">
        <v>45199</v>
      </c>
      <c r="C100" t="s">
        <v>96</v>
      </c>
      <c r="D100" t="s">
        <v>231</v>
      </c>
      <c r="E100" t="s">
        <v>232</v>
      </c>
      <c r="F100" t="s">
        <v>1</v>
      </c>
      <c r="G100" t="s">
        <v>2</v>
      </c>
      <c r="H100" s="30">
        <v>45199</v>
      </c>
      <c r="I100" t="s">
        <v>233</v>
      </c>
      <c r="J100">
        <v>-54.53</v>
      </c>
      <c r="K100" t="s">
        <v>234</v>
      </c>
      <c r="L100">
        <v>2</v>
      </c>
      <c r="M100" t="s">
        <v>56</v>
      </c>
      <c r="N100" s="24">
        <v>21431</v>
      </c>
      <c r="O100">
        <v>42749</v>
      </c>
      <c r="P100" t="s">
        <v>240</v>
      </c>
      <c r="Q100" t="s">
        <v>236</v>
      </c>
    </row>
    <row r="101" spans="1:17" x14ac:dyDescent="0.25">
      <c r="A101" s="30">
        <v>45170</v>
      </c>
      <c r="B101" s="30">
        <v>45199</v>
      </c>
      <c r="C101" t="s">
        <v>97</v>
      </c>
      <c r="D101" t="s">
        <v>231</v>
      </c>
      <c r="E101" t="s">
        <v>232</v>
      </c>
      <c r="F101" t="s">
        <v>1</v>
      </c>
      <c r="G101" t="s">
        <v>2</v>
      </c>
      <c r="H101" s="30">
        <v>45199</v>
      </c>
      <c r="I101" t="s">
        <v>233</v>
      </c>
      <c r="J101">
        <v>-390.12</v>
      </c>
      <c r="K101" t="s">
        <v>234</v>
      </c>
      <c r="L101">
        <v>2</v>
      </c>
      <c r="M101" t="s">
        <v>56</v>
      </c>
      <c r="N101" s="24">
        <v>21432</v>
      </c>
      <c r="O101">
        <v>42741</v>
      </c>
      <c r="P101" t="s">
        <v>238</v>
      </c>
      <c r="Q101" t="s">
        <v>236</v>
      </c>
    </row>
    <row r="102" spans="1:17" x14ac:dyDescent="0.25">
      <c r="A102" s="30">
        <v>45170</v>
      </c>
      <c r="B102" s="30">
        <v>45199</v>
      </c>
      <c r="C102" t="s">
        <v>97</v>
      </c>
      <c r="D102" t="s">
        <v>231</v>
      </c>
      <c r="E102" t="s">
        <v>232</v>
      </c>
      <c r="F102" t="s">
        <v>1</v>
      </c>
      <c r="G102" t="s">
        <v>2</v>
      </c>
      <c r="H102" s="30">
        <v>45199</v>
      </c>
      <c r="I102" t="s">
        <v>233</v>
      </c>
      <c r="J102">
        <v>-27.04</v>
      </c>
      <c r="K102" t="s">
        <v>234</v>
      </c>
      <c r="L102">
        <v>2</v>
      </c>
      <c r="M102" t="s">
        <v>56</v>
      </c>
      <c r="N102" s="24">
        <v>21432</v>
      </c>
      <c r="O102">
        <v>42749</v>
      </c>
      <c r="P102" t="s">
        <v>240</v>
      </c>
      <c r="Q102" t="s">
        <v>236</v>
      </c>
    </row>
    <row r="103" spans="1:17" x14ac:dyDescent="0.25">
      <c r="A103" s="30">
        <v>45170</v>
      </c>
      <c r="B103" s="30">
        <v>45199</v>
      </c>
      <c r="C103" t="s">
        <v>98</v>
      </c>
      <c r="D103" t="s">
        <v>231</v>
      </c>
      <c r="E103" t="s">
        <v>232</v>
      </c>
      <c r="F103" t="s">
        <v>1</v>
      </c>
      <c r="G103" t="s">
        <v>2</v>
      </c>
      <c r="H103" s="30">
        <v>45199</v>
      </c>
      <c r="I103" t="s">
        <v>233</v>
      </c>
      <c r="J103">
        <v>-316.54000000000002</v>
      </c>
      <c r="K103" t="s">
        <v>234</v>
      </c>
      <c r="L103">
        <v>2</v>
      </c>
      <c r="M103" t="s">
        <v>56</v>
      </c>
      <c r="N103" s="24">
        <v>21433</v>
      </c>
      <c r="O103">
        <v>42741</v>
      </c>
      <c r="P103" t="s">
        <v>238</v>
      </c>
      <c r="Q103" t="s">
        <v>236</v>
      </c>
    </row>
    <row r="104" spans="1:17" x14ac:dyDescent="0.25">
      <c r="A104" s="30">
        <v>45170</v>
      </c>
      <c r="B104" s="30">
        <v>45199</v>
      </c>
      <c r="C104" t="s">
        <v>98</v>
      </c>
      <c r="D104" t="s">
        <v>231</v>
      </c>
      <c r="E104" t="s">
        <v>232</v>
      </c>
      <c r="F104" t="s">
        <v>1</v>
      </c>
      <c r="G104" t="s">
        <v>2</v>
      </c>
      <c r="H104" s="30">
        <v>45199</v>
      </c>
      <c r="I104" t="s">
        <v>233</v>
      </c>
      <c r="J104">
        <v>-32.26</v>
      </c>
      <c r="K104" t="s">
        <v>234</v>
      </c>
      <c r="L104">
        <v>2</v>
      </c>
      <c r="M104" t="s">
        <v>56</v>
      </c>
      <c r="N104" s="24">
        <v>21433</v>
      </c>
      <c r="O104">
        <v>42749</v>
      </c>
      <c r="P104" t="s">
        <v>240</v>
      </c>
      <c r="Q104" t="s">
        <v>236</v>
      </c>
    </row>
    <row r="105" spans="1:17" x14ac:dyDescent="0.25">
      <c r="A105" s="30">
        <v>45170</v>
      </c>
      <c r="B105" s="30">
        <v>45199</v>
      </c>
      <c r="C105" t="s">
        <v>99</v>
      </c>
      <c r="D105" t="s">
        <v>231</v>
      </c>
      <c r="E105" t="s">
        <v>232</v>
      </c>
      <c r="F105" t="s">
        <v>1</v>
      </c>
      <c r="G105" t="s">
        <v>2</v>
      </c>
      <c r="H105" s="30">
        <v>45199</v>
      </c>
      <c r="I105" t="s">
        <v>233</v>
      </c>
      <c r="J105">
        <v>-102.78</v>
      </c>
      <c r="K105" t="s">
        <v>234</v>
      </c>
      <c r="L105">
        <v>2</v>
      </c>
      <c r="M105" t="s">
        <v>56</v>
      </c>
      <c r="N105" s="24">
        <v>21441</v>
      </c>
      <c r="O105">
        <v>42741</v>
      </c>
      <c r="P105" t="s">
        <v>238</v>
      </c>
      <c r="Q105" t="s">
        <v>236</v>
      </c>
    </row>
    <row r="106" spans="1:17" x14ac:dyDescent="0.25">
      <c r="A106" s="30">
        <v>45170</v>
      </c>
      <c r="B106" s="30">
        <v>45199</v>
      </c>
      <c r="C106" t="s">
        <v>99</v>
      </c>
      <c r="D106" t="s">
        <v>231</v>
      </c>
      <c r="E106" t="s">
        <v>232</v>
      </c>
      <c r="F106" t="s">
        <v>1</v>
      </c>
      <c r="G106" t="s">
        <v>2</v>
      </c>
      <c r="H106" s="30">
        <v>45199</v>
      </c>
      <c r="I106" t="s">
        <v>233</v>
      </c>
      <c r="J106">
        <v>-426.93</v>
      </c>
      <c r="K106" t="s">
        <v>234</v>
      </c>
      <c r="L106">
        <v>2</v>
      </c>
      <c r="M106" t="s">
        <v>56</v>
      </c>
      <c r="N106" s="24">
        <v>21441</v>
      </c>
      <c r="O106">
        <v>42749</v>
      </c>
      <c r="P106" t="s">
        <v>240</v>
      </c>
      <c r="Q106" t="s">
        <v>236</v>
      </c>
    </row>
    <row r="107" spans="1:17" x14ac:dyDescent="0.25">
      <c r="A107" s="30">
        <v>45170</v>
      </c>
      <c r="B107" s="30">
        <v>45199</v>
      </c>
      <c r="C107" t="s">
        <v>100</v>
      </c>
      <c r="D107" t="s">
        <v>231</v>
      </c>
      <c r="E107" t="s">
        <v>232</v>
      </c>
      <c r="F107" t="s">
        <v>1</v>
      </c>
      <c r="G107" t="s">
        <v>2</v>
      </c>
      <c r="H107" s="30">
        <v>45199</v>
      </c>
      <c r="I107" t="s">
        <v>233</v>
      </c>
      <c r="J107">
        <v>-113.34</v>
      </c>
      <c r="K107" t="s">
        <v>234</v>
      </c>
      <c r="L107">
        <v>2</v>
      </c>
      <c r="M107" t="s">
        <v>56</v>
      </c>
      <c r="N107" s="24">
        <v>21442</v>
      </c>
      <c r="O107">
        <v>42741</v>
      </c>
      <c r="P107" t="s">
        <v>238</v>
      </c>
      <c r="Q107" t="s">
        <v>236</v>
      </c>
    </row>
    <row r="108" spans="1:17" x14ac:dyDescent="0.25">
      <c r="A108" s="30">
        <v>45170</v>
      </c>
      <c r="B108" s="30">
        <v>45199</v>
      </c>
      <c r="C108" t="s">
        <v>100</v>
      </c>
      <c r="D108" t="s">
        <v>231</v>
      </c>
      <c r="E108" t="s">
        <v>232</v>
      </c>
      <c r="F108" t="s">
        <v>1</v>
      </c>
      <c r="G108" t="s">
        <v>2</v>
      </c>
      <c r="H108" s="30">
        <v>45199</v>
      </c>
      <c r="I108" t="s">
        <v>233</v>
      </c>
      <c r="J108">
        <v>-102.91</v>
      </c>
      <c r="K108" t="s">
        <v>234</v>
      </c>
      <c r="L108">
        <v>2</v>
      </c>
      <c r="M108" t="s">
        <v>56</v>
      </c>
      <c r="N108" s="24">
        <v>21442</v>
      </c>
      <c r="O108">
        <v>42749</v>
      </c>
      <c r="P108" t="s">
        <v>240</v>
      </c>
      <c r="Q108" t="s">
        <v>236</v>
      </c>
    </row>
    <row r="109" spans="1:17" x14ac:dyDescent="0.25">
      <c r="A109" s="30">
        <v>45170</v>
      </c>
      <c r="B109" s="30">
        <v>45199</v>
      </c>
      <c r="C109" t="s">
        <v>101</v>
      </c>
      <c r="D109" t="s">
        <v>231</v>
      </c>
      <c r="E109" t="s">
        <v>232</v>
      </c>
      <c r="F109" t="s">
        <v>1</v>
      </c>
      <c r="G109" t="s">
        <v>2</v>
      </c>
      <c r="H109" s="30">
        <v>45199</v>
      </c>
      <c r="I109" t="s">
        <v>233</v>
      </c>
      <c r="J109">
        <v>-331.67</v>
      </c>
      <c r="K109" t="s">
        <v>234</v>
      </c>
      <c r="L109">
        <v>2</v>
      </c>
      <c r="M109" t="s">
        <v>56</v>
      </c>
      <c r="N109" s="24">
        <v>21451</v>
      </c>
      <c r="O109">
        <v>42749</v>
      </c>
      <c r="P109" t="s">
        <v>240</v>
      </c>
      <c r="Q109" t="s">
        <v>236</v>
      </c>
    </row>
    <row r="110" spans="1:17" x14ac:dyDescent="0.25">
      <c r="A110" s="30">
        <v>45170</v>
      </c>
      <c r="B110" s="30">
        <v>45199</v>
      </c>
      <c r="C110" t="s">
        <v>260</v>
      </c>
      <c r="D110" t="s">
        <v>231</v>
      </c>
      <c r="E110" t="s">
        <v>232</v>
      </c>
      <c r="F110" t="s">
        <v>1</v>
      </c>
      <c r="G110" t="s">
        <v>2</v>
      </c>
      <c r="H110" s="30">
        <v>45199</v>
      </c>
      <c r="I110" t="s">
        <v>233</v>
      </c>
      <c r="J110">
        <v>-7.06</v>
      </c>
      <c r="K110" t="s">
        <v>234</v>
      </c>
      <c r="L110">
        <v>2</v>
      </c>
      <c r="M110" t="s">
        <v>56</v>
      </c>
      <c r="N110" s="24">
        <v>21452</v>
      </c>
      <c r="O110">
        <v>42741</v>
      </c>
      <c r="P110" t="s">
        <v>238</v>
      </c>
      <c r="Q110" t="s">
        <v>236</v>
      </c>
    </row>
    <row r="111" spans="1:17" x14ac:dyDescent="0.25">
      <c r="A111" s="30">
        <v>45170</v>
      </c>
      <c r="B111" s="30">
        <v>45199</v>
      </c>
      <c r="C111" t="s">
        <v>260</v>
      </c>
      <c r="D111" t="s">
        <v>231</v>
      </c>
      <c r="E111" t="s">
        <v>232</v>
      </c>
      <c r="F111" t="s">
        <v>1</v>
      </c>
      <c r="G111" t="s">
        <v>2</v>
      </c>
      <c r="H111" s="30">
        <v>45199</v>
      </c>
      <c r="I111" t="s">
        <v>233</v>
      </c>
      <c r="J111">
        <v>-158.59</v>
      </c>
      <c r="K111" t="s">
        <v>234</v>
      </c>
      <c r="L111">
        <v>2</v>
      </c>
      <c r="M111" t="s">
        <v>56</v>
      </c>
      <c r="N111" s="24">
        <v>21452</v>
      </c>
      <c r="O111">
        <v>42749</v>
      </c>
      <c r="P111" t="s">
        <v>240</v>
      </c>
      <c r="Q111" t="s">
        <v>236</v>
      </c>
    </row>
    <row r="112" spans="1:17" x14ac:dyDescent="0.25">
      <c r="A112" s="30">
        <v>45170</v>
      </c>
      <c r="B112" s="30">
        <v>45199</v>
      </c>
      <c r="C112" t="s">
        <v>103</v>
      </c>
      <c r="D112" t="s">
        <v>231</v>
      </c>
      <c r="E112" t="s">
        <v>232</v>
      </c>
      <c r="F112" t="s">
        <v>1</v>
      </c>
      <c r="G112" t="s">
        <v>2</v>
      </c>
      <c r="H112" s="30">
        <v>45199</v>
      </c>
      <c r="I112" t="s">
        <v>233</v>
      </c>
      <c r="J112">
        <v>-474.41</v>
      </c>
      <c r="K112" t="s">
        <v>234</v>
      </c>
      <c r="L112">
        <v>2</v>
      </c>
      <c r="M112" t="s">
        <v>56</v>
      </c>
      <c r="N112" s="24">
        <v>21453</v>
      </c>
      <c r="O112">
        <v>42741</v>
      </c>
      <c r="P112" t="s">
        <v>238</v>
      </c>
      <c r="Q112" t="s">
        <v>236</v>
      </c>
    </row>
    <row r="113" spans="1:17" x14ac:dyDescent="0.25">
      <c r="A113" s="30">
        <v>45170</v>
      </c>
      <c r="B113" s="30">
        <v>45199</v>
      </c>
      <c r="C113" t="s">
        <v>103</v>
      </c>
      <c r="D113" t="s">
        <v>231</v>
      </c>
      <c r="E113" t="s">
        <v>232</v>
      </c>
      <c r="F113" t="s">
        <v>1</v>
      </c>
      <c r="G113" t="s">
        <v>2</v>
      </c>
      <c r="H113" s="30">
        <v>45199</v>
      </c>
      <c r="I113" t="s">
        <v>233</v>
      </c>
      <c r="J113">
        <v>-53.45</v>
      </c>
      <c r="K113" t="s">
        <v>234</v>
      </c>
      <c r="L113">
        <v>2</v>
      </c>
      <c r="M113" t="s">
        <v>56</v>
      </c>
      <c r="N113" s="24">
        <v>21453</v>
      </c>
      <c r="O113">
        <v>42749</v>
      </c>
      <c r="P113" t="s">
        <v>240</v>
      </c>
      <c r="Q113" t="s">
        <v>236</v>
      </c>
    </row>
    <row r="114" spans="1:17" x14ac:dyDescent="0.25">
      <c r="A114" s="30">
        <v>45170</v>
      </c>
      <c r="B114" s="30">
        <v>45199</v>
      </c>
      <c r="C114" t="s">
        <v>104</v>
      </c>
      <c r="D114" t="s">
        <v>231</v>
      </c>
      <c r="E114" t="s">
        <v>232</v>
      </c>
      <c r="F114" t="s">
        <v>1</v>
      </c>
      <c r="G114" t="s">
        <v>2</v>
      </c>
      <c r="H114" s="30">
        <v>45199</v>
      </c>
      <c r="I114" t="s">
        <v>233</v>
      </c>
      <c r="J114">
        <v>-422.03</v>
      </c>
      <c r="K114" t="s">
        <v>234</v>
      </c>
      <c r="L114">
        <v>2</v>
      </c>
      <c r="M114" t="s">
        <v>56</v>
      </c>
      <c r="N114" s="24">
        <v>21454</v>
      </c>
      <c r="O114">
        <v>42741</v>
      </c>
      <c r="P114" t="s">
        <v>238</v>
      </c>
      <c r="Q114" t="s">
        <v>236</v>
      </c>
    </row>
    <row r="115" spans="1:17" x14ac:dyDescent="0.25">
      <c r="A115" s="30">
        <v>45170</v>
      </c>
      <c r="B115" s="30">
        <v>45199</v>
      </c>
      <c r="C115" t="s">
        <v>104</v>
      </c>
      <c r="D115" t="s">
        <v>231</v>
      </c>
      <c r="E115" t="s">
        <v>232</v>
      </c>
      <c r="F115" t="s">
        <v>1</v>
      </c>
      <c r="G115" t="s">
        <v>2</v>
      </c>
      <c r="H115" s="30">
        <v>45199</v>
      </c>
      <c r="I115" t="s">
        <v>233</v>
      </c>
      <c r="J115">
        <v>-54.01</v>
      </c>
      <c r="K115" t="s">
        <v>234</v>
      </c>
      <c r="L115">
        <v>2</v>
      </c>
      <c r="M115" t="s">
        <v>56</v>
      </c>
      <c r="N115" s="24">
        <v>21454</v>
      </c>
      <c r="O115">
        <v>42749</v>
      </c>
      <c r="P115" t="s">
        <v>240</v>
      </c>
      <c r="Q115" t="s">
        <v>236</v>
      </c>
    </row>
    <row r="116" spans="1:17" x14ac:dyDescent="0.25">
      <c r="A116" s="30">
        <v>45170</v>
      </c>
      <c r="B116" s="30">
        <v>45199</v>
      </c>
      <c r="C116" t="s">
        <v>105</v>
      </c>
      <c r="D116" t="s">
        <v>231</v>
      </c>
      <c r="E116" t="s">
        <v>232</v>
      </c>
      <c r="F116" t="s">
        <v>1</v>
      </c>
      <c r="G116" t="s">
        <v>2</v>
      </c>
      <c r="H116" s="30">
        <v>45199</v>
      </c>
      <c r="I116" t="s">
        <v>233</v>
      </c>
      <c r="J116">
        <v>-337.1</v>
      </c>
      <c r="K116" t="s">
        <v>234</v>
      </c>
      <c r="L116">
        <v>2</v>
      </c>
      <c r="M116" t="s">
        <v>56</v>
      </c>
      <c r="N116" s="24">
        <v>21455</v>
      </c>
      <c r="O116">
        <v>42741</v>
      </c>
      <c r="P116" t="s">
        <v>238</v>
      </c>
      <c r="Q116" t="s">
        <v>236</v>
      </c>
    </row>
    <row r="117" spans="1:17" x14ac:dyDescent="0.25">
      <c r="A117" s="30">
        <v>45170</v>
      </c>
      <c r="B117" s="30">
        <v>45199</v>
      </c>
      <c r="C117" t="s">
        <v>105</v>
      </c>
      <c r="D117" t="s">
        <v>231</v>
      </c>
      <c r="E117" t="s">
        <v>232</v>
      </c>
      <c r="F117" t="s">
        <v>1</v>
      </c>
      <c r="G117" t="s">
        <v>2</v>
      </c>
      <c r="H117" s="30">
        <v>45199</v>
      </c>
      <c r="I117" t="s">
        <v>233</v>
      </c>
      <c r="J117">
        <v>-37.479999999999997</v>
      </c>
      <c r="K117" t="s">
        <v>234</v>
      </c>
      <c r="L117">
        <v>2</v>
      </c>
      <c r="M117" t="s">
        <v>56</v>
      </c>
      <c r="N117" s="24">
        <v>21455</v>
      </c>
      <c r="O117">
        <v>42749</v>
      </c>
      <c r="P117" t="s">
        <v>240</v>
      </c>
      <c r="Q117" t="s">
        <v>236</v>
      </c>
    </row>
    <row r="118" spans="1:17" x14ac:dyDescent="0.25">
      <c r="A118" s="30">
        <v>45170</v>
      </c>
      <c r="B118" s="30">
        <v>45199</v>
      </c>
      <c r="C118" t="s">
        <v>261</v>
      </c>
      <c r="D118" t="s">
        <v>231</v>
      </c>
      <c r="E118" t="s">
        <v>232</v>
      </c>
      <c r="F118" t="s">
        <v>1</v>
      </c>
      <c r="G118" t="s">
        <v>2</v>
      </c>
      <c r="H118" s="30">
        <v>45199</v>
      </c>
      <c r="I118" t="s">
        <v>233</v>
      </c>
      <c r="J118">
        <v>-781.18</v>
      </c>
      <c r="K118" t="s">
        <v>234</v>
      </c>
      <c r="L118">
        <v>2</v>
      </c>
      <c r="M118" t="s">
        <v>56</v>
      </c>
      <c r="N118" s="24">
        <v>21458</v>
      </c>
      <c r="O118">
        <v>42741</v>
      </c>
      <c r="P118" t="s">
        <v>238</v>
      </c>
      <c r="Q118" t="s">
        <v>236</v>
      </c>
    </row>
    <row r="119" spans="1:17" x14ac:dyDescent="0.25">
      <c r="A119" s="30">
        <v>45170</v>
      </c>
      <c r="B119" s="30">
        <v>45199</v>
      </c>
      <c r="C119" t="s">
        <v>261</v>
      </c>
      <c r="D119" t="s">
        <v>231</v>
      </c>
      <c r="E119" t="s">
        <v>232</v>
      </c>
      <c r="F119" t="s">
        <v>1</v>
      </c>
      <c r="G119" t="s">
        <v>2</v>
      </c>
      <c r="H119" s="30">
        <v>45199</v>
      </c>
      <c r="I119" t="s">
        <v>233</v>
      </c>
      <c r="J119">
        <v>-646.32000000000005</v>
      </c>
      <c r="K119" t="s">
        <v>234</v>
      </c>
      <c r="L119">
        <v>2</v>
      </c>
      <c r="M119" t="s">
        <v>56</v>
      </c>
      <c r="N119" s="24">
        <v>21458</v>
      </c>
      <c r="O119">
        <v>42743</v>
      </c>
      <c r="P119" t="s">
        <v>252</v>
      </c>
      <c r="Q119" t="s">
        <v>236</v>
      </c>
    </row>
    <row r="120" spans="1:17" x14ac:dyDescent="0.25">
      <c r="A120" s="30">
        <v>45170</v>
      </c>
      <c r="B120" s="30">
        <v>45199</v>
      </c>
      <c r="C120" t="s">
        <v>261</v>
      </c>
      <c r="D120" t="s">
        <v>231</v>
      </c>
      <c r="E120" t="s">
        <v>232</v>
      </c>
      <c r="F120" t="s">
        <v>1</v>
      </c>
      <c r="G120" t="s">
        <v>2</v>
      </c>
      <c r="H120" s="30">
        <v>45199</v>
      </c>
      <c r="I120" t="s">
        <v>233</v>
      </c>
      <c r="J120">
        <v>-683.64</v>
      </c>
      <c r="K120" t="s">
        <v>234</v>
      </c>
      <c r="L120">
        <v>2</v>
      </c>
      <c r="M120" t="s">
        <v>56</v>
      </c>
      <c r="N120" s="24">
        <v>21458</v>
      </c>
      <c r="O120">
        <v>42744</v>
      </c>
      <c r="P120" t="s">
        <v>253</v>
      </c>
      <c r="Q120" t="s">
        <v>236</v>
      </c>
    </row>
    <row r="121" spans="1:17" x14ac:dyDescent="0.25">
      <c r="A121" s="30">
        <v>45170</v>
      </c>
      <c r="B121" s="30">
        <v>45199</v>
      </c>
      <c r="C121" t="s">
        <v>261</v>
      </c>
      <c r="D121" t="s">
        <v>231</v>
      </c>
      <c r="E121" t="s">
        <v>232</v>
      </c>
      <c r="F121" t="s">
        <v>1</v>
      </c>
      <c r="G121" t="s">
        <v>2</v>
      </c>
      <c r="H121" s="30">
        <v>45199</v>
      </c>
      <c r="I121" t="s">
        <v>233</v>
      </c>
      <c r="J121">
        <v>-29.76</v>
      </c>
      <c r="K121" t="s">
        <v>234</v>
      </c>
      <c r="L121">
        <v>2</v>
      </c>
      <c r="M121" t="s">
        <v>56</v>
      </c>
      <c r="N121" s="24">
        <v>21458</v>
      </c>
      <c r="O121">
        <v>42749</v>
      </c>
      <c r="P121" t="s">
        <v>240</v>
      </c>
      <c r="Q121" t="s">
        <v>236</v>
      </c>
    </row>
    <row r="122" spans="1:17" x14ac:dyDescent="0.25">
      <c r="A122" s="30">
        <v>45170</v>
      </c>
      <c r="B122" s="30">
        <v>45199</v>
      </c>
      <c r="C122" t="s">
        <v>106</v>
      </c>
      <c r="D122" t="s">
        <v>231</v>
      </c>
      <c r="E122" t="s">
        <v>232</v>
      </c>
      <c r="F122" t="s">
        <v>1</v>
      </c>
      <c r="G122" t="s">
        <v>2</v>
      </c>
      <c r="H122" s="30">
        <v>45199</v>
      </c>
      <c r="I122" t="s">
        <v>233</v>
      </c>
      <c r="J122">
        <v>-26.75</v>
      </c>
      <c r="K122" t="s">
        <v>234</v>
      </c>
      <c r="L122">
        <v>2</v>
      </c>
      <c r="M122" t="s">
        <v>56</v>
      </c>
      <c r="N122" s="24">
        <v>21463</v>
      </c>
      <c r="O122">
        <v>42741</v>
      </c>
      <c r="P122" t="s">
        <v>238</v>
      </c>
      <c r="Q122" t="s">
        <v>236</v>
      </c>
    </row>
    <row r="123" spans="1:17" x14ac:dyDescent="0.25">
      <c r="A123" s="30">
        <v>45170</v>
      </c>
      <c r="B123" s="30">
        <v>45199</v>
      </c>
      <c r="C123" t="s">
        <v>107</v>
      </c>
      <c r="D123" t="s">
        <v>231</v>
      </c>
      <c r="E123" t="s">
        <v>232</v>
      </c>
      <c r="F123" t="s">
        <v>1</v>
      </c>
      <c r="G123" t="s">
        <v>2</v>
      </c>
      <c r="H123" s="30">
        <v>45199</v>
      </c>
      <c r="I123" t="s">
        <v>233</v>
      </c>
      <c r="J123">
        <v>-264.24</v>
      </c>
      <c r="K123" t="s">
        <v>234</v>
      </c>
      <c r="L123">
        <v>2</v>
      </c>
      <c r="M123" t="s">
        <v>56</v>
      </c>
      <c r="N123" s="24">
        <v>21464</v>
      </c>
      <c r="O123">
        <v>42741</v>
      </c>
      <c r="P123" t="s">
        <v>238</v>
      </c>
      <c r="Q123" t="s">
        <v>236</v>
      </c>
    </row>
    <row r="124" spans="1:17" x14ac:dyDescent="0.25">
      <c r="A124" s="30">
        <v>45170</v>
      </c>
      <c r="B124" s="30">
        <v>45199</v>
      </c>
      <c r="C124" t="s">
        <v>107</v>
      </c>
      <c r="D124" t="s">
        <v>231</v>
      </c>
      <c r="E124" t="s">
        <v>232</v>
      </c>
      <c r="F124" t="s">
        <v>1</v>
      </c>
      <c r="G124" t="s">
        <v>2</v>
      </c>
      <c r="H124" s="30">
        <v>45199</v>
      </c>
      <c r="I124" t="s">
        <v>233</v>
      </c>
      <c r="J124">
        <v>-37.479999999999997</v>
      </c>
      <c r="K124" t="s">
        <v>234</v>
      </c>
      <c r="L124">
        <v>2</v>
      </c>
      <c r="M124" t="s">
        <v>56</v>
      </c>
      <c r="N124" s="24">
        <v>21464</v>
      </c>
      <c r="O124">
        <v>42749</v>
      </c>
      <c r="P124" t="s">
        <v>240</v>
      </c>
      <c r="Q124" t="s">
        <v>236</v>
      </c>
    </row>
    <row r="125" spans="1:17" x14ac:dyDescent="0.25">
      <c r="A125" s="30">
        <v>45170</v>
      </c>
      <c r="B125" s="30">
        <v>45199</v>
      </c>
      <c r="C125" t="s">
        <v>262</v>
      </c>
      <c r="D125" t="s">
        <v>231</v>
      </c>
      <c r="E125" t="s">
        <v>232</v>
      </c>
      <c r="F125" t="s">
        <v>1</v>
      </c>
      <c r="G125" t="s">
        <v>2</v>
      </c>
      <c r="H125" s="30">
        <v>45199</v>
      </c>
      <c r="I125" t="s">
        <v>233</v>
      </c>
      <c r="J125">
        <v>-381.75</v>
      </c>
      <c r="K125" t="s">
        <v>234</v>
      </c>
      <c r="L125">
        <v>2</v>
      </c>
      <c r="M125" t="s">
        <v>56</v>
      </c>
      <c r="N125" s="24">
        <v>21466</v>
      </c>
      <c r="O125">
        <v>42741</v>
      </c>
      <c r="P125" t="s">
        <v>238</v>
      </c>
      <c r="Q125" t="s">
        <v>236</v>
      </c>
    </row>
    <row r="126" spans="1:17" x14ac:dyDescent="0.25">
      <c r="A126" s="30">
        <v>45170</v>
      </c>
      <c r="B126" s="30">
        <v>45199</v>
      </c>
      <c r="C126" t="s">
        <v>262</v>
      </c>
      <c r="D126" t="s">
        <v>231</v>
      </c>
      <c r="E126" t="s">
        <v>232</v>
      </c>
      <c r="F126" t="s">
        <v>1</v>
      </c>
      <c r="G126" t="s">
        <v>2</v>
      </c>
      <c r="H126" s="30">
        <v>45199</v>
      </c>
      <c r="I126" t="s">
        <v>233</v>
      </c>
      <c r="J126">
        <v>-408.61</v>
      </c>
      <c r="K126" t="s">
        <v>234</v>
      </c>
      <c r="L126">
        <v>2</v>
      </c>
      <c r="M126" t="s">
        <v>56</v>
      </c>
      <c r="N126" s="24">
        <v>21466</v>
      </c>
      <c r="O126">
        <v>42749</v>
      </c>
      <c r="P126" t="s">
        <v>240</v>
      </c>
      <c r="Q126" t="s">
        <v>236</v>
      </c>
    </row>
    <row r="127" spans="1:17" x14ac:dyDescent="0.25">
      <c r="A127" s="30">
        <v>45170</v>
      </c>
      <c r="B127" s="30">
        <v>45199</v>
      </c>
      <c r="C127" t="s">
        <v>263</v>
      </c>
      <c r="D127" t="s">
        <v>231</v>
      </c>
      <c r="E127" t="s">
        <v>232</v>
      </c>
      <c r="F127" t="s">
        <v>1</v>
      </c>
      <c r="G127" t="s">
        <v>2</v>
      </c>
      <c r="H127" s="30">
        <v>45199</v>
      </c>
      <c r="I127" t="s">
        <v>233</v>
      </c>
      <c r="J127">
        <v>-102.06</v>
      </c>
      <c r="K127" t="s">
        <v>234</v>
      </c>
      <c r="L127">
        <v>2</v>
      </c>
      <c r="M127" t="s">
        <v>56</v>
      </c>
      <c r="N127" s="24">
        <v>21467</v>
      </c>
      <c r="O127">
        <v>42741</v>
      </c>
      <c r="P127" t="s">
        <v>238</v>
      </c>
      <c r="Q127" t="s">
        <v>236</v>
      </c>
    </row>
    <row r="128" spans="1:17" x14ac:dyDescent="0.25">
      <c r="A128" s="30">
        <v>45170</v>
      </c>
      <c r="B128" s="30">
        <v>45199</v>
      </c>
      <c r="C128" t="s">
        <v>264</v>
      </c>
      <c r="D128" t="s">
        <v>231</v>
      </c>
      <c r="E128" t="s">
        <v>232</v>
      </c>
      <c r="F128" t="s">
        <v>1</v>
      </c>
      <c r="G128" t="s">
        <v>2</v>
      </c>
      <c r="H128" s="30">
        <v>45199</v>
      </c>
      <c r="I128" t="s">
        <v>233</v>
      </c>
      <c r="J128">
        <v>-236.3</v>
      </c>
      <c r="K128" t="s">
        <v>234</v>
      </c>
      <c r="L128">
        <v>2</v>
      </c>
      <c r="M128" t="s">
        <v>56</v>
      </c>
      <c r="N128" s="24">
        <v>21468</v>
      </c>
      <c r="O128">
        <v>42735</v>
      </c>
      <c r="P128" t="s">
        <v>249</v>
      </c>
      <c r="Q128" t="s">
        <v>236</v>
      </c>
    </row>
    <row r="129" spans="1:17" x14ac:dyDescent="0.25">
      <c r="A129" s="30">
        <v>45170</v>
      </c>
      <c r="B129" s="30">
        <v>45199</v>
      </c>
      <c r="C129" t="s">
        <v>264</v>
      </c>
      <c r="D129" t="s">
        <v>231</v>
      </c>
      <c r="E129" t="s">
        <v>232</v>
      </c>
      <c r="F129" t="s">
        <v>1</v>
      </c>
      <c r="G129" t="s">
        <v>2</v>
      </c>
      <c r="H129" s="30">
        <v>45199</v>
      </c>
      <c r="I129" t="s">
        <v>233</v>
      </c>
      <c r="J129">
        <v>-31.72</v>
      </c>
      <c r="K129" t="s">
        <v>234</v>
      </c>
      <c r="L129">
        <v>2</v>
      </c>
      <c r="M129" t="s">
        <v>56</v>
      </c>
      <c r="N129" s="24">
        <v>21468</v>
      </c>
      <c r="O129">
        <v>42741</v>
      </c>
      <c r="P129" t="s">
        <v>238</v>
      </c>
      <c r="Q129" t="s">
        <v>236</v>
      </c>
    </row>
    <row r="130" spans="1:17" x14ac:dyDescent="0.25">
      <c r="A130" s="30">
        <v>45170</v>
      </c>
      <c r="B130" s="30">
        <v>45199</v>
      </c>
      <c r="C130" t="s">
        <v>264</v>
      </c>
      <c r="D130" t="s">
        <v>231</v>
      </c>
      <c r="E130" t="s">
        <v>232</v>
      </c>
      <c r="F130" t="s">
        <v>1</v>
      </c>
      <c r="G130" t="s">
        <v>2</v>
      </c>
      <c r="H130" s="30">
        <v>45199</v>
      </c>
      <c r="I130" t="s">
        <v>233</v>
      </c>
      <c r="J130">
        <v>-1626.69</v>
      </c>
      <c r="K130" t="s">
        <v>234</v>
      </c>
      <c r="L130">
        <v>2</v>
      </c>
      <c r="M130" t="s">
        <v>56</v>
      </c>
      <c r="N130" s="24">
        <v>21468</v>
      </c>
      <c r="O130">
        <v>42749</v>
      </c>
      <c r="P130" t="s">
        <v>240</v>
      </c>
      <c r="Q130" t="s">
        <v>236</v>
      </c>
    </row>
    <row r="131" spans="1:17" x14ac:dyDescent="0.25">
      <c r="A131" s="30">
        <v>45170</v>
      </c>
      <c r="B131" s="30">
        <v>45199</v>
      </c>
      <c r="C131" t="s">
        <v>111</v>
      </c>
      <c r="D131" t="s">
        <v>231</v>
      </c>
      <c r="E131" t="s">
        <v>232</v>
      </c>
      <c r="F131" t="s">
        <v>1</v>
      </c>
      <c r="G131" t="s">
        <v>2</v>
      </c>
      <c r="H131" s="30">
        <v>45199</v>
      </c>
      <c r="I131" t="s">
        <v>233</v>
      </c>
      <c r="J131">
        <v>-140.06</v>
      </c>
      <c r="K131" t="s">
        <v>234</v>
      </c>
      <c r="L131">
        <v>2</v>
      </c>
      <c r="M131" t="s">
        <v>56</v>
      </c>
      <c r="N131" s="24">
        <v>21469</v>
      </c>
      <c r="O131">
        <v>42749</v>
      </c>
      <c r="P131" t="s">
        <v>240</v>
      </c>
      <c r="Q131" t="s">
        <v>236</v>
      </c>
    </row>
    <row r="132" spans="1:17" x14ac:dyDescent="0.25">
      <c r="A132" s="30">
        <v>45170</v>
      </c>
      <c r="B132" s="30">
        <v>45199</v>
      </c>
      <c r="C132" t="s">
        <v>265</v>
      </c>
      <c r="D132" t="s">
        <v>231</v>
      </c>
      <c r="E132" t="s">
        <v>232</v>
      </c>
      <c r="F132" t="s">
        <v>1</v>
      </c>
      <c r="G132" t="s">
        <v>2</v>
      </c>
      <c r="H132" s="30">
        <v>45199</v>
      </c>
      <c r="I132" t="s">
        <v>233</v>
      </c>
      <c r="J132">
        <v>-17.77</v>
      </c>
      <c r="K132" t="s">
        <v>234</v>
      </c>
      <c r="L132">
        <v>2</v>
      </c>
      <c r="M132" t="s">
        <v>56</v>
      </c>
      <c r="N132" s="24">
        <v>21472</v>
      </c>
      <c r="O132">
        <v>42741</v>
      </c>
      <c r="P132" t="s">
        <v>238</v>
      </c>
      <c r="Q132" t="s">
        <v>236</v>
      </c>
    </row>
    <row r="133" spans="1:17" x14ac:dyDescent="0.25">
      <c r="A133" s="30">
        <v>45170</v>
      </c>
      <c r="B133" s="30">
        <v>45199</v>
      </c>
      <c r="C133" t="s">
        <v>265</v>
      </c>
      <c r="D133" t="s">
        <v>231</v>
      </c>
      <c r="E133" t="s">
        <v>232</v>
      </c>
      <c r="F133" t="s">
        <v>1</v>
      </c>
      <c r="G133" t="s">
        <v>2</v>
      </c>
      <c r="H133" s="30">
        <v>45199</v>
      </c>
      <c r="I133" t="s">
        <v>233</v>
      </c>
      <c r="J133">
        <v>-89.4</v>
      </c>
      <c r="K133" t="s">
        <v>234</v>
      </c>
      <c r="L133">
        <v>2</v>
      </c>
      <c r="M133" t="s">
        <v>56</v>
      </c>
      <c r="N133" s="24">
        <v>21472</v>
      </c>
      <c r="O133">
        <v>42749</v>
      </c>
      <c r="P133" t="s">
        <v>240</v>
      </c>
      <c r="Q133" t="s">
        <v>236</v>
      </c>
    </row>
    <row r="134" spans="1:17" x14ac:dyDescent="0.25">
      <c r="A134" s="30">
        <v>45170</v>
      </c>
      <c r="B134" s="30">
        <v>45199</v>
      </c>
      <c r="C134" t="s">
        <v>178</v>
      </c>
      <c r="D134" t="s">
        <v>231</v>
      </c>
      <c r="E134" t="s">
        <v>232</v>
      </c>
      <c r="F134" t="s">
        <v>1</v>
      </c>
      <c r="G134" t="s">
        <v>2</v>
      </c>
      <c r="H134" s="30">
        <v>45199</v>
      </c>
      <c r="I134" t="s">
        <v>233</v>
      </c>
      <c r="J134">
        <v>-534.03</v>
      </c>
      <c r="K134" t="s">
        <v>234</v>
      </c>
      <c r="L134">
        <v>2</v>
      </c>
      <c r="M134" t="s">
        <v>56</v>
      </c>
      <c r="N134" s="24">
        <v>21474</v>
      </c>
      <c r="O134">
        <v>42741</v>
      </c>
      <c r="P134" t="s">
        <v>238</v>
      </c>
      <c r="Q134" t="s">
        <v>236</v>
      </c>
    </row>
    <row r="135" spans="1:17" x14ac:dyDescent="0.25">
      <c r="A135" s="30">
        <v>45170</v>
      </c>
      <c r="B135" s="30">
        <v>45199</v>
      </c>
      <c r="C135" t="s">
        <v>178</v>
      </c>
      <c r="D135" t="s">
        <v>231</v>
      </c>
      <c r="E135" t="s">
        <v>232</v>
      </c>
      <c r="F135" t="s">
        <v>1</v>
      </c>
      <c r="G135" t="s">
        <v>2</v>
      </c>
      <c r="H135" s="30">
        <v>45199</v>
      </c>
      <c r="I135" t="s">
        <v>233</v>
      </c>
      <c r="J135">
        <v>-31.51</v>
      </c>
      <c r="K135" t="s">
        <v>234</v>
      </c>
      <c r="L135">
        <v>2</v>
      </c>
      <c r="M135" t="s">
        <v>56</v>
      </c>
      <c r="N135" s="24">
        <v>21474</v>
      </c>
      <c r="O135">
        <v>42749</v>
      </c>
      <c r="P135" t="s">
        <v>240</v>
      </c>
      <c r="Q135" t="s">
        <v>236</v>
      </c>
    </row>
    <row r="136" spans="1:17" x14ac:dyDescent="0.25">
      <c r="A136" s="30">
        <v>45170</v>
      </c>
      <c r="B136" s="30">
        <v>45199</v>
      </c>
      <c r="C136" t="s">
        <v>180</v>
      </c>
      <c r="D136" t="s">
        <v>231</v>
      </c>
      <c r="E136" t="s">
        <v>232</v>
      </c>
      <c r="F136" t="s">
        <v>1</v>
      </c>
      <c r="G136" t="s">
        <v>2</v>
      </c>
      <c r="H136" s="30">
        <v>45199</v>
      </c>
      <c r="I136" t="s">
        <v>233</v>
      </c>
      <c r="J136">
        <v>-286.74</v>
      </c>
      <c r="K136" t="s">
        <v>234</v>
      </c>
      <c r="L136">
        <v>2</v>
      </c>
      <c r="M136" t="s">
        <v>56</v>
      </c>
      <c r="N136" s="24">
        <v>21475</v>
      </c>
      <c r="O136">
        <v>42749</v>
      </c>
      <c r="P136" t="s">
        <v>240</v>
      </c>
      <c r="Q136" t="s">
        <v>236</v>
      </c>
    </row>
    <row r="137" spans="1:17" x14ac:dyDescent="0.25">
      <c r="A137" s="30">
        <v>45170</v>
      </c>
      <c r="B137" s="30">
        <v>45199</v>
      </c>
      <c r="C137" t="s">
        <v>112</v>
      </c>
      <c r="D137" t="s">
        <v>231</v>
      </c>
      <c r="E137" t="s">
        <v>232</v>
      </c>
      <c r="F137" t="s">
        <v>1</v>
      </c>
      <c r="G137" t="s">
        <v>2</v>
      </c>
      <c r="H137" s="30">
        <v>45199</v>
      </c>
      <c r="I137" t="s">
        <v>233</v>
      </c>
      <c r="J137">
        <v>-54.51</v>
      </c>
      <c r="K137" t="s">
        <v>234</v>
      </c>
      <c r="L137">
        <v>2</v>
      </c>
      <c r="M137" t="s">
        <v>56</v>
      </c>
      <c r="N137" s="24">
        <v>22000</v>
      </c>
      <c r="O137">
        <v>42749</v>
      </c>
      <c r="P137" t="s">
        <v>240</v>
      </c>
      <c r="Q137" t="s">
        <v>236</v>
      </c>
    </row>
    <row r="138" spans="1:17" x14ac:dyDescent="0.25">
      <c r="A138" s="30">
        <v>45170</v>
      </c>
      <c r="B138" s="30">
        <v>45199</v>
      </c>
      <c r="C138" t="s">
        <v>113</v>
      </c>
      <c r="D138" t="s">
        <v>231</v>
      </c>
      <c r="E138" t="s">
        <v>232</v>
      </c>
      <c r="F138" t="s">
        <v>1</v>
      </c>
      <c r="G138" t="s">
        <v>2</v>
      </c>
      <c r="H138" s="30">
        <v>45199</v>
      </c>
      <c r="I138" t="s">
        <v>233</v>
      </c>
      <c r="J138">
        <v>-89.81</v>
      </c>
      <c r="K138" t="s">
        <v>234</v>
      </c>
      <c r="L138">
        <v>2</v>
      </c>
      <c r="M138" t="s">
        <v>56</v>
      </c>
      <c r="N138" s="24">
        <v>22001</v>
      </c>
      <c r="O138">
        <v>42749</v>
      </c>
      <c r="P138" t="s">
        <v>240</v>
      </c>
      <c r="Q138" t="s">
        <v>236</v>
      </c>
    </row>
    <row r="139" spans="1:17" x14ac:dyDescent="0.25">
      <c r="A139" s="30">
        <v>45170</v>
      </c>
      <c r="B139" s="30">
        <v>45199</v>
      </c>
      <c r="C139" t="s">
        <v>114</v>
      </c>
      <c r="D139" t="s">
        <v>231</v>
      </c>
      <c r="E139" t="s">
        <v>232</v>
      </c>
      <c r="F139" t="s">
        <v>1</v>
      </c>
      <c r="G139" t="s">
        <v>2</v>
      </c>
      <c r="H139" s="30">
        <v>45199</v>
      </c>
      <c r="I139" t="s">
        <v>233</v>
      </c>
      <c r="J139">
        <v>-40.5</v>
      </c>
      <c r="K139" t="s">
        <v>234</v>
      </c>
      <c r="L139">
        <v>2</v>
      </c>
      <c r="M139" t="s">
        <v>56</v>
      </c>
      <c r="N139" s="24">
        <v>22004</v>
      </c>
      <c r="O139">
        <v>42749</v>
      </c>
      <c r="P139" t="s">
        <v>240</v>
      </c>
      <c r="Q139" t="s">
        <v>236</v>
      </c>
    </row>
    <row r="140" spans="1:17" x14ac:dyDescent="0.25">
      <c r="A140" s="30">
        <v>45170</v>
      </c>
      <c r="B140" s="30">
        <v>45199</v>
      </c>
      <c r="C140" t="s">
        <v>174</v>
      </c>
      <c r="D140" t="s">
        <v>231</v>
      </c>
      <c r="E140" t="s">
        <v>232</v>
      </c>
      <c r="F140" t="s">
        <v>1</v>
      </c>
      <c r="G140" t="s">
        <v>2</v>
      </c>
      <c r="H140" s="30">
        <v>45199</v>
      </c>
      <c r="I140" t="s">
        <v>233</v>
      </c>
      <c r="J140">
        <v>-72.69</v>
      </c>
      <c r="K140" t="s">
        <v>234</v>
      </c>
      <c r="L140">
        <v>2</v>
      </c>
      <c r="M140" t="s">
        <v>56</v>
      </c>
      <c r="N140" s="24">
        <v>22006</v>
      </c>
      <c r="O140">
        <v>42749</v>
      </c>
      <c r="P140" t="s">
        <v>240</v>
      </c>
      <c r="Q140" t="s">
        <v>236</v>
      </c>
    </row>
    <row r="141" spans="1:17" x14ac:dyDescent="0.25">
      <c r="A141" s="30">
        <v>45170</v>
      </c>
      <c r="B141" s="30">
        <v>45199</v>
      </c>
      <c r="C141" t="s">
        <v>115</v>
      </c>
      <c r="D141" t="s">
        <v>231</v>
      </c>
      <c r="E141" t="s">
        <v>232</v>
      </c>
      <c r="F141" t="s">
        <v>1</v>
      </c>
      <c r="G141" t="s">
        <v>2</v>
      </c>
      <c r="H141" s="30">
        <v>45199</v>
      </c>
      <c r="I141" t="s">
        <v>233</v>
      </c>
      <c r="J141">
        <v>-24.87</v>
      </c>
      <c r="K141" t="s">
        <v>234</v>
      </c>
      <c r="L141">
        <v>2</v>
      </c>
      <c r="M141" t="s">
        <v>56</v>
      </c>
      <c r="N141" s="24">
        <v>22011</v>
      </c>
      <c r="O141">
        <v>42749</v>
      </c>
      <c r="P141" t="s">
        <v>240</v>
      </c>
      <c r="Q141" t="s">
        <v>236</v>
      </c>
    </row>
    <row r="142" spans="1:17" x14ac:dyDescent="0.25">
      <c r="A142" s="30">
        <v>45170</v>
      </c>
      <c r="B142" s="30">
        <v>45199</v>
      </c>
      <c r="C142" t="s">
        <v>116</v>
      </c>
      <c r="D142" t="s">
        <v>231</v>
      </c>
      <c r="E142" t="s">
        <v>232</v>
      </c>
      <c r="F142" t="s">
        <v>1</v>
      </c>
      <c r="G142" t="s">
        <v>2</v>
      </c>
      <c r="H142" s="30">
        <v>45199</v>
      </c>
      <c r="I142" t="s">
        <v>233</v>
      </c>
      <c r="J142">
        <v>-43.84</v>
      </c>
      <c r="K142" t="s">
        <v>234</v>
      </c>
      <c r="L142">
        <v>2</v>
      </c>
      <c r="M142" t="s">
        <v>56</v>
      </c>
      <c r="N142" s="24">
        <v>22014</v>
      </c>
      <c r="O142">
        <v>42741</v>
      </c>
      <c r="P142" t="s">
        <v>238</v>
      </c>
      <c r="Q142" t="s">
        <v>236</v>
      </c>
    </row>
    <row r="143" spans="1:17" x14ac:dyDescent="0.25">
      <c r="A143" s="30">
        <v>45170</v>
      </c>
      <c r="B143" s="30">
        <v>45199</v>
      </c>
      <c r="C143" t="s">
        <v>116</v>
      </c>
      <c r="D143" t="s">
        <v>231</v>
      </c>
      <c r="E143" t="s">
        <v>232</v>
      </c>
      <c r="F143" t="s">
        <v>1</v>
      </c>
      <c r="G143" t="s">
        <v>2</v>
      </c>
      <c r="H143" s="30">
        <v>45199</v>
      </c>
      <c r="I143" t="s">
        <v>233</v>
      </c>
      <c r="J143">
        <v>-4514.8500000000004</v>
      </c>
      <c r="K143" t="s">
        <v>234</v>
      </c>
      <c r="L143">
        <v>2</v>
      </c>
      <c r="M143" t="s">
        <v>56</v>
      </c>
      <c r="N143" s="24">
        <v>22014</v>
      </c>
      <c r="O143">
        <v>42749</v>
      </c>
      <c r="P143" t="s">
        <v>240</v>
      </c>
      <c r="Q143" t="s">
        <v>236</v>
      </c>
    </row>
    <row r="144" spans="1:17" x14ac:dyDescent="0.25">
      <c r="A144" s="30">
        <v>45170</v>
      </c>
      <c r="B144" s="30">
        <v>45199</v>
      </c>
      <c r="C144" t="s">
        <v>117</v>
      </c>
      <c r="D144" t="s">
        <v>231</v>
      </c>
      <c r="E144" t="s">
        <v>232</v>
      </c>
      <c r="F144" t="s">
        <v>1</v>
      </c>
      <c r="G144" t="s">
        <v>2</v>
      </c>
      <c r="H144" s="30">
        <v>45199</v>
      </c>
      <c r="I144" t="s">
        <v>233</v>
      </c>
      <c r="J144">
        <v>-27.93</v>
      </c>
      <c r="K144" t="s">
        <v>234</v>
      </c>
      <c r="L144">
        <v>2</v>
      </c>
      <c r="M144" t="s">
        <v>56</v>
      </c>
      <c r="N144" s="24">
        <v>22017</v>
      </c>
      <c r="O144">
        <v>42749</v>
      </c>
      <c r="P144" t="s">
        <v>240</v>
      </c>
      <c r="Q144" t="s">
        <v>236</v>
      </c>
    </row>
    <row r="145" spans="1:17" x14ac:dyDescent="0.25">
      <c r="A145" s="30">
        <v>45170</v>
      </c>
      <c r="B145" s="30">
        <v>45199</v>
      </c>
      <c r="C145" t="s">
        <v>118</v>
      </c>
      <c r="D145" t="s">
        <v>231</v>
      </c>
      <c r="E145" t="s">
        <v>232</v>
      </c>
      <c r="F145" t="s">
        <v>1</v>
      </c>
      <c r="G145" t="s">
        <v>2</v>
      </c>
      <c r="H145" s="30">
        <v>45199</v>
      </c>
      <c r="I145" t="s">
        <v>233</v>
      </c>
      <c r="J145">
        <v>-325.25</v>
      </c>
      <c r="K145" t="s">
        <v>234</v>
      </c>
      <c r="L145">
        <v>2</v>
      </c>
      <c r="M145" t="s">
        <v>56</v>
      </c>
      <c r="N145" s="24">
        <v>22030</v>
      </c>
      <c r="O145">
        <v>42741</v>
      </c>
      <c r="P145" t="s">
        <v>238</v>
      </c>
      <c r="Q145" t="s">
        <v>236</v>
      </c>
    </row>
    <row r="146" spans="1:17" x14ac:dyDescent="0.25">
      <c r="A146" s="30">
        <v>45170</v>
      </c>
      <c r="B146" s="30">
        <v>45199</v>
      </c>
      <c r="C146" t="s">
        <v>119</v>
      </c>
      <c r="D146" t="s">
        <v>231</v>
      </c>
      <c r="E146" t="s">
        <v>232</v>
      </c>
      <c r="F146" t="s">
        <v>1</v>
      </c>
      <c r="G146" t="s">
        <v>2</v>
      </c>
      <c r="H146" s="30">
        <v>45199</v>
      </c>
      <c r="I146" t="s">
        <v>233</v>
      </c>
      <c r="J146">
        <v>-353.25</v>
      </c>
      <c r="K146" t="s">
        <v>234</v>
      </c>
      <c r="L146">
        <v>2</v>
      </c>
      <c r="M146" t="s">
        <v>56</v>
      </c>
      <c r="N146" s="24">
        <v>22100</v>
      </c>
      <c r="O146">
        <v>42749</v>
      </c>
      <c r="P146" t="s">
        <v>240</v>
      </c>
      <c r="Q146" t="s">
        <v>236</v>
      </c>
    </row>
    <row r="147" spans="1:17" x14ac:dyDescent="0.25">
      <c r="A147" s="30">
        <v>45170</v>
      </c>
      <c r="B147" s="30">
        <v>45199</v>
      </c>
      <c r="C147" t="s">
        <v>120</v>
      </c>
      <c r="D147" t="s">
        <v>231</v>
      </c>
      <c r="E147" t="s">
        <v>232</v>
      </c>
      <c r="F147" t="s">
        <v>1</v>
      </c>
      <c r="G147" t="s">
        <v>2</v>
      </c>
      <c r="H147" s="30">
        <v>45199</v>
      </c>
      <c r="I147" t="s">
        <v>233</v>
      </c>
      <c r="J147">
        <v>-2806.54</v>
      </c>
      <c r="K147" t="s">
        <v>234</v>
      </c>
      <c r="L147">
        <v>2</v>
      </c>
      <c r="M147" t="s">
        <v>56</v>
      </c>
      <c r="N147" s="24">
        <v>22104</v>
      </c>
      <c r="O147">
        <v>42741</v>
      </c>
      <c r="P147" t="s">
        <v>238</v>
      </c>
      <c r="Q147" t="s">
        <v>236</v>
      </c>
    </row>
    <row r="148" spans="1:17" x14ac:dyDescent="0.25">
      <c r="A148" s="30">
        <v>45170</v>
      </c>
      <c r="B148" s="30">
        <v>45199</v>
      </c>
      <c r="C148" t="s">
        <v>120</v>
      </c>
      <c r="D148" t="s">
        <v>231</v>
      </c>
      <c r="E148" t="s">
        <v>232</v>
      </c>
      <c r="F148" t="s">
        <v>1</v>
      </c>
      <c r="G148" t="s">
        <v>2</v>
      </c>
      <c r="H148" s="30">
        <v>45199</v>
      </c>
      <c r="I148" t="s">
        <v>233</v>
      </c>
      <c r="J148">
        <v>-133.30000000000001</v>
      </c>
      <c r="K148" t="s">
        <v>234</v>
      </c>
      <c r="L148">
        <v>2</v>
      </c>
      <c r="M148" t="s">
        <v>56</v>
      </c>
      <c r="N148" s="24">
        <v>22104</v>
      </c>
      <c r="O148">
        <v>42749</v>
      </c>
      <c r="P148" t="s">
        <v>240</v>
      </c>
      <c r="Q148" t="s">
        <v>236</v>
      </c>
    </row>
    <row r="149" spans="1:17" x14ac:dyDescent="0.25">
      <c r="A149" s="30">
        <v>45170</v>
      </c>
      <c r="B149" s="30">
        <v>45199</v>
      </c>
      <c r="C149" t="s">
        <v>266</v>
      </c>
      <c r="D149" t="s">
        <v>231</v>
      </c>
      <c r="E149" t="s">
        <v>232</v>
      </c>
      <c r="F149" t="s">
        <v>1</v>
      </c>
      <c r="G149" t="s">
        <v>2</v>
      </c>
      <c r="H149" s="30">
        <v>45199</v>
      </c>
      <c r="I149" t="s">
        <v>233</v>
      </c>
      <c r="J149">
        <v>-69.400000000000006</v>
      </c>
      <c r="K149" t="s">
        <v>234</v>
      </c>
      <c r="L149">
        <v>2</v>
      </c>
      <c r="M149" t="s">
        <v>56</v>
      </c>
      <c r="N149" s="24">
        <v>22105</v>
      </c>
      <c r="O149">
        <v>42749</v>
      </c>
      <c r="P149" t="s">
        <v>240</v>
      </c>
      <c r="Q149" t="s">
        <v>236</v>
      </c>
    </row>
    <row r="150" spans="1:17" x14ac:dyDescent="0.25">
      <c r="A150" s="30">
        <v>45170</v>
      </c>
      <c r="B150" s="30">
        <v>45199</v>
      </c>
      <c r="C150" t="s">
        <v>122</v>
      </c>
      <c r="D150" t="s">
        <v>231</v>
      </c>
      <c r="E150" t="s">
        <v>232</v>
      </c>
      <c r="F150" t="s">
        <v>1</v>
      </c>
      <c r="G150" t="s">
        <v>2</v>
      </c>
      <c r="H150" s="30">
        <v>45199</v>
      </c>
      <c r="I150" t="s">
        <v>233</v>
      </c>
      <c r="J150">
        <v>-26.89</v>
      </c>
      <c r="K150" t="s">
        <v>234</v>
      </c>
      <c r="L150">
        <v>2</v>
      </c>
      <c r="M150" t="s">
        <v>56</v>
      </c>
      <c r="N150" s="24">
        <v>22107</v>
      </c>
      <c r="O150">
        <v>42749</v>
      </c>
      <c r="P150" t="s">
        <v>240</v>
      </c>
      <c r="Q150" t="s">
        <v>236</v>
      </c>
    </row>
    <row r="151" spans="1:17" x14ac:dyDescent="0.25">
      <c r="A151" s="30">
        <v>45170</v>
      </c>
      <c r="B151" s="30">
        <v>45199</v>
      </c>
      <c r="C151" t="s">
        <v>267</v>
      </c>
      <c r="D151" t="s">
        <v>231</v>
      </c>
      <c r="E151" t="s">
        <v>232</v>
      </c>
      <c r="F151" t="s">
        <v>1</v>
      </c>
      <c r="G151" t="s">
        <v>2</v>
      </c>
      <c r="H151" s="30">
        <v>45199</v>
      </c>
      <c r="I151" t="s">
        <v>233</v>
      </c>
      <c r="J151">
        <v>-65.95</v>
      </c>
      <c r="K151" t="s">
        <v>234</v>
      </c>
      <c r="L151">
        <v>2</v>
      </c>
      <c r="M151" t="s">
        <v>56</v>
      </c>
      <c r="N151" s="24">
        <v>22109</v>
      </c>
      <c r="O151">
        <v>42741</v>
      </c>
      <c r="P151" t="s">
        <v>238</v>
      </c>
      <c r="Q151" t="s">
        <v>236</v>
      </c>
    </row>
    <row r="152" spans="1:17" x14ac:dyDescent="0.25">
      <c r="A152" s="30">
        <v>45170</v>
      </c>
      <c r="B152" s="30">
        <v>45199</v>
      </c>
      <c r="C152" t="s">
        <v>267</v>
      </c>
      <c r="D152" t="s">
        <v>231</v>
      </c>
      <c r="E152" t="s">
        <v>232</v>
      </c>
      <c r="F152" t="s">
        <v>1</v>
      </c>
      <c r="G152" t="s">
        <v>2</v>
      </c>
      <c r="H152" s="30">
        <v>45199</v>
      </c>
      <c r="I152" t="s">
        <v>233</v>
      </c>
      <c r="J152">
        <v>-830.14</v>
      </c>
      <c r="K152" t="s">
        <v>234</v>
      </c>
      <c r="L152">
        <v>2</v>
      </c>
      <c r="M152" t="s">
        <v>56</v>
      </c>
      <c r="N152" s="24">
        <v>22109</v>
      </c>
      <c r="O152">
        <v>42744</v>
      </c>
      <c r="P152" t="s">
        <v>253</v>
      </c>
      <c r="Q152" t="s">
        <v>236</v>
      </c>
    </row>
    <row r="153" spans="1:17" x14ac:dyDescent="0.25">
      <c r="A153" s="30">
        <v>45170</v>
      </c>
      <c r="B153" s="30">
        <v>45199</v>
      </c>
      <c r="C153" t="s">
        <v>267</v>
      </c>
      <c r="D153" t="s">
        <v>231</v>
      </c>
      <c r="E153" t="s">
        <v>232</v>
      </c>
      <c r="F153" t="s">
        <v>1</v>
      </c>
      <c r="G153" t="s">
        <v>2</v>
      </c>
      <c r="H153" s="30">
        <v>45199</v>
      </c>
      <c r="I153" t="s">
        <v>233</v>
      </c>
      <c r="J153">
        <v>-353.03</v>
      </c>
      <c r="K153" t="s">
        <v>234</v>
      </c>
      <c r="L153">
        <v>2</v>
      </c>
      <c r="M153" t="s">
        <v>56</v>
      </c>
      <c r="N153" s="24">
        <v>22109</v>
      </c>
      <c r="O153">
        <v>42749</v>
      </c>
      <c r="P153" t="s">
        <v>240</v>
      </c>
      <c r="Q153" t="s">
        <v>236</v>
      </c>
    </row>
    <row r="154" spans="1:17" x14ac:dyDescent="0.25">
      <c r="A154" s="30">
        <v>45170</v>
      </c>
      <c r="B154" s="30">
        <v>45199</v>
      </c>
      <c r="C154" t="s">
        <v>268</v>
      </c>
      <c r="D154" t="s">
        <v>231</v>
      </c>
      <c r="E154" t="s">
        <v>232</v>
      </c>
      <c r="F154" t="s">
        <v>1</v>
      </c>
      <c r="G154" t="s">
        <v>2</v>
      </c>
      <c r="H154" s="30">
        <v>45199</v>
      </c>
      <c r="I154" t="s">
        <v>233</v>
      </c>
      <c r="J154">
        <v>-38.4</v>
      </c>
      <c r="K154" t="s">
        <v>234</v>
      </c>
      <c r="L154">
        <v>2</v>
      </c>
      <c r="M154" t="s">
        <v>56</v>
      </c>
      <c r="N154" s="24">
        <v>22110</v>
      </c>
      <c r="O154">
        <v>42741</v>
      </c>
      <c r="P154" t="s">
        <v>238</v>
      </c>
      <c r="Q154" t="s">
        <v>236</v>
      </c>
    </row>
    <row r="155" spans="1:17" x14ac:dyDescent="0.25">
      <c r="A155" s="30">
        <v>45170</v>
      </c>
      <c r="B155" s="30">
        <v>45199</v>
      </c>
      <c r="C155" t="s">
        <v>268</v>
      </c>
      <c r="D155" t="s">
        <v>231</v>
      </c>
      <c r="E155" t="s">
        <v>232</v>
      </c>
      <c r="F155" t="s">
        <v>1</v>
      </c>
      <c r="G155" t="s">
        <v>2</v>
      </c>
      <c r="H155" s="30">
        <v>45199</v>
      </c>
      <c r="I155" t="s">
        <v>233</v>
      </c>
      <c r="J155">
        <v>-264.88</v>
      </c>
      <c r="K155" t="s">
        <v>234</v>
      </c>
      <c r="L155">
        <v>2</v>
      </c>
      <c r="M155" t="s">
        <v>56</v>
      </c>
      <c r="N155" s="24">
        <v>22110</v>
      </c>
      <c r="O155">
        <v>42749</v>
      </c>
      <c r="P155" t="s">
        <v>240</v>
      </c>
      <c r="Q155" t="s">
        <v>236</v>
      </c>
    </row>
    <row r="156" spans="1:17" x14ac:dyDescent="0.25">
      <c r="A156" s="30">
        <v>45170</v>
      </c>
      <c r="B156" s="30">
        <v>45199</v>
      </c>
      <c r="C156" t="s">
        <v>269</v>
      </c>
      <c r="D156" t="s">
        <v>231</v>
      </c>
      <c r="E156" t="s">
        <v>232</v>
      </c>
      <c r="F156" t="s">
        <v>1</v>
      </c>
      <c r="G156" t="s">
        <v>2</v>
      </c>
      <c r="H156" s="30">
        <v>45199</v>
      </c>
      <c r="I156" t="s">
        <v>233</v>
      </c>
      <c r="J156">
        <v>-62.61</v>
      </c>
      <c r="K156" t="s">
        <v>234</v>
      </c>
      <c r="L156">
        <v>2</v>
      </c>
      <c r="M156" t="s">
        <v>56</v>
      </c>
      <c r="N156" s="24">
        <v>22111</v>
      </c>
      <c r="O156">
        <v>42741</v>
      </c>
      <c r="P156" t="s">
        <v>238</v>
      </c>
      <c r="Q156" t="s">
        <v>236</v>
      </c>
    </row>
    <row r="157" spans="1:17" x14ac:dyDescent="0.25">
      <c r="A157" s="30">
        <v>45170</v>
      </c>
      <c r="B157" s="30">
        <v>45199</v>
      </c>
      <c r="C157" t="s">
        <v>269</v>
      </c>
      <c r="D157" t="s">
        <v>231</v>
      </c>
      <c r="E157" t="s">
        <v>232</v>
      </c>
      <c r="F157" t="s">
        <v>1</v>
      </c>
      <c r="G157" t="s">
        <v>2</v>
      </c>
      <c r="H157" s="30">
        <v>45199</v>
      </c>
      <c r="I157" t="s">
        <v>233</v>
      </c>
      <c r="J157">
        <v>-107.94</v>
      </c>
      <c r="K157" t="s">
        <v>234</v>
      </c>
      <c r="L157">
        <v>2</v>
      </c>
      <c r="M157" t="s">
        <v>56</v>
      </c>
      <c r="N157" s="24">
        <v>22111</v>
      </c>
      <c r="O157">
        <v>42749</v>
      </c>
      <c r="P157" t="s">
        <v>240</v>
      </c>
      <c r="Q157" t="s">
        <v>236</v>
      </c>
    </row>
    <row r="158" spans="1:17" x14ac:dyDescent="0.25">
      <c r="A158" s="30">
        <v>45170</v>
      </c>
      <c r="B158" s="30">
        <v>45199</v>
      </c>
      <c r="C158" t="s">
        <v>124</v>
      </c>
      <c r="D158" t="s">
        <v>231</v>
      </c>
      <c r="E158" t="s">
        <v>232</v>
      </c>
      <c r="F158" t="s">
        <v>1</v>
      </c>
      <c r="G158" t="s">
        <v>2</v>
      </c>
      <c r="H158" s="30">
        <v>45199</v>
      </c>
      <c r="I158" t="s">
        <v>233</v>
      </c>
      <c r="J158">
        <v>-30.89</v>
      </c>
      <c r="K158" t="s">
        <v>234</v>
      </c>
      <c r="L158">
        <v>2</v>
      </c>
      <c r="M158" t="s">
        <v>56</v>
      </c>
      <c r="N158" s="24">
        <v>22115</v>
      </c>
      <c r="O158">
        <v>42741</v>
      </c>
      <c r="P158" t="s">
        <v>238</v>
      </c>
      <c r="Q158" t="s">
        <v>236</v>
      </c>
    </row>
    <row r="159" spans="1:17" x14ac:dyDescent="0.25">
      <c r="A159" s="30">
        <v>45170</v>
      </c>
      <c r="B159" s="30">
        <v>45199</v>
      </c>
      <c r="C159" t="s">
        <v>124</v>
      </c>
      <c r="D159" t="s">
        <v>231</v>
      </c>
      <c r="E159" t="s">
        <v>232</v>
      </c>
      <c r="F159" t="s">
        <v>1</v>
      </c>
      <c r="G159" t="s">
        <v>2</v>
      </c>
      <c r="H159" s="30">
        <v>45199</v>
      </c>
      <c r="I159" t="s">
        <v>233</v>
      </c>
      <c r="J159">
        <v>-247.14</v>
      </c>
      <c r="K159" t="s">
        <v>234</v>
      </c>
      <c r="L159">
        <v>2</v>
      </c>
      <c r="M159" t="s">
        <v>56</v>
      </c>
      <c r="N159" s="24">
        <v>22115</v>
      </c>
      <c r="O159">
        <v>42749</v>
      </c>
      <c r="P159" t="s">
        <v>240</v>
      </c>
      <c r="Q159" t="s">
        <v>236</v>
      </c>
    </row>
    <row r="160" spans="1:17" x14ac:dyDescent="0.25">
      <c r="A160" s="30">
        <v>45170</v>
      </c>
      <c r="B160" s="30">
        <v>45199</v>
      </c>
      <c r="C160" t="s">
        <v>125</v>
      </c>
      <c r="D160" t="s">
        <v>231</v>
      </c>
      <c r="E160" t="s">
        <v>232</v>
      </c>
      <c r="F160" t="s">
        <v>1</v>
      </c>
      <c r="G160" t="s">
        <v>2</v>
      </c>
      <c r="H160" s="30">
        <v>45199</v>
      </c>
      <c r="I160" t="s">
        <v>233</v>
      </c>
      <c r="J160">
        <v>-43.41</v>
      </c>
      <c r="K160" t="s">
        <v>234</v>
      </c>
      <c r="L160">
        <v>2</v>
      </c>
      <c r="M160" t="s">
        <v>56</v>
      </c>
      <c r="N160" s="24">
        <v>22117</v>
      </c>
      <c r="O160">
        <v>42741</v>
      </c>
      <c r="P160" t="s">
        <v>238</v>
      </c>
      <c r="Q160" t="s">
        <v>236</v>
      </c>
    </row>
    <row r="161" spans="1:17" x14ac:dyDescent="0.25">
      <c r="A161" s="30">
        <v>45170</v>
      </c>
      <c r="B161" s="30">
        <v>45199</v>
      </c>
      <c r="C161" t="s">
        <v>125</v>
      </c>
      <c r="D161" t="s">
        <v>231</v>
      </c>
      <c r="E161" t="s">
        <v>232</v>
      </c>
      <c r="F161" t="s">
        <v>1</v>
      </c>
      <c r="G161" t="s">
        <v>2</v>
      </c>
      <c r="H161" s="30">
        <v>45199</v>
      </c>
      <c r="I161" t="s">
        <v>233</v>
      </c>
      <c r="J161">
        <v>-784.82</v>
      </c>
      <c r="K161" t="s">
        <v>234</v>
      </c>
      <c r="L161">
        <v>2</v>
      </c>
      <c r="M161" t="s">
        <v>56</v>
      </c>
      <c r="N161" s="24">
        <v>22117</v>
      </c>
      <c r="O161">
        <v>42743</v>
      </c>
      <c r="P161" t="s">
        <v>252</v>
      </c>
      <c r="Q161" t="s">
        <v>236</v>
      </c>
    </row>
    <row r="162" spans="1:17" x14ac:dyDescent="0.25">
      <c r="A162" s="30">
        <v>45170</v>
      </c>
      <c r="B162" s="30">
        <v>45199</v>
      </c>
      <c r="C162" t="s">
        <v>125</v>
      </c>
      <c r="D162" t="s">
        <v>231</v>
      </c>
      <c r="E162" t="s">
        <v>232</v>
      </c>
      <c r="F162" t="s">
        <v>1</v>
      </c>
      <c r="G162" t="s">
        <v>2</v>
      </c>
      <c r="H162" s="30">
        <v>45199</v>
      </c>
      <c r="I162" t="s">
        <v>233</v>
      </c>
      <c r="J162">
        <v>-415.07</v>
      </c>
      <c r="K162" t="s">
        <v>234</v>
      </c>
      <c r="L162">
        <v>2</v>
      </c>
      <c r="M162" t="s">
        <v>56</v>
      </c>
      <c r="N162" s="24">
        <v>22117</v>
      </c>
      <c r="O162">
        <v>42744</v>
      </c>
      <c r="P162" t="s">
        <v>253</v>
      </c>
      <c r="Q162" t="s">
        <v>236</v>
      </c>
    </row>
    <row r="163" spans="1:17" x14ac:dyDescent="0.25">
      <c r="A163" s="30">
        <v>45170</v>
      </c>
      <c r="B163" s="30">
        <v>45199</v>
      </c>
      <c r="C163" t="s">
        <v>125</v>
      </c>
      <c r="D163" t="s">
        <v>231</v>
      </c>
      <c r="E163" t="s">
        <v>232</v>
      </c>
      <c r="F163" t="s">
        <v>1</v>
      </c>
      <c r="G163" t="s">
        <v>2</v>
      </c>
      <c r="H163" s="30">
        <v>45199</v>
      </c>
      <c r="I163" t="s">
        <v>233</v>
      </c>
      <c r="J163">
        <v>-385.88</v>
      </c>
      <c r="K163" t="s">
        <v>234</v>
      </c>
      <c r="L163">
        <v>2</v>
      </c>
      <c r="M163" t="s">
        <v>56</v>
      </c>
      <c r="N163" s="24">
        <v>22117</v>
      </c>
      <c r="O163">
        <v>42749</v>
      </c>
      <c r="P163" t="s">
        <v>240</v>
      </c>
      <c r="Q163" t="s">
        <v>236</v>
      </c>
    </row>
    <row r="164" spans="1:17" x14ac:dyDescent="0.25">
      <c r="A164" s="30">
        <v>45170</v>
      </c>
      <c r="B164" s="30">
        <v>45199</v>
      </c>
      <c r="C164" t="s">
        <v>126</v>
      </c>
      <c r="D164" t="s">
        <v>231</v>
      </c>
      <c r="E164" t="s">
        <v>232</v>
      </c>
      <c r="F164" t="s">
        <v>1</v>
      </c>
      <c r="G164" t="s">
        <v>2</v>
      </c>
      <c r="H164" s="30">
        <v>45199</v>
      </c>
      <c r="I164" t="s">
        <v>233</v>
      </c>
      <c r="J164">
        <v>-38.4</v>
      </c>
      <c r="K164" t="s">
        <v>234</v>
      </c>
      <c r="L164">
        <v>2</v>
      </c>
      <c r="M164" t="s">
        <v>56</v>
      </c>
      <c r="N164" s="24">
        <v>22119</v>
      </c>
      <c r="O164">
        <v>42741</v>
      </c>
      <c r="P164" t="s">
        <v>238</v>
      </c>
      <c r="Q164" t="s">
        <v>236</v>
      </c>
    </row>
    <row r="165" spans="1:17" x14ac:dyDescent="0.25">
      <c r="A165" s="30">
        <v>45170</v>
      </c>
      <c r="B165" s="30">
        <v>45199</v>
      </c>
      <c r="C165" t="s">
        <v>126</v>
      </c>
      <c r="D165" t="s">
        <v>231</v>
      </c>
      <c r="E165" t="s">
        <v>232</v>
      </c>
      <c r="F165" t="s">
        <v>1</v>
      </c>
      <c r="G165" t="s">
        <v>2</v>
      </c>
      <c r="H165" s="30">
        <v>45199</v>
      </c>
      <c r="I165" t="s">
        <v>233</v>
      </c>
      <c r="J165">
        <v>-830.14</v>
      </c>
      <c r="K165" t="s">
        <v>234</v>
      </c>
      <c r="L165">
        <v>2</v>
      </c>
      <c r="M165" t="s">
        <v>56</v>
      </c>
      <c r="N165" s="24">
        <v>22119</v>
      </c>
      <c r="O165">
        <v>42744</v>
      </c>
      <c r="P165" t="s">
        <v>253</v>
      </c>
      <c r="Q165" t="s">
        <v>236</v>
      </c>
    </row>
    <row r="166" spans="1:17" x14ac:dyDescent="0.25">
      <c r="A166" s="30">
        <v>45170</v>
      </c>
      <c r="B166" s="30">
        <v>45199</v>
      </c>
      <c r="C166" t="s">
        <v>126</v>
      </c>
      <c r="D166" t="s">
        <v>231</v>
      </c>
      <c r="E166" t="s">
        <v>232</v>
      </c>
      <c r="F166" t="s">
        <v>1</v>
      </c>
      <c r="G166" t="s">
        <v>2</v>
      </c>
      <c r="H166" s="30">
        <v>45199</v>
      </c>
      <c r="I166" t="s">
        <v>233</v>
      </c>
      <c r="J166">
        <v>-372.42</v>
      </c>
      <c r="K166" t="s">
        <v>234</v>
      </c>
      <c r="L166">
        <v>2</v>
      </c>
      <c r="M166" t="s">
        <v>56</v>
      </c>
      <c r="N166" s="24">
        <v>22119</v>
      </c>
      <c r="O166">
        <v>42749</v>
      </c>
      <c r="P166" t="s">
        <v>240</v>
      </c>
      <c r="Q166" t="s">
        <v>236</v>
      </c>
    </row>
    <row r="167" spans="1:17" x14ac:dyDescent="0.25">
      <c r="A167" s="30">
        <v>45170</v>
      </c>
      <c r="B167" s="30">
        <v>45199</v>
      </c>
      <c r="C167" t="s">
        <v>127</v>
      </c>
      <c r="D167" t="s">
        <v>231</v>
      </c>
      <c r="E167" t="s">
        <v>232</v>
      </c>
      <c r="F167" t="s">
        <v>1</v>
      </c>
      <c r="G167" t="s">
        <v>2</v>
      </c>
      <c r="H167" s="30">
        <v>45199</v>
      </c>
      <c r="I167" t="s">
        <v>233</v>
      </c>
      <c r="J167">
        <v>-47.58</v>
      </c>
      <c r="K167" t="s">
        <v>234</v>
      </c>
      <c r="L167">
        <v>2</v>
      </c>
      <c r="M167" t="s">
        <v>56</v>
      </c>
      <c r="N167" s="24">
        <v>22120</v>
      </c>
      <c r="O167">
        <v>42741</v>
      </c>
      <c r="P167" t="s">
        <v>238</v>
      </c>
      <c r="Q167" t="s">
        <v>236</v>
      </c>
    </row>
    <row r="168" spans="1:17" x14ac:dyDescent="0.25">
      <c r="A168" s="30">
        <v>45170</v>
      </c>
      <c r="B168" s="30">
        <v>45199</v>
      </c>
      <c r="C168" t="s">
        <v>127</v>
      </c>
      <c r="D168" t="s">
        <v>231</v>
      </c>
      <c r="E168" t="s">
        <v>232</v>
      </c>
      <c r="F168" t="s">
        <v>1</v>
      </c>
      <c r="G168" t="s">
        <v>2</v>
      </c>
      <c r="H168" s="30">
        <v>45199</v>
      </c>
      <c r="I168" t="s">
        <v>233</v>
      </c>
      <c r="J168">
        <v>-415.07</v>
      </c>
      <c r="K168" t="s">
        <v>234</v>
      </c>
      <c r="L168">
        <v>2</v>
      </c>
      <c r="M168" t="s">
        <v>56</v>
      </c>
      <c r="N168" s="24">
        <v>22120</v>
      </c>
      <c r="O168">
        <v>42744</v>
      </c>
      <c r="P168" t="s">
        <v>253</v>
      </c>
      <c r="Q168" t="s">
        <v>236</v>
      </c>
    </row>
    <row r="169" spans="1:17" x14ac:dyDescent="0.25">
      <c r="A169" s="30">
        <v>45170</v>
      </c>
      <c r="B169" s="30">
        <v>45199</v>
      </c>
      <c r="C169" t="s">
        <v>127</v>
      </c>
      <c r="D169" t="s">
        <v>231</v>
      </c>
      <c r="E169" t="s">
        <v>232</v>
      </c>
      <c r="F169" t="s">
        <v>1</v>
      </c>
      <c r="G169" t="s">
        <v>2</v>
      </c>
      <c r="H169" s="30">
        <v>45199</v>
      </c>
      <c r="I169" t="s">
        <v>233</v>
      </c>
      <c r="J169">
        <v>-341.5</v>
      </c>
      <c r="K169" t="s">
        <v>234</v>
      </c>
      <c r="L169">
        <v>2</v>
      </c>
      <c r="M169" t="s">
        <v>56</v>
      </c>
      <c r="N169" s="24">
        <v>22120</v>
      </c>
      <c r="O169">
        <v>42749</v>
      </c>
      <c r="P169" t="s">
        <v>240</v>
      </c>
      <c r="Q169" t="s">
        <v>236</v>
      </c>
    </row>
    <row r="170" spans="1:17" x14ac:dyDescent="0.25">
      <c r="A170" s="30">
        <v>45170</v>
      </c>
      <c r="B170" s="30">
        <v>45199</v>
      </c>
      <c r="C170" t="s">
        <v>270</v>
      </c>
      <c r="D170" t="s">
        <v>231</v>
      </c>
      <c r="E170" t="s">
        <v>232</v>
      </c>
      <c r="F170" t="s">
        <v>1</v>
      </c>
      <c r="G170" t="s">
        <v>2</v>
      </c>
      <c r="H170" s="30">
        <v>45199</v>
      </c>
      <c r="I170" t="s">
        <v>233</v>
      </c>
      <c r="J170">
        <v>-82.65</v>
      </c>
      <c r="K170" t="s">
        <v>234</v>
      </c>
      <c r="L170">
        <v>2</v>
      </c>
      <c r="M170" t="s">
        <v>56</v>
      </c>
      <c r="N170" s="24">
        <v>22130</v>
      </c>
      <c r="O170">
        <v>42741</v>
      </c>
      <c r="P170" t="s">
        <v>238</v>
      </c>
      <c r="Q170" t="s">
        <v>236</v>
      </c>
    </row>
    <row r="171" spans="1:17" x14ac:dyDescent="0.25">
      <c r="A171" s="30">
        <v>45170</v>
      </c>
      <c r="B171" s="30">
        <v>45199</v>
      </c>
      <c r="C171" t="s">
        <v>270</v>
      </c>
      <c r="D171" t="s">
        <v>231</v>
      </c>
      <c r="E171" t="s">
        <v>232</v>
      </c>
      <c r="F171" t="s">
        <v>1</v>
      </c>
      <c r="G171" t="s">
        <v>2</v>
      </c>
      <c r="H171" s="30">
        <v>45199</v>
      </c>
      <c r="I171" t="s">
        <v>233</v>
      </c>
      <c r="J171">
        <v>-272.61</v>
      </c>
      <c r="K171" t="s">
        <v>234</v>
      </c>
      <c r="L171">
        <v>2</v>
      </c>
      <c r="M171" t="s">
        <v>56</v>
      </c>
      <c r="N171" s="24">
        <v>22130</v>
      </c>
      <c r="O171">
        <v>42749</v>
      </c>
      <c r="P171" t="s">
        <v>240</v>
      </c>
      <c r="Q171" t="s">
        <v>236</v>
      </c>
    </row>
    <row r="172" spans="1:17" x14ac:dyDescent="0.25">
      <c r="A172" s="30">
        <v>45170</v>
      </c>
      <c r="B172" s="30">
        <v>45199</v>
      </c>
      <c r="C172" t="s">
        <v>129</v>
      </c>
      <c r="D172" t="s">
        <v>231</v>
      </c>
      <c r="E172" t="s">
        <v>232</v>
      </c>
      <c r="F172" t="s">
        <v>1</v>
      </c>
      <c r="G172" t="s">
        <v>2</v>
      </c>
      <c r="H172" s="30">
        <v>45199</v>
      </c>
      <c r="I172" t="s">
        <v>233</v>
      </c>
      <c r="J172">
        <v>-98.51</v>
      </c>
      <c r="K172" t="s">
        <v>234</v>
      </c>
      <c r="L172">
        <v>2</v>
      </c>
      <c r="M172" t="s">
        <v>56</v>
      </c>
      <c r="N172" s="24">
        <v>22140</v>
      </c>
      <c r="O172">
        <v>42741</v>
      </c>
      <c r="P172" t="s">
        <v>238</v>
      </c>
      <c r="Q172" t="s">
        <v>236</v>
      </c>
    </row>
    <row r="173" spans="1:17" x14ac:dyDescent="0.25">
      <c r="A173" s="30">
        <v>45170</v>
      </c>
      <c r="B173" s="30">
        <v>45199</v>
      </c>
      <c r="C173" t="s">
        <v>129</v>
      </c>
      <c r="D173" t="s">
        <v>231</v>
      </c>
      <c r="E173" t="s">
        <v>232</v>
      </c>
      <c r="F173" t="s">
        <v>1</v>
      </c>
      <c r="G173" t="s">
        <v>2</v>
      </c>
      <c r="H173" s="30">
        <v>45199</v>
      </c>
      <c r="I173" t="s">
        <v>233</v>
      </c>
      <c r="J173">
        <v>-152.02000000000001</v>
      </c>
      <c r="K173" t="s">
        <v>234</v>
      </c>
      <c r="L173">
        <v>2</v>
      </c>
      <c r="M173" t="s">
        <v>56</v>
      </c>
      <c r="N173" s="24">
        <v>22140</v>
      </c>
      <c r="O173">
        <v>42749</v>
      </c>
      <c r="P173" t="s">
        <v>240</v>
      </c>
      <c r="Q173" t="s">
        <v>236</v>
      </c>
    </row>
    <row r="174" spans="1:17" x14ac:dyDescent="0.25">
      <c r="A174" s="30">
        <v>45170</v>
      </c>
      <c r="B174" s="30">
        <v>45199</v>
      </c>
      <c r="C174" t="s">
        <v>130</v>
      </c>
      <c r="D174" t="s">
        <v>231</v>
      </c>
      <c r="E174" t="s">
        <v>232</v>
      </c>
      <c r="F174" t="s">
        <v>1</v>
      </c>
      <c r="G174" t="s">
        <v>2</v>
      </c>
      <c r="H174" s="30">
        <v>45199</v>
      </c>
      <c r="I174" t="s">
        <v>233</v>
      </c>
      <c r="J174">
        <v>-53.43</v>
      </c>
      <c r="K174" t="s">
        <v>234</v>
      </c>
      <c r="L174">
        <v>2</v>
      </c>
      <c r="M174" t="s">
        <v>56</v>
      </c>
      <c r="N174" s="24">
        <v>22141</v>
      </c>
      <c r="O174">
        <v>42741</v>
      </c>
      <c r="P174" t="s">
        <v>238</v>
      </c>
      <c r="Q174" t="s">
        <v>236</v>
      </c>
    </row>
    <row r="175" spans="1:17" x14ac:dyDescent="0.25">
      <c r="A175" s="30">
        <v>45170</v>
      </c>
      <c r="B175" s="30">
        <v>45199</v>
      </c>
      <c r="C175" t="s">
        <v>130</v>
      </c>
      <c r="D175" t="s">
        <v>231</v>
      </c>
      <c r="E175" t="s">
        <v>232</v>
      </c>
      <c r="F175" t="s">
        <v>1</v>
      </c>
      <c r="G175" t="s">
        <v>2</v>
      </c>
      <c r="H175" s="30">
        <v>45199</v>
      </c>
      <c r="I175" t="s">
        <v>233</v>
      </c>
      <c r="J175">
        <v>-1578.44</v>
      </c>
      <c r="K175" t="s">
        <v>234</v>
      </c>
      <c r="L175">
        <v>2</v>
      </c>
      <c r="M175" t="s">
        <v>56</v>
      </c>
      <c r="N175" s="24">
        <v>22141</v>
      </c>
      <c r="O175">
        <v>42743</v>
      </c>
      <c r="P175" t="s">
        <v>252</v>
      </c>
      <c r="Q175" t="s">
        <v>236</v>
      </c>
    </row>
    <row r="176" spans="1:17" x14ac:dyDescent="0.25">
      <c r="A176" s="30">
        <v>45170</v>
      </c>
      <c r="B176" s="30">
        <v>45199</v>
      </c>
      <c r="C176" t="s">
        <v>130</v>
      </c>
      <c r="D176" t="s">
        <v>231</v>
      </c>
      <c r="E176" t="s">
        <v>232</v>
      </c>
      <c r="F176" t="s">
        <v>1</v>
      </c>
      <c r="G176" t="s">
        <v>2</v>
      </c>
      <c r="H176" s="30">
        <v>45199</v>
      </c>
      <c r="I176" t="s">
        <v>233</v>
      </c>
      <c r="J176">
        <v>-235.54</v>
      </c>
      <c r="K176" t="s">
        <v>234</v>
      </c>
      <c r="L176">
        <v>2</v>
      </c>
      <c r="M176" t="s">
        <v>56</v>
      </c>
      <c r="N176" s="24">
        <v>22141</v>
      </c>
      <c r="O176">
        <v>42749</v>
      </c>
      <c r="P176" t="s">
        <v>240</v>
      </c>
      <c r="Q176" t="s">
        <v>236</v>
      </c>
    </row>
    <row r="177" spans="1:17" x14ac:dyDescent="0.25">
      <c r="A177" s="30">
        <v>45170</v>
      </c>
      <c r="B177" s="30">
        <v>45199</v>
      </c>
      <c r="C177" t="s">
        <v>131</v>
      </c>
      <c r="D177" t="s">
        <v>231</v>
      </c>
      <c r="E177" t="s">
        <v>232</v>
      </c>
      <c r="F177" t="s">
        <v>1</v>
      </c>
      <c r="G177" t="s">
        <v>2</v>
      </c>
      <c r="H177" s="30">
        <v>45199</v>
      </c>
      <c r="I177" t="s">
        <v>233</v>
      </c>
      <c r="J177">
        <v>-236.25</v>
      </c>
      <c r="K177" t="s">
        <v>234</v>
      </c>
      <c r="L177">
        <v>2</v>
      </c>
      <c r="M177" t="s">
        <v>56</v>
      </c>
      <c r="N177" s="24">
        <v>22150</v>
      </c>
      <c r="O177">
        <v>42741</v>
      </c>
      <c r="P177" t="s">
        <v>238</v>
      </c>
      <c r="Q177" t="s">
        <v>236</v>
      </c>
    </row>
    <row r="178" spans="1:17" x14ac:dyDescent="0.25">
      <c r="A178" s="30">
        <v>45170</v>
      </c>
      <c r="B178" s="30">
        <v>45199</v>
      </c>
      <c r="C178" t="s">
        <v>131</v>
      </c>
      <c r="D178" t="s">
        <v>231</v>
      </c>
      <c r="E178" t="s">
        <v>232</v>
      </c>
      <c r="F178" t="s">
        <v>1</v>
      </c>
      <c r="G178" t="s">
        <v>2</v>
      </c>
      <c r="H178" s="30">
        <v>45199</v>
      </c>
      <c r="I178" t="s">
        <v>233</v>
      </c>
      <c r="J178">
        <v>-503.08</v>
      </c>
      <c r="K178" t="s">
        <v>234</v>
      </c>
      <c r="L178">
        <v>2</v>
      </c>
      <c r="M178" t="s">
        <v>56</v>
      </c>
      <c r="N178" s="24">
        <v>22150</v>
      </c>
      <c r="O178">
        <v>42749</v>
      </c>
      <c r="P178" t="s">
        <v>240</v>
      </c>
      <c r="Q178" t="s">
        <v>236</v>
      </c>
    </row>
    <row r="179" spans="1:17" x14ac:dyDescent="0.25">
      <c r="A179" s="30">
        <v>45170</v>
      </c>
      <c r="B179" s="30">
        <v>45199</v>
      </c>
      <c r="C179" t="s">
        <v>132</v>
      </c>
      <c r="D179" t="s">
        <v>231</v>
      </c>
      <c r="E179" t="s">
        <v>232</v>
      </c>
      <c r="F179" t="s">
        <v>1</v>
      </c>
      <c r="G179" t="s">
        <v>2</v>
      </c>
      <c r="H179" s="30">
        <v>45199</v>
      </c>
      <c r="I179" t="s">
        <v>233</v>
      </c>
      <c r="J179">
        <v>-1799.43</v>
      </c>
      <c r="K179" t="s">
        <v>234</v>
      </c>
      <c r="L179">
        <v>2</v>
      </c>
      <c r="M179" t="s">
        <v>56</v>
      </c>
      <c r="N179" s="24">
        <v>22160</v>
      </c>
      <c r="O179">
        <v>42741</v>
      </c>
      <c r="P179" t="s">
        <v>238</v>
      </c>
      <c r="Q179" t="s">
        <v>236</v>
      </c>
    </row>
    <row r="180" spans="1:17" x14ac:dyDescent="0.25">
      <c r="A180" s="30">
        <v>45170</v>
      </c>
      <c r="B180" s="30">
        <v>45199</v>
      </c>
      <c r="C180" t="s">
        <v>132</v>
      </c>
      <c r="D180" t="s">
        <v>231</v>
      </c>
      <c r="E180" t="s">
        <v>232</v>
      </c>
      <c r="F180" t="s">
        <v>1</v>
      </c>
      <c r="G180" t="s">
        <v>2</v>
      </c>
      <c r="H180" s="30">
        <v>45199</v>
      </c>
      <c r="I180" t="s">
        <v>233</v>
      </c>
      <c r="J180">
        <v>-308.47000000000003</v>
      </c>
      <c r="K180" t="s">
        <v>234</v>
      </c>
      <c r="L180">
        <v>2</v>
      </c>
      <c r="M180" t="s">
        <v>56</v>
      </c>
      <c r="N180" s="24">
        <v>22160</v>
      </c>
      <c r="O180">
        <v>42749</v>
      </c>
      <c r="P180" t="s">
        <v>240</v>
      </c>
      <c r="Q180" t="s">
        <v>236</v>
      </c>
    </row>
    <row r="181" spans="1:17" x14ac:dyDescent="0.25">
      <c r="A181" s="30">
        <v>45170</v>
      </c>
      <c r="B181" s="30">
        <v>45199</v>
      </c>
      <c r="C181" t="s">
        <v>133</v>
      </c>
      <c r="D181" t="s">
        <v>231</v>
      </c>
      <c r="E181" t="s">
        <v>232</v>
      </c>
      <c r="F181" t="s">
        <v>1</v>
      </c>
      <c r="G181" t="s">
        <v>2</v>
      </c>
      <c r="H181" s="30">
        <v>45199</v>
      </c>
      <c r="I181" t="s">
        <v>233</v>
      </c>
      <c r="J181">
        <v>-276.47000000000003</v>
      </c>
      <c r="K181" t="s">
        <v>234</v>
      </c>
      <c r="L181">
        <v>2</v>
      </c>
      <c r="M181" t="s">
        <v>56</v>
      </c>
      <c r="N181" s="24">
        <v>22170</v>
      </c>
      <c r="O181">
        <v>42741</v>
      </c>
      <c r="P181" t="s">
        <v>238</v>
      </c>
      <c r="Q181" t="s">
        <v>236</v>
      </c>
    </row>
    <row r="182" spans="1:17" x14ac:dyDescent="0.25">
      <c r="A182" s="30">
        <v>45170</v>
      </c>
      <c r="B182" s="30">
        <v>45199</v>
      </c>
      <c r="C182" t="s">
        <v>133</v>
      </c>
      <c r="D182" t="s">
        <v>231</v>
      </c>
      <c r="E182" t="s">
        <v>232</v>
      </c>
      <c r="F182" t="s">
        <v>1</v>
      </c>
      <c r="G182" t="s">
        <v>2</v>
      </c>
      <c r="H182" s="30">
        <v>45199</v>
      </c>
      <c r="I182" t="s">
        <v>233</v>
      </c>
      <c r="J182">
        <v>-784.82</v>
      </c>
      <c r="K182" t="s">
        <v>234</v>
      </c>
      <c r="L182">
        <v>2</v>
      </c>
      <c r="M182" t="s">
        <v>56</v>
      </c>
      <c r="N182" s="24">
        <v>22170</v>
      </c>
      <c r="O182">
        <v>42743</v>
      </c>
      <c r="P182" t="s">
        <v>252</v>
      </c>
      <c r="Q182" t="s">
        <v>236</v>
      </c>
    </row>
    <row r="183" spans="1:17" x14ac:dyDescent="0.25">
      <c r="A183" s="30">
        <v>45170</v>
      </c>
      <c r="B183" s="30">
        <v>45199</v>
      </c>
      <c r="C183" t="s">
        <v>133</v>
      </c>
      <c r="D183" t="s">
        <v>231</v>
      </c>
      <c r="E183" t="s">
        <v>232</v>
      </c>
      <c r="F183" t="s">
        <v>1</v>
      </c>
      <c r="G183" t="s">
        <v>2</v>
      </c>
      <c r="H183" s="30">
        <v>45199</v>
      </c>
      <c r="I183" t="s">
        <v>233</v>
      </c>
      <c r="J183">
        <v>-935.2</v>
      </c>
      <c r="K183" t="s">
        <v>234</v>
      </c>
      <c r="L183">
        <v>2</v>
      </c>
      <c r="M183" t="s">
        <v>56</v>
      </c>
      <c r="N183" s="24">
        <v>22170</v>
      </c>
      <c r="O183">
        <v>42749</v>
      </c>
      <c r="P183" t="s">
        <v>240</v>
      </c>
      <c r="Q183" t="s">
        <v>236</v>
      </c>
    </row>
    <row r="184" spans="1:17" x14ac:dyDescent="0.25">
      <c r="A184" s="30">
        <v>45170</v>
      </c>
      <c r="B184" s="30">
        <v>45199</v>
      </c>
      <c r="C184" t="s">
        <v>134</v>
      </c>
      <c r="D184" t="s">
        <v>231</v>
      </c>
      <c r="E184" t="s">
        <v>232</v>
      </c>
      <c r="F184" t="s">
        <v>1</v>
      </c>
      <c r="G184" t="s">
        <v>2</v>
      </c>
      <c r="H184" s="30">
        <v>45199</v>
      </c>
      <c r="I184" t="s">
        <v>233</v>
      </c>
      <c r="J184">
        <v>-10.02</v>
      </c>
      <c r="K184" t="s">
        <v>234</v>
      </c>
      <c r="L184">
        <v>2</v>
      </c>
      <c r="M184" t="s">
        <v>56</v>
      </c>
      <c r="N184" s="24">
        <v>22172</v>
      </c>
      <c r="O184">
        <v>42741</v>
      </c>
      <c r="P184" t="s">
        <v>238</v>
      </c>
      <c r="Q184" t="s">
        <v>236</v>
      </c>
    </row>
    <row r="185" spans="1:17" x14ac:dyDescent="0.25">
      <c r="A185" s="30">
        <v>45170</v>
      </c>
      <c r="B185" s="30">
        <v>45199</v>
      </c>
      <c r="C185" t="s">
        <v>134</v>
      </c>
      <c r="D185" t="s">
        <v>231</v>
      </c>
      <c r="E185" t="s">
        <v>232</v>
      </c>
      <c r="F185" t="s">
        <v>1</v>
      </c>
      <c r="G185" t="s">
        <v>2</v>
      </c>
      <c r="H185" s="30">
        <v>45199</v>
      </c>
      <c r="I185" t="s">
        <v>233</v>
      </c>
      <c r="J185">
        <v>-161.61000000000001</v>
      </c>
      <c r="K185" t="s">
        <v>234</v>
      </c>
      <c r="L185">
        <v>2</v>
      </c>
      <c r="M185" t="s">
        <v>56</v>
      </c>
      <c r="N185" s="24">
        <v>22172</v>
      </c>
      <c r="O185">
        <v>42749</v>
      </c>
      <c r="P185" t="s">
        <v>240</v>
      </c>
      <c r="Q185" t="s">
        <v>236</v>
      </c>
    </row>
    <row r="186" spans="1:17" x14ac:dyDescent="0.25">
      <c r="A186" s="30">
        <v>45170</v>
      </c>
      <c r="B186" s="30">
        <v>45199</v>
      </c>
      <c r="C186" t="s">
        <v>135</v>
      </c>
      <c r="D186" t="s">
        <v>231</v>
      </c>
      <c r="E186" t="s">
        <v>232</v>
      </c>
      <c r="F186" t="s">
        <v>1</v>
      </c>
      <c r="G186" t="s">
        <v>2</v>
      </c>
      <c r="H186" s="30">
        <v>45199</v>
      </c>
      <c r="I186" t="s">
        <v>233</v>
      </c>
      <c r="J186">
        <v>-126.05</v>
      </c>
      <c r="K186" t="s">
        <v>234</v>
      </c>
      <c r="L186">
        <v>2</v>
      </c>
      <c r="M186" t="s">
        <v>56</v>
      </c>
      <c r="N186" s="24">
        <v>22184</v>
      </c>
      <c r="O186">
        <v>42741</v>
      </c>
      <c r="P186" t="s">
        <v>238</v>
      </c>
      <c r="Q186" t="s">
        <v>236</v>
      </c>
    </row>
    <row r="187" spans="1:17" x14ac:dyDescent="0.25">
      <c r="A187" s="30">
        <v>45170</v>
      </c>
      <c r="B187" s="30">
        <v>45199</v>
      </c>
      <c r="C187" t="s">
        <v>135</v>
      </c>
      <c r="D187" t="s">
        <v>231</v>
      </c>
      <c r="E187" t="s">
        <v>232</v>
      </c>
      <c r="F187" t="s">
        <v>1</v>
      </c>
      <c r="G187" t="s">
        <v>2</v>
      </c>
      <c r="H187" s="30">
        <v>45199</v>
      </c>
      <c r="I187" t="s">
        <v>233</v>
      </c>
      <c r="J187">
        <v>-969.48</v>
      </c>
      <c r="K187" t="s">
        <v>234</v>
      </c>
      <c r="L187">
        <v>2</v>
      </c>
      <c r="M187" t="s">
        <v>56</v>
      </c>
      <c r="N187" s="24">
        <v>22184</v>
      </c>
      <c r="O187">
        <v>42743</v>
      </c>
      <c r="P187" t="s">
        <v>252</v>
      </c>
      <c r="Q187" t="s">
        <v>236</v>
      </c>
    </row>
    <row r="188" spans="1:17" x14ac:dyDescent="0.25">
      <c r="A188" s="30">
        <v>45170</v>
      </c>
      <c r="B188" s="30">
        <v>45199</v>
      </c>
      <c r="C188" t="s">
        <v>135</v>
      </c>
      <c r="D188" t="s">
        <v>231</v>
      </c>
      <c r="E188" t="s">
        <v>232</v>
      </c>
      <c r="F188" t="s">
        <v>1</v>
      </c>
      <c r="G188" t="s">
        <v>2</v>
      </c>
      <c r="H188" s="30">
        <v>45199</v>
      </c>
      <c r="I188" t="s">
        <v>233</v>
      </c>
      <c r="J188">
        <v>-1025.46</v>
      </c>
      <c r="K188" t="s">
        <v>234</v>
      </c>
      <c r="L188">
        <v>2</v>
      </c>
      <c r="M188" t="s">
        <v>56</v>
      </c>
      <c r="N188" s="24">
        <v>22184</v>
      </c>
      <c r="O188">
        <v>42744</v>
      </c>
      <c r="P188" t="s">
        <v>253</v>
      </c>
      <c r="Q188" t="s">
        <v>236</v>
      </c>
    </row>
    <row r="189" spans="1:17" x14ac:dyDescent="0.25">
      <c r="A189" s="30">
        <v>45170</v>
      </c>
      <c r="B189" s="30">
        <v>45199</v>
      </c>
      <c r="C189" t="s">
        <v>135</v>
      </c>
      <c r="D189" t="s">
        <v>231</v>
      </c>
      <c r="E189" t="s">
        <v>232</v>
      </c>
      <c r="F189" t="s">
        <v>1</v>
      </c>
      <c r="G189" t="s">
        <v>2</v>
      </c>
      <c r="H189" s="30">
        <v>45199</v>
      </c>
      <c r="I189" t="s">
        <v>233</v>
      </c>
      <c r="J189">
        <v>-294.43</v>
      </c>
      <c r="K189" t="s">
        <v>234</v>
      </c>
      <c r="L189">
        <v>2</v>
      </c>
      <c r="M189" t="s">
        <v>56</v>
      </c>
      <c r="N189" s="24">
        <v>22184</v>
      </c>
      <c r="O189">
        <v>42749</v>
      </c>
      <c r="P189" t="s">
        <v>240</v>
      </c>
      <c r="Q189" t="s">
        <v>236</v>
      </c>
    </row>
    <row r="190" spans="1:17" x14ac:dyDescent="0.25">
      <c r="A190" s="30">
        <v>45170</v>
      </c>
      <c r="B190" s="30">
        <v>45199</v>
      </c>
      <c r="C190" t="s">
        <v>136</v>
      </c>
      <c r="D190" t="s">
        <v>231</v>
      </c>
      <c r="E190" t="s">
        <v>232</v>
      </c>
      <c r="F190" t="s">
        <v>1</v>
      </c>
      <c r="G190" t="s">
        <v>2</v>
      </c>
      <c r="H190" s="30">
        <v>45199</v>
      </c>
      <c r="I190" t="s">
        <v>233</v>
      </c>
      <c r="J190">
        <v>-363.25</v>
      </c>
      <c r="K190" t="s">
        <v>234</v>
      </c>
      <c r="L190">
        <v>2</v>
      </c>
      <c r="M190" t="s">
        <v>56</v>
      </c>
      <c r="N190" s="24">
        <v>22185</v>
      </c>
      <c r="O190">
        <v>42741</v>
      </c>
      <c r="P190" t="s">
        <v>238</v>
      </c>
      <c r="Q190" t="s">
        <v>236</v>
      </c>
    </row>
    <row r="191" spans="1:17" x14ac:dyDescent="0.25">
      <c r="A191" s="30">
        <v>45170</v>
      </c>
      <c r="B191" s="30">
        <v>45199</v>
      </c>
      <c r="C191" t="s">
        <v>136</v>
      </c>
      <c r="D191" t="s">
        <v>231</v>
      </c>
      <c r="E191" t="s">
        <v>232</v>
      </c>
      <c r="F191" t="s">
        <v>1</v>
      </c>
      <c r="G191" t="s">
        <v>2</v>
      </c>
      <c r="H191" s="30">
        <v>45199</v>
      </c>
      <c r="I191" t="s">
        <v>233</v>
      </c>
      <c r="J191">
        <v>-1727.4</v>
      </c>
      <c r="K191" t="s">
        <v>234</v>
      </c>
      <c r="L191">
        <v>2</v>
      </c>
      <c r="M191" t="s">
        <v>56</v>
      </c>
      <c r="N191" s="24">
        <v>22185</v>
      </c>
      <c r="O191">
        <v>42749</v>
      </c>
      <c r="P191" t="s">
        <v>240</v>
      </c>
      <c r="Q191" t="s">
        <v>236</v>
      </c>
    </row>
    <row r="192" spans="1:17" x14ac:dyDescent="0.25">
      <c r="A192" s="30">
        <v>45170</v>
      </c>
      <c r="B192" s="30">
        <v>45199</v>
      </c>
      <c r="C192" t="s">
        <v>137</v>
      </c>
      <c r="D192" t="s">
        <v>231</v>
      </c>
      <c r="E192" t="s">
        <v>232</v>
      </c>
      <c r="F192" t="s">
        <v>1</v>
      </c>
      <c r="G192" t="s">
        <v>2</v>
      </c>
      <c r="H192" s="30">
        <v>45199</v>
      </c>
      <c r="I192" t="s">
        <v>233</v>
      </c>
      <c r="J192">
        <v>-40.049999999999997</v>
      </c>
      <c r="K192" t="s">
        <v>234</v>
      </c>
      <c r="L192">
        <v>2</v>
      </c>
      <c r="M192" t="s">
        <v>56</v>
      </c>
      <c r="N192" s="24">
        <v>22192</v>
      </c>
      <c r="O192">
        <v>42741</v>
      </c>
      <c r="P192" t="s">
        <v>238</v>
      </c>
      <c r="Q192" t="s">
        <v>236</v>
      </c>
    </row>
    <row r="193" spans="1:17" x14ac:dyDescent="0.25">
      <c r="A193" s="30">
        <v>45170</v>
      </c>
      <c r="B193" s="30">
        <v>45199</v>
      </c>
      <c r="C193" t="s">
        <v>137</v>
      </c>
      <c r="D193" t="s">
        <v>231</v>
      </c>
      <c r="E193" t="s">
        <v>232</v>
      </c>
      <c r="F193" t="s">
        <v>1</v>
      </c>
      <c r="G193" t="s">
        <v>2</v>
      </c>
      <c r="H193" s="30">
        <v>45199</v>
      </c>
      <c r="I193" t="s">
        <v>233</v>
      </c>
      <c r="J193">
        <v>-392.41</v>
      </c>
      <c r="K193" t="s">
        <v>234</v>
      </c>
      <c r="L193">
        <v>2</v>
      </c>
      <c r="M193" t="s">
        <v>56</v>
      </c>
      <c r="N193" s="24">
        <v>22192</v>
      </c>
      <c r="O193">
        <v>42743</v>
      </c>
      <c r="P193" t="s">
        <v>252</v>
      </c>
      <c r="Q193" t="s">
        <v>236</v>
      </c>
    </row>
    <row r="194" spans="1:17" x14ac:dyDescent="0.25">
      <c r="A194" s="30">
        <v>45170</v>
      </c>
      <c r="B194" s="30">
        <v>45199</v>
      </c>
      <c r="C194" t="s">
        <v>137</v>
      </c>
      <c r="D194" t="s">
        <v>231</v>
      </c>
      <c r="E194" t="s">
        <v>232</v>
      </c>
      <c r="F194" t="s">
        <v>1</v>
      </c>
      <c r="G194" t="s">
        <v>2</v>
      </c>
      <c r="H194" s="30">
        <v>45199</v>
      </c>
      <c r="I194" t="s">
        <v>233</v>
      </c>
      <c r="J194">
        <v>-830.14</v>
      </c>
      <c r="K194" t="s">
        <v>234</v>
      </c>
      <c r="L194">
        <v>2</v>
      </c>
      <c r="M194" t="s">
        <v>56</v>
      </c>
      <c r="N194" s="24">
        <v>22192</v>
      </c>
      <c r="O194">
        <v>42744</v>
      </c>
      <c r="P194" t="s">
        <v>253</v>
      </c>
      <c r="Q194" t="s">
        <v>236</v>
      </c>
    </row>
    <row r="195" spans="1:17" x14ac:dyDescent="0.25">
      <c r="A195" s="30">
        <v>45170</v>
      </c>
      <c r="B195" s="30">
        <v>45199</v>
      </c>
      <c r="C195" t="s">
        <v>137</v>
      </c>
      <c r="D195" t="s">
        <v>231</v>
      </c>
      <c r="E195" t="s">
        <v>232</v>
      </c>
      <c r="F195" t="s">
        <v>1</v>
      </c>
      <c r="G195" t="s">
        <v>2</v>
      </c>
      <c r="H195" s="30">
        <v>45199</v>
      </c>
      <c r="I195" t="s">
        <v>233</v>
      </c>
      <c r="J195">
        <v>-512.17999999999995</v>
      </c>
      <c r="K195" t="s">
        <v>234</v>
      </c>
      <c r="L195">
        <v>2</v>
      </c>
      <c r="M195" t="s">
        <v>56</v>
      </c>
      <c r="N195" s="24">
        <v>22192</v>
      </c>
      <c r="O195">
        <v>42749</v>
      </c>
      <c r="P195" t="s">
        <v>240</v>
      </c>
      <c r="Q195" t="s">
        <v>236</v>
      </c>
    </row>
    <row r="196" spans="1:17" x14ac:dyDescent="0.25">
      <c r="A196" s="30">
        <v>45170</v>
      </c>
      <c r="B196" s="30">
        <v>45199</v>
      </c>
      <c r="C196" t="s">
        <v>138</v>
      </c>
      <c r="D196" t="s">
        <v>231</v>
      </c>
      <c r="E196" t="s">
        <v>232</v>
      </c>
      <c r="F196" t="s">
        <v>1</v>
      </c>
      <c r="G196" t="s">
        <v>2</v>
      </c>
      <c r="H196" s="30">
        <v>45199</v>
      </c>
      <c r="I196" t="s">
        <v>233</v>
      </c>
      <c r="J196">
        <v>-20.87</v>
      </c>
      <c r="K196" t="s">
        <v>234</v>
      </c>
      <c r="L196">
        <v>2</v>
      </c>
      <c r="M196" t="s">
        <v>56</v>
      </c>
      <c r="N196" s="24">
        <v>22193</v>
      </c>
      <c r="O196">
        <v>42741</v>
      </c>
      <c r="P196" t="s">
        <v>238</v>
      </c>
      <c r="Q196" t="s">
        <v>236</v>
      </c>
    </row>
    <row r="197" spans="1:17" x14ac:dyDescent="0.25">
      <c r="A197" s="30">
        <v>45170</v>
      </c>
      <c r="B197" s="30">
        <v>45199</v>
      </c>
      <c r="C197" t="s">
        <v>138</v>
      </c>
      <c r="D197" t="s">
        <v>231</v>
      </c>
      <c r="E197" t="s">
        <v>232</v>
      </c>
      <c r="F197" t="s">
        <v>1</v>
      </c>
      <c r="G197" t="s">
        <v>2</v>
      </c>
      <c r="H197" s="30">
        <v>45199</v>
      </c>
      <c r="I197" t="s">
        <v>233</v>
      </c>
      <c r="J197">
        <v>-392.41</v>
      </c>
      <c r="K197" t="s">
        <v>234</v>
      </c>
      <c r="L197">
        <v>2</v>
      </c>
      <c r="M197" t="s">
        <v>56</v>
      </c>
      <c r="N197" s="24">
        <v>22193</v>
      </c>
      <c r="O197">
        <v>42743</v>
      </c>
      <c r="P197" t="s">
        <v>252</v>
      </c>
      <c r="Q197" t="s">
        <v>236</v>
      </c>
    </row>
    <row r="198" spans="1:17" x14ac:dyDescent="0.25">
      <c r="A198" s="30">
        <v>45170</v>
      </c>
      <c r="B198" s="30">
        <v>45199</v>
      </c>
      <c r="C198" t="s">
        <v>138</v>
      </c>
      <c r="D198" t="s">
        <v>231</v>
      </c>
      <c r="E198" t="s">
        <v>232</v>
      </c>
      <c r="F198" t="s">
        <v>1</v>
      </c>
      <c r="G198" t="s">
        <v>2</v>
      </c>
      <c r="H198" s="30">
        <v>45199</v>
      </c>
      <c r="I198" t="s">
        <v>233</v>
      </c>
      <c r="J198">
        <v>-492.75</v>
      </c>
      <c r="K198" t="s">
        <v>234</v>
      </c>
      <c r="L198">
        <v>2</v>
      </c>
      <c r="M198" t="s">
        <v>56</v>
      </c>
      <c r="N198" s="24">
        <v>22193</v>
      </c>
      <c r="O198">
        <v>42749</v>
      </c>
      <c r="P198" t="s">
        <v>240</v>
      </c>
      <c r="Q198" t="s">
        <v>236</v>
      </c>
    </row>
    <row r="199" spans="1:17" x14ac:dyDescent="0.25">
      <c r="A199" s="30">
        <v>45170</v>
      </c>
      <c r="B199" s="30">
        <v>45199</v>
      </c>
      <c r="C199" t="s">
        <v>139</v>
      </c>
      <c r="D199" t="s">
        <v>231</v>
      </c>
      <c r="E199" t="s">
        <v>232</v>
      </c>
      <c r="F199" t="s">
        <v>1</v>
      </c>
      <c r="G199" t="s">
        <v>2</v>
      </c>
      <c r="H199" s="30">
        <v>45199</v>
      </c>
      <c r="I199" t="s">
        <v>233</v>
      </c>
      <c r="J199">
        <v>-68.45</v>
      </c>
      <c r="K199" t="s">
        <v>234</v>
      </c>
      <c r="L199">
        <v>2</v>
      </c>
      <c r="M199" t="s">
        <v>56</v>
      </c>
      <c r="N199" s="24">
        <v>22194</v>
      </c>
      <c r="O199">
        <v>42741</v>
      </c>
      <c r="P199" t="s">
        <v>238</v>
      </c>
      <c r="Q199" t="s">
        <v>236</v>
      </c>
    </row>
    <row r="200" spans="1:17" x14ac:dyDescent="0.25">
      <c r="A200" s="30">
        <v>45170</v>
      </c>
      <c r="B200" s="30">
        <v>45199</v>
      </c>
      <c r="C200" t="s">
        <v>139</v>
      </c>
      <c r="D200" t="s">
        <v>231</v>
      </c>
      <c r="E200" t="s">
        <v>232</v>
      </c>
      <c r="F200" t="s">
        <v>1</v>
      </c>
      <c r="G200" t="s">
        <v>2</v>
      </c>
      <c r="H200" s="30">
        <v>45199</v>
      </c>
      <c r="I200" t="s">
        <v>233</v>
      </c>
      <c r="J200">
        <v>-495.02</v>
      </c>
      <c r="K200" t="s">
        <v>234</v>
      </c>
      <c r="L200">
        <v>2</v>
      </c>
      <c r="M200" t="s">
        <v>56</v>
      </c>
      <c r="N200" s="24">
        <v>22194</v>
      </c>
      <c r="O200">
        <v>42749</v>
      </c>
      <c r="P200" t="s">
        <v>240</v>
      </c>
      <c r="Q200" t="s">
        <v>236</v>
      </c>
    </row>
    <row r="201" spans="1:17" x14ac:dyDescent="0.25">
      <c r="A201" s="30">
        <v>45170</v>
      </c>
      <c r="B201" s="30">
        <v>45199</v>
      </c>
      <c r="C201" t="s">
        <v>140</v>
      </c>
      <c r="D201" t="s">
        <v>231</v>
      </c>
      <c r="E201" t="s">
        <v>232</v>
      </c>
      <c r="F201" t="s">
        <v>1</v>
      </c>
      <c r="G201" t="s">
        <v>2</v>
      </c>
      <c r="H201" s="30">
        <v>45199</v>
      </c>
      <c r="I201" t="s">
        <v>233</v>
      </c>
      <c r="J201">
        <v>-62.61</v>
      </c>
      <c r="K201" t="s">
        <v>234</v>
      </c>
      <c r="L201">
        <v>2</v>
      </c>
      <c r="M201" t="s">
        <v>56</v>
      </c>
      <c r="N201" s="24">
        <v>22195</v>
      </c>
      <c r="O201">
        <v>42741</v>
      </c>
      <c r="P201" t="s">
        <v>238</v>
      </c>
      <c r="Q201" t="s">
        <v>236</v>
      </c>
    </row>
    <row r="202" spans="1:17" x14ac:dyDescent="0.25">
      <c r="A202" s="30">
        <v>45170</v>
      </c>
      <c r="B202" s="30">
        <v>45199</v>
      </c>
      <c r="C202" t="s">
        <v>140</v>
      </c>
      <c r="D202" t="s">
        <v>231</v>
      </c>
      <c r="E202" t="s">
        <v>232</v>
      </c>
      <c r="F202" t="s">
        <v>1</v>
      </c>
      <c r="G202" t="s">
        <v>2</v>
      </c>
      <c r="H202" s="30">
        <v>45199</v>
      </c>
      <c r="I202" t="s">
        <v>233</v>
      </c>
      <c r="J202">
        <v>-433.15</v>
      </c>
      <c r="K202" t="s">
        <v>234</v>
      </c>
      <c r="L202">
        <v>2</v>
      </c>
      <c r="M202" t="s">
        <v>56</v>
      </c>
      <c r="N202" s="24">
        <v>22195</v>
      </c>
      <c r="O202">
        <v>42749</v>
      </c>
      <c r="P202" t="s">
        <v>240</v>
      </c>
      <c r="Q202" t="s">
        <v>236</v>
      </c>
    </row>
    <row r="203" spans="1:17" x14ac:dyDescent="0.25">
      <c r="A203" s="30">
        <v>45170</v>
      </c>
      <c r="B203" s="30">
        <v>45199</v>
      </c>
      <c r="C203" t="s">
        <v>141</v>
      </c>
      <c r="D203" t="s">
        <v>231</v>
      </c>
      <c r="E203" t="s">
        <v>232</v>
      </c>
      <c r="F203" t="s">
        <v>1</v>
      </c>
      <c r="G203" t="s">
        <v>2</v>
      </c>
      <c r="H203" s="30">
        <v>45199</v>
      </c>
      <c r="I203" t="s">
        <v>233</v>
      </c>
      <c r="J203">
        <v>-23.37</v>
      </c>
      <c r="K203" t="s">
        <v>234</v>
      </c>
      <c r="L203">
        <v>2</v>
      </c>
      <c r="M203" t="s">
        <v>56</v>
      </c>
      <c r="N203" s="24">
        <v>22201</v>
      </c>
      <c r="O203">
        <v>42741</v>
      </c>
      <c r="P203" t="s">
        <v>238</v>
      </c>
      <c r="Q203" t="s">
        <v>236</v>
      </c>
    </row>
    <row r="204" spans="1:17" x14ac:dyDescent="0.25">
      <c r="A204" s="30">
        <v>45170</v>
      </c>
      <c r="B204" s="30">
        <v>45199</v>
      </c>
      <c r="C204" t="s">
        <v>141</v>
      </c>
      <c r="D204" t="s">
        <v>231</v>
      </c>
      <c r="E204" t="s">
        <v>232</v>
      </c>
      <c r="F204" t="s">
        <v>1</v>
      </c>
      <c r="G204" t="s">
        <v>2</v>
      </c>
      <c r="H204" s="30">
        <v>45199</v>
      </c>
      <c r="I204" t="s">
        <v>233</v>
      </c>
      <c r="J204">
        <v>-415.07</v>
      </c>
      <c r="K204" t="s">
        <v>234</v>
      </c>
      <c r="L204">
        <v>2</v>
      </c>
      <c r="M204" t="s">
        <v>56</v>
      </c>
      <c r="N204" s="24">
        <v>22201</v>
      </c>
      <c r="O204">
        <v>42744</v>
      </c>
      <c r="P204" t="s">
        <v>253</v>
      </c>
      <c r="Q204" t="s">
        <v>236</v>
      </c>
    </row>
    <row r="205" spans="1:17" x14ac:dyDescent="0.25">
      <c r="A205" s="30">
        <v>45170</v>
      </c>
      <c r="B205" s="30">
        <v>45199</v>
      </c>
      <c r="C205" t="s">
        <v>141</v>
      </c>
      <c r="D205" t="s">
        <v>231</v>
      </c>
      <c r="E205" t="s">
        <v>232</v>
      </c>
      <c r="F205" t="s">
        <v>1</v>
      </c>
      <c r="G205" t="s">
        <v>2</v>
      </c>
      <c r="H205" s="30">
        <v>45199</v>
      </c>
      <c r="I205" t="s">
        <v>233</v>
      </c>
      <c r="J205">
        <v>-411.82</v>
      </c>
      <c r="K205" t="s">
        <v>234</v>
      </c>
      <c r="L205">
        <v>2</v>
      </c>
      <c r="M205" t="s">
        <v>56</v>
      </c>
      <c r="N205" s="24">
        <v>22201</v>
      </c>
      <c r="O205">
        <v>42749</v>
      </c>
      <c r="P205" t="s">
        <v>240</v>
      </c>
      <c r="Q205" t="s">
        <v>236</v>
      </c>
    </row>
    <row r="206" spans="1:17" x14ac:dyDescent="0.25">
      <c r="A206" s="30">
        <v>45170</v>
      </c>
      <c r="B206" s="30">
        <v>45199</v>
      </c>
      <c r="C206" t="s">
        <v>142</v>
      </c>
      <c r="D206" t="s">
        <v>231</v>
      </c>
      <c r="E206" t="s">
        <v>232</v>
      </c>
      <c r="F206" t="s">
        <v>1</v>
      </c>
      <c r="G206" t="s">
        <v>2</v>
      </c>
      <c r="H206" s="30">
        <v>45199</v>
      </c>
      <c r="I206" t="s">
        <v>233</v>
      </c>
      <c r="J206">
        <v>-77.64</v>
      </c>
      <c r="K206" t="s">
        <v>234</v>
      </c>
      <c r="L206">
        <v>2</v>
      </c>
      <c r="M206" t="s">
        <v>56</v>
      </c>
      <c r="N206" s="24">
        <v>22202</v>
      </c>
      <c r="O206">
        <v>42741</v>
      </c>
      <c r="P206" t="s">
        <v>238</v>
      </c>
      <c r="Q206" t="s">
        <v>236</v>
      </c>
    </row>
    <row r="207" spans="1:17" x14ac:dyDescent="0.25">
      <c r="A207" s="30">
        <v>45170</v>
      </c>
      <c r="B207" s="30">
        <v>45199</v>
      </c>
      <c r="C207" t="s">
        <v>142</v>
      </c>
      <c r="D207" t="s">
        <v>231</v>
      </c>
      <c r="E207" t="s">
        <v>232</v>
      </c>
      <c r="F207" t="s">
        <v>1</v>
      </c>
      <c r="G207" t="s">
        <v>2</v>
      </c>
      <c r="H207" s="30">
        <v>45199</v>
      </c>
      <c r="I207" t="s">
        <v>233</v>
      </c>
      <c r="J207">
        <v>-433.9</v>
      </c>
      <c r="K207" t="s">
        <v>234</v>
      </c>
      <c r="L207">
        <v>2</v>
      </c>
      <c r="M207" t="s">
        <v>56</v>
      </c>
      <c r="N207" s="24">
        <v>22202</v>
      </c>
      <c r="O207">
        <v>42749</v>
      </c>
      <c r="P207" t="s">
        <v>240</v>
      </c>
      <c r="Q207" t="s">
        <v>236</v>
      </c>
    </row>
    <row r="208" spans="1:17" x14ac:dyDescent="0.25">
      <c r="A208" s="30">
        <v>45170</v>
      </c>
      <c r="B208" s="30">
        <v>45199</v>
      </c>
      <c r="C208" t="s">
        <v>143</v>
      </c>
      <c r="D208" t="s">
        <v>231</v>
      </c>
      <c r="E208" t="s">
        <v>232</v>
      </c>
      <c r="F208" t="s">
        <v>1</v>
      </c>
      <c r="G208" t="s">
        <v>2</v>
      </c>
      <c r="H208" s="30">
        <v>45199</v>
      </c>
      <c r="I208" t="s">
        <v>233</v>
      </c>
      <c r="J208">
        <v>-27.07</v>
      </c>
      <c r="K208" t="s">
        <v>234</v>
      </c>
      <c r="L208">
        <v>2</v>
      </c>
      <c r="M208" t="s">
        <v>56</v>
      </c>
      <c r="N208" s="24">
        <v>22203</v>
      </c>
      <c r="O208">
        <v>42749</v>
      </c>
      <c r="P208" t="s">
        <v>240</v>
      </c>
      <c r="Q208" t="s">
        <v>236</v>
      </c>
    </row>
    <row r="209" spans="1:17" x14ac:dyDescent="0.25">
      <c r="A209" s="30">
        <v>45170</v>
      </c>
      <c r="B209" s="30">
        <v>45199</v>
      </c>
      <c r="C209" t="s">
        <v>144</v>
      </c>
      <c r="D209" t="s">
        <v>231</v>
      </c>
      <c r="E209" t="s">
        <v>232</v>
      </c>
      <c r="F209" t="s">
        <v>1</v>
      </c>
      <c r="G209" t="s">
        <v>2</v>
      </c>
      <c r="H209" s="30">
        <v>45199</v>
      </c>
      <c r="I209" t="s">
        <v>233</v>
      </c>
      <c r="J209">
        <v>-103.54</v>
      </c>
      <c r="K209" t="s">
        <v>234</v>
      </c>
      <c r="L209">
        <v>2</v>
      </c>
      <c r="M209" t="s">
        <v>56</v>
      </c>
      <c r="N209" s="24">
        <v>22204</v>
      </c>
      <c r="O209">
        <v>42749</v>
      </c>
      <c r="P209" t="s">
        <v>240</v>
      </c>
      <c r="Q209" t="s">
        <v>236</v>
      </c>
    </row>
    <row r="210" spans="1:17" x14ac:dyDescent="0.25">
      <c r="A210" s="30">
        <v>45170</v>
      </c>
      <c r="B210" s="30">
        <v>45199</v>
      </c>
      <c r="C210" t="s">
        <v>145</v>
      </c>
      <c r="D210" t="s">
        <v>231</v>
      </c>
      <c r="E210" t="s">
        <v>232</v>
      </c>
      <c r="F210" t="s">
        <v>1</v>
      </c>
      <c r="G210" t="s">
        <v>2</v>
      </c>
      <c r="H210" s="30">
        <v>45199</v>
      </c>
      <c r="I210" t="s">
        <v>233</v>
      </c>
      <c r="J210">
        <v>-219.45</v>
      </c>
      <c r="K210" t="s">
        <v>234</v>
      </c>
      <c r="L210">
        <v>2</v>
      </c>
      <c r="M210" t="s">
        <v>56</v>
      </c>
      <c r="N210" s="24">
        <v>22211</v>
      </c>
      <c r="O210">
        <v>42741</v>
      </c>
      <c r="P210" t="s">
        <v>238</v>
      </c>
      <c r="Q210" t="s">
        <v>236</v>
      </c>
    </row>
    <row r="211" spans="1:17" x14ac:dyDescent="0.25">
      <c r="A211" s="30">
        <v>45170</v>
      </c>
      <c r="B211" s="30">
        <v>45199</v>
      </c>
      <c r="C211" t="s">
        <v>145</v>
      </c>
      <c r="D211" t="s">
        <v>231</v>
      </c>
      <c r="E211" t="s">
        <v>232</v>
      </c>
      <c r="F211" t="s">
        <v>1</v>
      </c>
      <c r="G211" t="s">
        <v>2</v>
      </c>
      <c r="H211" s="30">
        <v>45199</v>
      </c>
      <c r="I211" t="s">
        <v>233</v>
      </c>
      <c r="J211">
        <v>-283.83999999999997</v>
      </c>
      <c r="K211" t="s">
        <v>234</v>
      </c>
      <c r="L211">
        <v>2</v>
      </c>
      <c r="M211" t="s">
        <v>56</v>
      </c>
      <c r="N211" s="24">
        <v>22211</v>
      </c>
      <c r="O211">
        <v>42749</v>
      </c>
      <c r="P211" t="s">
        <v>240</v>
      </c>
      <c r="Q211" t="s">
        <v>236</v>
      </c>
    </row>
    <row r="212" spans="1:17" x14ac:dyDescent="0.25">
      <c r="A212" s="30">
        <v>45170</v>
      </c>
      <c r="B212" s="30">
        <v>45199</v>
      </c>
      <c r="C212" t="s">
        <v>146</v>
      </c>
      <c r="D212" t="s">
        <v>231</v>
      </c>
      <c r="E212" t="s">
        <v>232</v>
      </c>
      <c r="F212" t="s">
        <v>1</v>
      </c>
      <c r="G212" t="s">
        <v>2</v>
      </c>
      <c r="H212" s="30">
        <v>45199</v>
      </c>
      <c r="I212" t="s">
        <v>233</v>
      </c>
      <c r="J212">
        <v>-39.24</v>
      </c>
      <c r="K212" t="s">
        <v>234</v>
      </c>
      <c r="L212">
        <v>2</v>
      </c>
      <c r="M212" t="s">
        <v>56</v>
      </c>
      <c r="N212" s="24">
        <v>22212</v>
      </c>
      <c r="O212">
        <v>42741</v>
      </c>
      <c r="P212" t="s">
        <v>238</v>
      </c>
      <c r="Q212" t="s">
        <v>236</v>
      </c>
    </row>
    <row r="213" spans="1:17" x14ac:dyDescent="0.25">
      <c r="A213" s="30">
        <v>45170</v>
      </c>
      <c r="B213" s="30">
        <v>45199</v>
      </c>
      <c r="C213" t="s">
        <v>146</v>
      </c>
      <c r="D213" t="s">
        <v>231</v>
      </c>
      <c r="E213" t="s">
        <v>232</v>
      </c>
      <c r="F213" t="s">
        <v>1</v>
      </c>
      <c r="G213" t="s">
        <v>2</v>
      </c>
      <c r="H213" s="30">
        <v>45199</v>
      </c>
      <c r="I213" t="s">
        <v>233</v>
      </c>
      <c r="J213">
        <v>-1177.23</v>
      </c>
      <c r="K213" t="s">
        <v>234</v>
      </c>
      <c r="L213">
        <v>2</v>
      </c>
      <c r="M213" t="s">
        <v>56</v>
      </c>
      <c r="N213" s="24">
        <v>22212</v>
      </c>
      <c r="O213">
        <v>42743</v>
      </c>
      <c r="P213" t="s">
        <v>252</v>
      </c>
      <c r="Q213" t="s">
        <v>236</v>
      </c>
    </row>
    <row r="214" spans="1:17" x14ac:dyDescent="0.25">
      <c r="A214" s="30">
        <v>45170</v>
      </c>
      <c r="B214" s="30">
        <v>45199</v>
      </c>
      <c r="C214" t="s">
        <v>146</v>
      </c>
      <c r="D214" t="s">
        <v>231</v>
      </c>
      <c r="E214" t="s">
        <v>232</v>
      </c>
      <c r="F214" t="s">
        <v>1</v>
      </c>
      <c r="G214" t="s">
        <v>2</v>
      </c>
      <c r="H214" s="30">
        <v>45199</v>
      </c>
      <c r="I214" t="s">
        <v>233</v>
      </c>
      <c r="J214">
        <v>-415.07</v>
      </c>
      <c r="K214" t="s">
        <v>234</v>
      </c>
      <c r="L214">
        <v>2</v>
      </c>
      <c r="M214" t="s">
        <v>56</v>
      </c>
      <c r="N214" s="24">
        <v>22212</v>
      </c>
      <c r="O214">
        <v>42744</v>
      </c>
      <c r="P214" t="s">
        <v>253</v>
      </c>
      <c r="Q214" t="s">
        <v>236</v>
      </c>
    </row>
    <row r="215" spans="1:17" x14ac:dyDescent="0.25">
      <c r="A215" s="30">
        <v>45170</v>
      </c>
      <c r="B215" s="30">
        <v>45199</v>
      </c>
      <c r="C215" t="s">
        <v>146</v>
      </c>
      <c r="D215" t="s">
        <v>231</v>
      </c>
      <c r="E215" t="s">
        <v>232</v>
      </c>
      <c r="F215" t="s">
        <v>1</v>
      </c>
      <c r="G215" t="s">
        <v>2</v>
      </c>
      <c r="H215" s="30">
        <v>45199</v>
      </c>
      <c r="I215" t="s">
        <v>233</v>
      </c>
      <c r="J215">
        <v>-690.63</v>
      </c>
      <c r="K215" t="s">
        <v>234</v>
      </c>
      <c r="L215">
        <v>2</v>
      </c>
      <c r="M215" t="s">
        <v>56</v>
      </c>
      <c r="N215" s="24">
        <v>22212</v>
      </c>
      <c r="O215">
        <v>42749</v>
      </c>
      <c r="P215" t="s">
        <v>240</v>
      </c>
      <c r="Q215" t="s">
        <v>236</v>
      </c>
    </row>
    <row r="216" spans="1:17" x14ac:dyDescent="0.25">
      <c r="A216" s="30">
        <v>45170</v>
      </c>
      <c r="B216" s="30">
        <v>45199</v>
      </c>
      <c r="C216" t="s">
        <v>147</v>
      </c>
      <c r="D216" t="s">
        <v>231</v>
      </c>
      <c r="E216" t="s">
        <v>232</v>
      </c>
      <c r="F216" t="s">
        <v>1</v>
      </c>
      <c r="G216" t="s">
        <v>2</v>
      </c>
      <c r="H216" s="30">
        <v>45199</v>
      </c>
      <c r="I216" t="s">
        <v>233</v>
      </c>
      <c r="J216">
        <v>-53.43</v>
      </c>
      <c r="K216" t="s">
        <v>234</v>
      </c>
      <c r="L216">
        <v>2</v>
      </c>
      <c r="M216" t="s">
        <v>56</v>
      </c>
      <c r="N216" s="24">
        <v>22213</v>
      </c>
      <c r="O216">
        <v>42741</v>
      </c>
      <c r="P216" t="s">
        <v>238</v>
      </c>
      <c r="Q216" t="s">
        <v>236</v>
      </c>
    </row>
    <row r="217" spans="1:17" x14ac:dyDescent="0.25">
      <c r="A217" s="30">
        <v>45170</v>
      </c>
      <c r="B217" s="30">
        <v>45199</v>
      </c>
      <c r="C217" t="s">
        <v>147</v>
      </c>
      <c r="D217" t="s">
        <v>231</v>
      </c>
      <c r="E217" t="s">
        <v>232</v>
      </c>
      <c r="F217" t="s">
        <v>1</v>
      </c>
      <c r="G217" t="s">
        <v>2</v>
      </c>
      <c r="H217" s="30">
        <v>45199</v>
      </c>
      <c r="I217" t="s">
        <v>233</v>
      </c>
      <c r="J217">
        <v>-830.14</v>
      </c>
      <c r="K217" t="s">
        <v>234</v>
      </c>
      <c r="L217">
        <v>2</v>
      </c>
      <c r="M217" t="s">
        <v>56</v>
      </c>
      <c r="N217" s="24">
        <v>22213</v>
      </c>
      <c r="O217">
        <v>42744</v>
      </c>
      <c r="P217" t="s">
        <v>253</v>
      </c>
      <c r="Q217" t="s">
        <v>236</v>
      </c>
    </row>
    <row r="218" spans="1:17" x14ac:dyDescent="0.25">
      <c r="A218" s="30">
        <v>45170</v>
      </c>
      <c r="B218" s="30">
        <v>45199</v>
      </c>
      <c r="C218" t="s">
        <v>147</v>
      </c>
      <c r="D218" t="s">
        <v>231</v>
      </c>
      <c r="E218" t="s">
        <v>232</v>
      </c>
      <c r="F218" t="s">
        <v>1</v>
      </c>
      <c r="G218" t="s">
        <v>2</v>
      </c>
      <c r="H218" s="30">
        <v>45199</v>
      </c>
      <c r="I218" t="s">
        <v>233</v>
      </c>
      <c r="J218">
        <v>-622.66999999999996</v>
      </c>
      <c r="K218" t="s">
        <v>234</v>
      </c>
      <c r="L218">
        <v>2</v>
      </c>
      <c r="M218" t="s">
        <v>56</v>
      </c>
      <c r="N218" s="24">
        <v>22213</v>
      </c>
      <c r="O218">
        <v>42749</v>
      </c>
      <c r="P218" t="s">
        <v>240</v>
      </c>
      <c r="Q218" t="s">
        <v>236</v>
      </c>
    </row>
    <row r="219" spans="1:17" x14ac:dyDescent="0.25">
      <c r="A219" s="30">
        <v>45170</v>
      </c>
      <c r="B219" s="30">
        <v>45199</v>
      </c>
      <c r="C219" t="s">
        <v>271</v>
      </c>
      <c r="D219" t="s">
        <v>231</v>
      </c>
      <c r="E219" t="s">
        <v>232</v>
      </c>
      <c r="F219" t="s">
        <v>1</v>
      </c>
      <c r="G219" t="s">
        <v>2</v>
      </c>
      <c r="H219" s="30">
        <v>45199</v>
      </c>
      <c r="I219" t="s">
        <v>233</v>
      </c>
      <c r="J219">
        <v>-646.32000000000005</v>
      </c>
      <c r="K219" t="s">
        <v>234</v>
      </c>
      <c r="L219">
        <v>2</v>
      </c>
      <c r="M219" t="s">
        <v>56</v>
      </c>
      <c r="N219" s="24">
        <v>22218</v>
      </c>
      <c r="O219">
        <v>42743</v>
      </c>
      <c r="P219" t="s">
        <v>252</v>
      </c>
      <c r="Q219" t="s">
        <v>236</v>
      </c>
    </row>
    <row r="220" spans="1:17" x14ac:dyDescent="0.25">
      <c r="A220" s="30">
        <v>45170</v>
      </c>
      <c r="B220" s="30">
        <v>45199</v>
      </c>
      <c r="C220" t="s">
        <v>148</v>
      </c>
      <c r="D220" t="s">
        <v>231</v>
      </c>
      <c r="E220" t="s">
        <v>232</v>
      </c>
      <c r="F220" t="s">
        <v>1</v>
      </c>
      <c r="G220" t="s">
        <v>2</v>
      </c>
      <c r="H220" s="30">
        <v>45199</v>
      </c>
      <c r="I220" t="s">
        <v>233</v>
      </c>
      <c r="J220">
        <v>-202.93</v>
      </c>
      <c r="K220" t="s">
        <v>234</v>
      </c>
      <c r="L220">
        <v>2</v>
      </c>
      <c r="M220" t="s">
        <v>56</v>
      </c>
      <c r="N220" s="24">
        <v>22219</v>
      </c>
      <c r="O220">
        <v>42741</v>
      </c>
      <c r="P220" t="s">
        <v>238</v>
      </c>
      <c r="Q220" t="s">
        <v>236</v>
      </c>
    </row>
    <row r="221" spans="1:17" x14ac:dyDescent="0.25">
      <c r="A221" s="30">
        <v>45170</v>
      </c>
      <c r="B221" s="30">
        <v>45199</v>
      </c>
      <c r="C221" t="s">
        <v>148</v>
      </c>
      <c r="D221" t="s">
        <v>231</v>
      </c>
      <c r="E221" t="s">
        <v>232</v>
      </c>
      <c r="F221" t="s">
        <v>1</v>
      </c>
      <c r="G221" t="s">
        <v>2</v>
      </c>
      <c r="H221" s="30">
        <v>45199</v>
      </c>
      <c r="I221" t="s">
        <v>233</v>
      </c>
      <c r="J221">
        <v>-104.88</v>
      </c>
      <c r="K221" t="s">
        <v>234</v>
      </c>
      <c r="L221">
        <v>2</v>
      </c>
      <c r="M221" t="s">
        <v>56</v>
      </c>
      <c r="N221" s="24">
        <v>22219</v>
      </c>
      <c r="O221">
        <v>42749</v>
      </c>
      <c r="P221" t="s">
        <v>240</v>
      </c>
      <c r="Q221" t="s">
        <v>236</v>
      </c>
    </row>
    <row r="222" spans="1:17" x14ac:dyDescent="0.25">
      <c r="A222" s="30">
        <v>45170</v>
      </c>
      <c r="B222" s="30">
        <v>45199</v>
      </c>
      <c r="C222" t="s">
        <v>149</v>
      </c>
      <c r="D222" t="s">
        <v>231</v>
      </c>
      <c r="E222" t="s">
        <v>232</v>
      </c>
      <c r="F222" t="s">
        <v>1</v>
      </c>
      <c r="G222" t="s">
        <v>2</v>
      </c>
      <c r="H222" s="30">
        <v>45199</v>
      </c>
      <c r="I222" t="s">
        <v>233</v>
      </c>
      <c r="J222">
        <v>-7014.63</v>
      </c>
      <c r="K222" t="s">
        <v>234</v>
      </c>
      <c r="L222">
        <v>2</v>
      </c>
      <c r="M222" t="s">
        <v>56</v>
      </c>
      <c r="N222" s="24">
        <v>22220</v>
      </c>
      <c r="O222">
        <v>42741</v>
      </c>
      <c r="P222" t="s">
        <v>238</v>
      </c>
      <c r="Q222" t="s">
        <v>236</v>
      </c>
    </row>
    <row r="223" spans="1:17" x14ac:dyDescent="0.25">
      <c r="A223" s="30">
        <v>45170</v>
      </c>
      <c r="B223" s="30">
        <v>45199</v>
      </c>
      <c r="C223" t="s">
        <v>149</v>
      </c>
      <c r="D223" t="s">
        <v>231</v>
      </c>
      <c r="E223" t="s">
        <v>232</v>
      </c>
      <c r="F223" t="s">
        <v>1</v>
      </c>
      <c r="G223" t="s">
        <v>2</v>
      </c>
      <c r="H223" s="30">
        <v>45199</v>
      </c>
      <c r="I223" t="s">
        <v>233</v>
      </c>
      <c r="J223">
        <v>-1051.3699999999999</v>
      </c>
      <c r="K223" t="s">
        <v>234</v>
      </c>
      <c r="L223">
        <v>2</v>
      </c>
      <c r="M223" t="s">
        <v>56</v>
      </c>
      <c r="N223" s="24">
        <v>22220</v>
      </c>
      <c r="O223">
        <v>42749</v>
      </c>
      <c r="P223" t="s">
        <v>240</v>
      </c>
      <c r="Q223" t="s">
        <v>236</v>
      </c>
    </row>
    <row r="224" spans="1:17" x14ac:dyDescent="0.25">
      <c r="A224" s="30">
        <v>45170</v>
      </c>
      <c r="B224" s="30">
        <v>45199</v>
      </c>
      <c r="C224" t="s">
        <v>150</v>
      </c>
      <c r="D224" t="s">
        <v>231</v>
      </c>
      <c r="E224" t="s">
        <v>232</v>
      </c>
      <c r="F224" t="s">
        <v>1</v>
      </c>
      <c r="G224" t="s">
        <v>2</v>
      </c>
      <c r="H224" s="30">
        <v>45199</v>
      </c>
      <c r="I224" t="s">
        <v>233</v>
      </c>
      <c r="J224">
        <v>-62.88</v>
      </c>
      <c r="K224" t="s">
        <v>234</v>
      </c>
      <c r="L224">
        <v>2</v>
      </c>
      <c r="M224" t="s">
        <v>56</v>
      </c>
      <c r="N224" s="24">
        <v>22240</v>
      </c>
      <c r="O224">
        <v>42749</v>
      </c>
      <c r="P224" t="s">
        <v>240</v>
      </c>
      <c r="Q224" t="s">
        <v>236</v>
      </c>
    </row>
    <row r="225" spans="1:17" x14ac:dyDescent="0.25">
      <c r="A225" s="30">
        <v>45170</v>
      </c>
      <c r="B225" s="30">
        <v>45199</v>
      </c>
      <c r="C225" t="s">
        <v>151</v>
      </c>
      <c r="D225" t="s">
        <v>231</v>
      </c>
      <c r="E225" t="s">
        <v>232</v>
      </c>
      <c r="F225" t="s">
        <v>1</v>
      </c>
      <c r="G225" t="s">
        <v>2</v>
      </c>
      <c r="H225" s="30">
        <v>45199</v>
      </c>
      <c r="I225" t="s">
        <v>233</v>
      </c>
      <c r="J225">
        <v>-856.5</v>
      </c>
      <c r="K225" t="s">
        <v>234</v>
      </c>
      <c r="L225">
        <v>2</v>
      </c>
      <c r="M225" t="s">
        <v>56</v>
      </c>
      <c r="N225" s="24">
        <v>22310</v>
      </c>
      <c r="O225">
        <v>42741</v>
      </c>
      <c r="P225" t="s">
        <v>238</v>
      </c>
      <c r="Q225" t="s">
        <v>236</v>
      </c>
    </row>
    <row r="226" spans="1:17" x14ac:dyDescent="0.25">
      <c r="A226" s="30">
        <v>45170</v>
      </c>
      <c r="B226" s="30">
        <v>45199</v>
      </c>
      <c r="C226" t="s">
        <v>151</v>
      </c>
      <c r="D226" t="s">
        <v>231</v>
      </c>
      <c r="E226" t="s">
        <v>232</v>
      </c>
      <c r="F226" t="s">
        <v>1</v>
      </c>
      <c r="G226" t="s">
        <v>2</v>
      </c>
      <c r="H226" s="30">
        <v>45199</v>
      </c>
      <c r="I226" t="s">
        <v>233</v>
      </c>
      <c r="J226">
        <v>-741.96</v>
      </c>
      <c r="K226" t="s">
        <v>234</v>
      </c>
      <c r="L226">
        <v>2</v>
      </c>
      <c r="M226" t="s">
        <v>56</v>
      </c>
      <c r="N226" s="24">
        <v>22310</v>
      </c>
      <c r="O226">
        <v>42743</v>
      </c>
      <c r="P226" t="s">
        <v>252</v>
      </c>
      <c r="Q226" t="s">
        <v>236</v>
      </c>
    </row>
    <row r="227" spans="1:17" x14ac:dyDescent="0.25">
      <c r="A227" s="30">
        <v>45170</v>
      </c>
      <c r="B227" s="30">
        <v>45199</v>
      </c>
      <c r="C227" t="s">
        <v>151</v>
      </c>
      <c r="D227" t="s">
        <v>231</v>
      </c>
      <c r="E227" t="s">
        <v>232</v>
      </c>
      <c r="F227" t="s">
        <v>1</v>
      </c>
      <c r="G227" t="s">
        <v>2</v>
      </c>
      <c r="H227" s="30">
        <v>45199</v>
      </c>
      <c r="I227" t="s">
        <v>233</v>
      </c>
      <c r="J227">
        <v>-2290.9</v>
      </c>
      <c r="K227" t="s">
        <v>234</v>
      </c>
      <c r="L227">
        <v>2</v>
      </c>
      <c r="M227" t="s">
        <v>56</v>
      </c>
      <c r="N227" s="24">
        <v>22310</v>
      </c>
      <c r="O227">
        <v>42749</v>
      </c>
      <c r="P227" t="s">
        <v>240</v>
      </c>
      <c r="Q227" t="s">
        <v>236</v>
      </c>
    </row>
    <row r="228" spans="1:17" x14ac:dyDescent="0.25">
      <c r="A228" s="30">
        <v>45170</v>
      </c>
      <c r="B228" s="30">
        <v>45199</v>
      </c>
      <c r="C228" t="s">
        <v>152</v>
      </c>
      <c r="D228" t="s">
        <v>231</v>
      </c>
      <c r="E228" t="s">
        <v>232</v>
      </c>
      <c r="F228" t="s">
        <v>1</v>
      </c>
      <c r="G228" t="s">
        <v>2</v>
      </c>
      <c r="H228" s="30">
        <v>45199</v>
      </c>
      <c r="I228" t="s">
        <v>233</v>
      </c>
      <c r="J228">
        <v>-1074.68</v>
      </c>
      <c r="K228" t="s">
        <v>234</v>
      </c>
      <c r="L228">
        <v>2</v>
      </c>
      <c r="M228" t="s">
        <v>56</v>
      </c>
      <c r="N228" s="24">
        <v>22320</v>
      </c>
      <c r="O228">
        <v>42741</v>
      </c>
      <c r="P228" t="s">
        <v>238</v>
      </c>
      <c r="Q228" t="s">
        <v>236</v>
      </c>
    </row>
    <row r="229" spans="1:17" x14ac:dyDescent="0.25">
      <c r="A229" s="30">
        <v>45170</v>
      </c>
      <c r="B229" s="30">
        <v>45199</v>
      </c>
      <c r="C229" t="s">
        <v>152</v>
      </c>
      <c r="D229" t="s">
        <v>231</v>
      </c>
      <c r="E229" t="s">
        <v>232</v>
      </c>
      <c r="F229" t="s">
        <v>1</v>
      </c>
      <c r="G229" t="s">
        <v>2</v>
      </c>
      <c r="H229" s="30">
        <v>45199</v>
      </c>
      <c r="I229" t="s">
        <v>233</v>
      </c>
      <c r="J229">
        <v>-3108.88</v>
      </c>
      <c r="K229" t="s">
        <v>234</v>
      </c>
      <c r="L229">
        <v>2</v>
      </c>
      <c r="M229" t="s">
        <v>56</v>
      </c>
      <c r="N229" s="24">
        <v>22320</v>
      </c>
      <c r="O229">
        <v>42749</v>
      </c>
      <c r="P229" t="s">
        <v>240</v>
      </c>
      <c r="Q229" t="s">
        <v>236</v>
      </c>
    </row>
    <row r="230" spans="1:17" x14ac:dyDescent="0.25">
      <c r="A230" s="30">
        <v>45170</v>
      </c>
      <c r="B230" s="30">
        <v>45199</v>
      </c>
      <c r="C230" t="s">
        <v>153</v>
      </c>
      <c r="D230" t="s">
        <v>231</v>
      </c>
      <c r="E230" t="s">
        <v>232</v>
      </c>
      <c r="F230" t="s">
        <v>1</v>
      </c>
      <c r="G230" t="s">
        <v>2</v>
      </c>
      <c r="H230" s="30">
        <v>45199</v>
      </c>
      <c r="I230" t="s">
        <v>233</v>
      </c>
      <c r="J230">
        <v>-391.9</v>
      </c>
      <c r="K230" t="s">
        <v>234</v>
      </c>
      <c r="L230">
        <v>2</v>
      </c>
      <c r="M230" t="s">
        <v>56</v>
      </c>
      <c r="N230" s="24">
        <v>22330</v>
      </c>
      <c r="O230">
        <v>42741</v>
      </c>
      <c r="P230" t="s">
        <v>238</v>
      </c>
      <c r="Q230" t="s">
        <v>236</v>
      </c>
    </row>
    <row r="231" spans="1:17" x14ac:dyDescent="0.25">
      <c r="A231" s="30">
        <v>45170</v>
      </c>
      <c r="B231" s="30">
        <v>45199</v>
      </c>
      <c r="C231" t="s">
        <v>153</v>
      </c>
      <c r="D231" t="s">
        <v>231</v>
      </c>
      <c r="E231" t="s">
        <v>232</v>
      </c>
      <c r="F231" t="s">
        <v>1</v>
      </c>
      <c r="G231" t="s">
        <v>2</v>
      </c>
      <c r="H231" s="30">
        <v>45199</v>
      </c>
      <c r="I231" t="s">
        <v>233</v>
      </c>
      <c r="J231">
        <v>-3438.26</v>
      </c>
      <c r="K231" t="s">
        <v>234</v>
      </c>
      <c r="L231">
        <v>2</v>
      </c>
      <c r="M231" t="s">
        <v>56</v>
      </c>
      <c r="N231" s="24">
        <v>22330</v>
      </c>
      <c r="O231">
        <v>42743</v>
      </c>
      <c r="P231" t="s">
        <v>252</v>
      </c>
      <c r="Q231" t="s">
        <v>236</v>
      </c>
    </row>
    <row r="232" spans="1:17" x14ac:dyDescent="0.25">
      <c r="A232" s="30">
        <v>45170</v>
      </c>
      <c r="B232" s="30">
        <v>45199</v>
      </c>
      <c r="C232" t="s">
        <v>153</v>
      </c>
      <c r="D232" t="s">
        <v>231</v>
      </c>
      <c r="E232" t="s">
        <v>232</v>
      </c>
      <c r="F232" t="s">
        <v>1</v>
      </c>
      <c r="G232" t="s">
        <v>2</v>
      </c>
      <c r="H232" s="30">
        <v>45199</v>
      </c>
      <c r="I232" t="s">
        <v>233</v>
      </c>
      <c r="J232">
        <v>-2075.35</v>
      </c>
      <c r="K232" t="s">
        <v>234</v>
      </c>
      <c r="L232">
        <v>2</v>
      </c>
      <c r="M232" t="s">
        <v>56</v>
      </c>
      <c r="N232" s="24">
        <v>22330</v>
      </c>
      <c r="O232">
        <v>42744</v>
      </c>
      <c r="P232" t="s">
        <v>253</v>
      </c>
      <c r="Q232" t="s">
        <v>236</v>
      </c>
    </row>
    <row r="233" spans="1:17" x14ac:dyDescent="0.25">
      <c r="A233" s="30">
        <v>45170</v>
      </c>
      <c r="B233" s="30">
        <v>45199</v>
      </c>
      <c r="C233" t="s">
        <v>153</v>
      </c>
      <c r="D233" t="s">
        <v>231</v>
      </c>
      <c r="E233" t="s">
        <v>232</v>
      </c>
      <c r="F233" t="s">
        <v>1</v>
      </c>
      <c r="G233" t="s">
        <v>2</v>
      </c>
      <c r="H233" s="30">
        <v>45199</v>
      </c>
      <c r="I233" t="s">
        <v>233</v>
      </c>
      <c r="J233">
        <v>-596.71</v>
      </c>
      <c r="K233" t="s">
        <v>234</v>
      </c>
      <c r="L233">
        <v>2</v>
      </c>
      <c r="M233" t="s">
        <v>56</v>
      </c>
      <c r="N233" s="24">
        <v>22330</v>
      </c>
      <c r="O233">
        <v>42749</v>
      </c>
      <c r="P233" t="s">
        <v>240</v>
      </c>
      <c r="Q233" t="s">
        <v>236</v>
      </c>
    </row>
    <row r="234" spans="1:17" x14ac:dyDescent="0.25">
      <c r="A234" s="30">
        <v>45170</v>
      </c>
      <c r="B234" s="30">
        <v>45199</v>
      </c>
      <c r="C234" t="s">
        <v>154</v>
      </c>
      <c r="D234" t="s">
        <v>231</v>
      </c>
      <c r="E234" t="s">
        <v>232</v>
      </c>
      <c r="F234" t="s">
        <v>1</v>
      </c>
      <c r="G234" t="s">
        <v>2</v>
      </c>
      <c r="H234" s="30">
        <v>45199</v>
      </c>
      <c r="I234" t="s">
        <v>233</v>
      </c>
      <c r="J234">
        <v>-103.5</v>
      </c>
      <c r="K234" t="s">
        <v>234</v>
      </c>
      <c r="L234">
        <v>2</v>
      </c>
      <c r="M234" t="s">
        <v>56</v>
      </c>
      <c r="N234" s="24">
        <v>22331</v>
      </c>
      <c r="O234">
        <v>42749</v>
      </c>
      <c r="P234" t="s">
        <v>240</v>
      </c>
      <c r="Q234" t="s">
        <v>236</v>
      </c>
    </row>
    <row r="235" spans="1:17" x14ac:dyDescent="0.25">
      <c r="A235" s="30">
        <v>45170</v>
      </c>
      <c r="B235" s="30">
        <v>45199</v>
      </c>
      <c r="C235" t="s">
        <v>155</v>
      </c>
      <c r="D235" t="s">
        <v>231</v>
      </c>
      <c r="E235" t="s">
        <v>232</v>
      </c>
      <c r="F235" t="s">
        <v>1</v>
      </c>
      <c r="G235" t="s">
        <v>2</v>
      </c>
      <c r="H235" s="30">
        <v>45199</v>
      </c>
      <c r="I235" t="s">
        <v>233</v>
      </c>
      <c r="J235">
        <v>-48.71</v>
      </c>
      <c r="K235" t="s">
        <v>234</v>
      </c>
      <c r="L235">
        <v>2</v>
      </c>
      <c r="M235" t="s">
        <v>56</v>
      </c>
      <c r="N235" s="24">
        <v>22332</v>
      </c>
      <c r="O235">
        <v>42749</v>
      </c>
      <c r="P235" t="s">
        <v>240</v>
      </c>
      <c r="Q235" t="s">
        <v>236</v>
      </c>
    </row>
    <row r="236" spans="1:17" x14ac:dyDescent="0.25">
      <c r="A236" s="30">
        <v>45170</v>
      </c>
      <c r="B236" s="30">
        <v>45199</v>
      </c>
      <c r="C236" t="s">
        <v>156</v>
      </c>
      <c r="D236" t="s">
        <v>231</v>
      </c>
      <c r="E236" t="s">
        <v>232</v>
      </c>
      <c r="F236" t="s">
        <v>1</v>
      </c>
      <c r="G236" t="s">
        <v>2</v>
      </c>
      <c r="H236" s="30">
        <v>45199</v>
      </c>
      <c r="I236" t="s">
        <v>233</v>
      </c>
      <c r="J236">
        <v>-1131.6099999999999</v>
      </c>
      <c r="K236" t="s">
        <v>234</v>
      </c>
      <c r="L236">
        <v>2</v>
      </c>
      <c r="M236" t="s">
        <v>56</v>
      </c>
      <c r="N236" s="24">
        <v>22333</v>
      </c>
      <c r="O236">
        <v>42749</v>
      </c>
      <c r="P236" t="s">
        <v>240</v>
      </c>
      <c r="Q236" t="s">
        <v>236</v>
      </c>
    </row>
    <row r="237" spans="1:17" x14ac:dyDescent="0.25">
      <c r="A237" s="30">
        <v>45170</v>
      </c>
      <c r="B237" s="30">
        <v>45199</v>
      </c>
      <c r="C237" t="s">
        <v>157</v>
      </c>
      <c r="D237" t="s">
        <v>231</v>
      </c>
      <c r="E237" t="s">
        <v>232</v>
      </c>
      <c r="F237" t="s">
        <v>1</v>
      </c>
      <c r="G237" t="s">
        <v>2</v>
      </c>
      <c r="H237" s="30">
        <v>45199</v>
      </c>
      <c r="I237" t="s">
        <v>233</v>
      </c>
      <c r="J237">
        <v>-1.27</v>
      </c>
      <c r="K237" t="s">
        <v>234</v>
      </c>
      <c r="L237">
        <v>2</v>
      </c>
      <c r="M237" t="s">
        <v>56</v>
      </c>
      <c r="N237" s="24">
        <v>22334</v>
      </c>
      <c r="O237">
        <v>42741</v>
      </c>
      <c r="P237" t="s">
        <v>238</v>
      </c>
      <c r="Q237" t="s">
        <v>236</v>
      </c>
    </row>
    <row r="238" spans="1:17" x14ac:dyDescent="0.25">
      <c r="A238" s="30">
        <v>45170</v>
      </c>
      <c r="B238" s="30">
        <v>45199</v>
      </c>
      <c r="C238" t="s">
        <v>157</v>
      </c>
      <c r="D238" t="s">
        <v>231</v>
      </c>
      <c r="E238" t="s">
        <v>232</v>
      </c>
      <c r="F238" t="s">
        <v>1</v>
      </c>
      <c r="G238" t="s">
        <v>2</v>
      </c>
      <c r="H238" s="30">
        <v>45199</v>
      </c>
      <c r="I238" t="s">
        <v>233</v>
      </c>
      <c r="J238">
        <v>-586.23</v>
      </c>
      <c r="K238" t="s">
        <v>234</v>
      </c>
      <c r="L238">
        <v>2</v>
      </c>
      <c r="M238" t="s">
        <v>56</v>
      </c>
      <c r="N238" s="24">
        <v>22334</v>
      </c>
      <c r="O238">
        <v>42749</v>
      </c>
      <c r="P238" t="s">
        <v>240</v>
      </c>
      <c r="Q238" t="s">
        <v>236</v>
      </c>
    </row>
    <row r="239" spans="1:17" x14ac:dyDescent="0.25">
      <c r="A239" s="30">
        <v>45170</v>
      </c>
      <c r="B239" s="30">
        <v>45199</v>
      </c>
      <c r="C239" t="s">
        <v>158</v>
      </c>
      <c r="D239" t="s">
        <v>231</v>
      </c>
      <c r="E239" t="s">
        <v>232</v>
      </c>
      <c r="F239" t="s">
        <v>1</v>
      </c>
      <c r="G239" t="s">
        <v>2</v>
      </c>
      <c r="H239" s="30">
        <v>45199</v>
      </c>
      <c r="I239" t="s">
        <v>233</v>
      </c>
      <c r="J239">
        <v>-185.05</v>
      </c>
      <c r="K239" t="s">
        <v>234</v>
      </c>
      <c r="L239">
        <v>2</v>
      </c>
      <c r="M239" t="s">
        <v>56</v>
      </c>
      <c r="N239" s="24">
        <v>22340</v>
      </c>
      <c r="O239">
        <v>42741</v>
      </c>
      <c r="P239" t="s">
        <v>238</v>
      </c>
      <c r="Q239" t="s">
        <v>236</v>
      </c>
    </row>
    <row r="240" spans="1:17" x14ac:dyDescent="0.25">
      <c r="A240" s="30">
        <v>45170</v>
      </c>
      <c r="B240" s="30">
        <v>45199</v>
      </c>
      <c r="C240" t="s">
        <v>158</v>
      </c>
      <c r="D240" t="s">
        <v>231</v>
      </c>
      <c r="E240" t="s">
        <v>232</v>
      </c>
      <c r="F240" t="s">
        <v>1</v>
      </c>
      <c r="G240" t="s">
        <v>2</v>
      </c>
      <c r="H240" s="30">
        <v>45199</v>
      </c>
      <c r="I240" t="s">
        <v>233</v>
      </c>
      <c r="J240">
        <v>-392.41</v>
      </c>
      <c r="K240" t="s">
        <v>234</v>
      </c>
      <c r="L240">
        <v>2</v>
      </c>
      <c r="M240" t="s">
        <v>56</v>
      </c>
      <c r="N240" s="24">
        <v>22340</v>
      </c>
      <c r="O240">
        <v>42743</v>
      </c>
      <c r="P240" t="s">
        <v>252</v>
      </c>
      <c r="Q240" t="s">
        <v>236</v>
      </c>
    </row>
    <row r="241" spans="1:17" x14ac:dyDescent="0.25">
      <c r="A241" s="30">
        <v>45170</v>
      </c>
      <c r="B241" s="30">
        <v>45199</v>
      </c>
      <c r="C241" t="s">
        <v>158</v>
      </c>
      <c r="D241" t="s">
        <v>231</v>
      </c>
      <c r="E241" t="s">
        <v>232</v>
      </c>
      <c r="F241" t="s">
        <v>1</v>
      </c>
      <c r="G241" t="s">
        <v>2</v>
      </c>
      <c r="H241" s="30">
        <v>45199</v>
      </c>
      <c r="I241" t="s">
        <v>233</v>
      </c>
      <c r="J241">
        <v>-830.14</v>
      </c>
      <c r="K241" t="s">
        <v>234</v>
      </c>
      <c r="L241">
        <v>2</v>
      </c>
      <c r="M241" t="s">
        <v>56</v>
      </c>
      <c r="N241" s="24">
        <v>22340</v>
      </c>
      <c r="O241">
        <v>42744</v>
      </c>
      <c r="P241" t="s">
        <v>253</v>
      </c>
      <c r="Q241" t="s">
        <v>236</v>
      </c>
    </row>
    <row r="242" spans="1:17" x14ac:dyDescent="0.25">
      <c r="A242" s="30">
        <v>45170</v>
      </c>
      <c r="B242" s="30">
        <v>45199</v>
      </c>
      <c r="C242" t="s">
        <v>158</v>
      </c>
      <c r="D242" t="s">
        <v>231</v>
      </c>
      <c r="E242" t="s">
        <v>232</v>
      </c>
      <c r="F242" t="s">
        <v>1</v>
      </c>
      <c r="G242" t="s">
        <v>2</v>
      </c>
      <c r="H242" s="30">
        <v>45199</v>
      </c>
      <c r="I242" t="s">
        <v>233</v>
      </c>
      <c r="J242">
        <v>-197.91</v>
      </c>
      <c r="K242" t="s">
        <v>234</v>
      </c>
      <c r="L242">
        <v>2</v>
      </c>
      <c r="M242" t="s">
        <v>56</v>
      </c>
      <c r="N242" s="24">
        <v>22340</v>
      </c>
      <c r="O242">
        <v>42749</v>
      </c>
      <c r="P242" t="s">
        <v>240</v>
      </c>
      <c r="Q242" t="s">
        <v>236</v>
      </c>
    </row>
    <row r="243" spans="1:17" x14ac:dyDescent="0.25">
      <c r="A243" s="30">
        <v>45170</v>
      </c>
      <c r="B243" s="30">
        <v>45199</v>
      </c>
      <c r="C243" t="s">
        <v>159</v>
      </c>
      <c r="D243" t="s">
        <v>231</v>
      </c>
      <c r="E243" t="s">
        <v>232</v>
      </c>
      <c r="F243" t="s">
        <v>1</v>
      </c>
      <c r="G243" t="s">
        <v>2</v>
      </c>
      <c r="H243" s="30">
        <v>45199</v>
      </c>
      <c r="I243" t="s">
        <v>233</v>
      </c>
      <c r="J243">
        <v>-34.200000000000003</v>
      </c>
      <c r="K243" t="s">
        <v>234</v>
      </c>
      <c r="L243">
        <v>2</v>
      </c>
      <c r="M243" t="s">
        <v>56</v>
      </c>
      <c r="N243" s="24">
        <v>22360</v>
      </c>
      <c r="O243">
        <v>42749</v>
      </c>
      <c r="P243" t="s">
        <v>240</v>
      </c>
      <c r="Q243" t="s">
        <v>236</v>
      </c>
    </row>
    <row r="244" spans="1:17" x14ac:dyDescent="0.25">
      <c r="A244" s="30">
        <v>45170</v>
      </c>
      <c r="B244" s="30">
        <v>45199</v>
      </c>
      <c r="C244" t="s">
        <v>160</v>
      </c>
      <c r="D244" t="s">
        <v>231</v>
      </c>
      <c r="E244" t="s">
        <v>232</v>
      </c>
      <c r="F244" t="s">
        <v>1</v>
      </c>
      <c r="G244" t="s">
        <v>2</v>
      </c>
      <c r="H244" s="30">
        <v>45199</v>
      </c>
      <c r="I244" t="s">
        <v>233</v>
      </c>
      <c r="J244">
        <v>-197.49</v>
      </c>
      <c r="K244" t="s">
        <v>234</v>
      </c>
      <c r="L244">
        <v>2</v>
      </c>
      <c r="M244" t="s">
        <v>56</v>
      </c>
      <c r="N244" s="24">
        <v>22370</v>
      </c>
      <c r="O244">
        <v>42749</v>
      </c>
      <c r="P244" t="s">
        <v>240</v>
      </c>
      <c r="Q244" t="s">
        <v>236</v>
      </c>
    </row>
    <row r="245" spans="1:17" x14ac:dyDescent="0.25">
      <c r="A245" s="30">
        <v>45170</v>
      </c>
      <c r="B245" s="30">
        <v>45199</v>
      </c>
      <c r="C245" t="s">
        <v>162</v>
      </c>
      <c r="D245" t="s">
        <v>231</v>
      </c>
      <c r="E245" t="s">
        <v>232</v>
      </c>
      <c r="F245" t="s">
        <v>1</v>
      </c>
      <c r="G245" t="s">
        <v>2</v>
      </c>
      <c r="H245" s="30">
        <v>45199</v>
      </c>
      <c r="I245" t="s">
        <v>233</v>
      </c>
      <c r="J245">
        <v>-85.15</v>
      </c>
      <c r="K245" t="s">
        <v>234</v>
      </c>
      <c r="L245">
        <v>2</v>
      </c>
      <c r="M245" t="s">
        <v>56</v>
      </c>
      <c r="N245" s="24">
        <v>22390</v>
      </c>
      <c r="O245">
        <v>42741</v>
      </c>
      <c r="P245" t="s">
        <v>238</v>
      </c>
      <c r="Q245" t="s">
        <v>236</v>
      </c>
    </row>
    <row r="246" spans="1:17" x14ac:dyDescent="0.25">
      <c r="A246" s="30">
        <v>45170</v>
      </c>
      <c r="B246" s="30">
        <v>45199</v>
      </c>
      <c r="C246" t="s">
        <v>162</v>
      </c>
      <c r="D246" t="s">
        <v>231</v>
      </c>
      <c r="E246" t="s">
        <v>232</v>
      </c>
      <c r="F246" t="s">
        <v>1</v>
      </c>
      <c r="G246" t="s">
        <v>2</v>
      </c>
      <c r="H246" s="30">
        <v>45199</v>
      </c>
      <c r="I246" t="s">
        <v>233</v>
      </c>
      <c r="J246">
        <v>-3123.11</v>
      </c>
      <c r="K246" t="s">
        <v>234</v>
      </c>
      <c r="L246">
        <v>2</v>
      </c>
      <c r="M246" t="s">
        <v>56</v>
      </c>
      <c r="N246" s="24">
        <v>22390</v>
      </c>
      <c r="O246">
        <v>42749</v>
      </c>
      <c r="P246" t="s">
        <v>240</v>
      </c>
      <c r="Q246" t="s">
        <v>236</v>
      </c>
    </row>
    <row r="247" spans="1:17" x14ac:dyDescent="0.25">
      <c r="A247" s="30">
        <v>45170</v>
      </c>
      <c r="B247" s="30">
        <v>45199</v>
      </c>
      <c r="C247" t="s">
        <v>163</v>
      </c>
      <c r="D247" t="s">
        <v>231</v>
      </c>
      <c r="E247" t="s">
        <v>232</v>
      </c>
      <c r="F247" t="s">
        <v>1</v>
      </c>
      <c r="G247" t="s">
        <v>2</v>
      </c>
      <c r="H247" s="30">
        <v>45199</v>
      </c>
      <c r="I247" t="s">
        <v>233</v>
      </c>
      <c r="J247">
        <v>-77.400000000000006</v>
      </c>
      <c r="K247" t="s">
        <v>234</v>
      </c>
      <c r="L247">
        <v>2</v>
      </c>
      <c r="M247" t="s">
        <v>56</v>
      </c>
      <c r="N247" s="24">
        <v>22391</v>
      </c>
      <c r="O247">
        <v>42741</v>
      </c>
      <c r="P247" t="s">
        <v>238</v>
      </c>
      <c r="Q247" t="s">
        <v>236</v>
      </c>
    </row>
    <row r="248" spans="1:17" x14ac:dyDescent="0.25">
      <c r="A248" s="30">
        <v>45170</v>
      </c>
      <c r="B248" s="30">
        <v>45199</v>
      </c>
      <c r="C248" t="s">
        <v>163</v>
      </c>
      <c r="D248" t="s">
        <v>231</v>
      </c>
      <c r="E248" t="s">
        <v>232</v>
      </c>
      <c r="F248" t="s">
        <v>1</v>
      </c>
      <c r="G248" t="s">
        <v>2</v>
      </c>
      <c r="H248" s="30">
        <v>45199</v>
      </c>
      <c r="I248" t="s">
        <v>233</v>
      </c>
      <c r="J248">
        <v>-4718.3900000000003</v>
      </c>
      <c r="K248" t="s">
        <v>234</v>
      </c>
      <c r="L248">
        <v>2</v>
      </c>
      <c r="M248" t="s">
        <v>56</v>
      </c>
      <c r="N248" s="24">
        <v>22391</v>
      </c>
      <c r="O248">
        <v>42749</v>
      </c>
      <c r="P248" t="s">
        <v>240</v>
      </c>
      <c r="Q248" t="s">
        <v>236</v>
      </c>
    </row>
    <row r="249" spans="1:17" x14ac:dyDescent="0.25">
      <c r="A249" s="30">
        <v>45170</v>
      </c>
      <c r="B249" s="30">
        <v>45199</v>
      </c>
      <c r="C249" t="s">
        <v>164</v>
      </c>
      <c r="D249" t="s">
        <v>231</v>
      </c>
      <c r="E249" t="s">
        <v>232</v>
      </c>
      <c r="F249" t="s">
        <v>1</v>
      </c>
      <c r="G249" t="s">
        <v>2</v>
      </c>
      <c r="H249" s="30">
        <v>45199</v>
      </c>
      <c r="I249" t="s">
        <v>233</v>
      </c>
      <c r="J249">
        <v>-3930.42</v>
      </c>
      <c r="K249" t="s">
        <v>234</v>
      </c>
      <c r="L249">
        <v>2</v>
      </c>
      <c r="M249" t="s">
        <v>56</v>
      </c>
      <c r="N249" s="24">
        <v>22392</v>
      </c>
      <c r="O249">
        <v>42749</v>
      </c>
      <c r="P249" t="s">
        <v>240</v>
      </c>
      <c r="Q249" t="s">
        <v>236</v>
      </c>
    </row>
    <row r="250" spans="1:17" x14ac:dyDescent="0.25">
      <c r="A250" s="30">
        <v>45170</v>
      </c>
      <c r="B250" s="30">
        <v>45199</v>
      </c>
      <c r="C250" t="s">
        <v>272</v>
      </c>
      <c r="D250" t="s">
        <v>231</v>
      </c>
      <c r="E250" t="s">
        <v>232</v>
      </c>
      <c r="F250" t="s">
        <v>1</v>
      </c>
      <c r="G250" t="s">
        <v>2</v>
      </c>
      <c r="H250" s="30">
        <v>45199</v>
      </c>
      <c r="I250" t="s">
        <v>233</v>
      </c>
      <c r="J250">
        <v>-80.14</v>
      </c>
      <c r="K250" t="s">
        <v>234</v>
      </c>
      <c r="L250">
        <v>2</v>
      </c>
      <c r="M250" t="s">
        <v>56</v>
      </c>
      <c r="N250" s="24">
        <v>22393</v>
      </c>
      <c r="O250">
        <v>42741</v>
      </c>
      <c r="P250" t="s">
        <v>238</v>
      </c>
      <c r="Q250" t="s">
        <v>236</v>
      </c>
    </row>
    <row r="251" spans="1:17" x14ac:dyDescent="0.25">
      <c r="A251" s="30">
        <v>45170</v>
      </c>
      <c r="B251" s="30">
        <v>45199</v>
      </c>
      <c r="C251" t="s">
        <v>272</v>
      </c>
      <c r="D251" t="s">
        <v>231</v>
      </c>
      <c r="E251" t="s">
        <v>232</v>
      </c>
      <c r="F251" t="s">
        <v>1</v>
      </c>
      <c r="G251" t="s">
        <v>2</v>
      </c>
      <c r="H251" s="30">
        <v>45199</v>
      </c>
      <c r="I251" t="s">
        <v>233</v>
      </c>
      <c r="J251">
        <v>-611.03</v>
      </c>
      <c r="K251" t="s">
        <v>234</v>
      </c>
      <c r="L251">
        <v>2</v>
      </c>
      <c r="M251" t="s">
        <v>56</v>
      </c>
      <c r="N251" s="24">
        <v>22393</v>
      </c>
      <c r="O251">
        <v>42749</v>
      </c>
      <c r="P251" t="s">
        <v>240</v>
      </c>
      <c r="Q251" t="s">
        <v>236</v>
      </c>
    </row>
    <row r="252" spans="1:17" x14ac:dyDescent="0.25">
      <c r="A252" s="30">
        <v>45170</v>
      </c>
      <c r="B252" s="30">
        <v>45199</v>
      </c>
      <c r="C252" t="s">
        <v>179</v>
      </c>
      <c r="D252" t="s">
        <v>231</v>
      </c>
      <c r="E252" t="s">
        <v>232</v>
      </c>
      <c r="F252" t="s">
        <v>1</v>
      </c>
      <c r="G252" t="s">
        <v>2</v>
      </c>
      <c r="H252" s="30">
        <v>45199</v>
      </c>
      <c r="I252" t="s">
        <v>233</v>
      </c>
      <c r="J252">
        <v>-236.3</v>
      </c>
      <c r="K252" t="s">
        <v>234</v>
      </c>
      <c r="L252">
        <v>2</v>
      </c>
      <c r="M252" t="s">
        <v>56</v>
      </c>
      <c r="N252" s="24">
        <v>22394</v>
      </c>
      <c r="O252">
        <v>42735</v>
      </c>
      <c r="P252" t="s">
        <v>249</v>
      </c>
      <c r="Q252" t="s">
        <v>236</v>
      </c>
    </row>
    <row r="253" spans="1:17" x14ac:dyDescent="0.25">
      <c r="A253" s="30">
        <v>45170</v>
      </c>
      <c r="B253" s="30">
        <v>45199</v>
      </c>
      <c r="C253" t="s">
        <v>166</v>
      </c>
      <c r="D253" t="s">
        <v>231</v>
      </c>
      <c r="E253" t="s">
        <v>232</v>
      </c>
      <c r="F253" t="s">
        <v>1</v>
      </c>
      <c r="G253" t="s">
        <v>2</v>
      </c>
      <c r="H253" s="30">
        <v>45199</v>
      </c>
      <c r="I253" t="s">
        <v>233</v>
      </c>
      <c r="J253">
        <v>-6.68</v>
      </c>
      <c r="K253" t="s">
        <v>234</v>
      </c>
      <c r="L253">
        <v>2</v>
      </c>
      <c r="M253" t="s">
        <v>56</v>
      </c>
      <c r="N253" s="24">
        <v>22394</v>
      </c>
      <c r="O253">
        <v>42741</v>
      </c>
      <c r="P253" t="s">
        <v>238</v>
      </c>
      <c r="Q253" t="s">
        <v>236</v>
      </c>
    </row>
    <row r="254" spans="1:17" x14ac:dyDescent="0.25">
      <c r="A254" s="30">
        <v>45170</v>
      </c>
      <c r="B254" s="30">
        <v>45199</v>
      </c>
      <c r="C254" t="s">
        <v>166</v>
      </c>
      <c r="D254" t="s">
        <v>231</v>
      </c>
      <c r="E254" t="s">
        <v>232</v>
      </c>
      <c r="F254" t="s">
        <v>1</v>
      </c>
      <c r="G254" t="s">
        <v>2</v>
      </c>
      <c r="H254" s="30">
        <v>45199</v>
      </c>
      <c r="I254" t="s">
        <v>233</v>
      </c>
      <c r="J254">
        <v>-1214.49</v>
      </c>
      <c r="K254" t="s">
        <v>234</v>
      </c>
      <c r="L254">
        <v>2</v>
      </c>
      <c r="M254" t="s">
        <v>56</v>
      </c>
      <c r="N254" s="24">
        <v>22394</v>
      </c>
      <c r="O254">
        <v>42749</v>
      </c>
      <c r="P254" t="s">
        <v>240</v>
      </c>
      <c r="Q254" t="s">
        <v>236</v>
      </c>
    </row>
    <row r="255" spans="1:17" x14ac:dyDescent="0.25">
      <c r="A255" s="30">
        <v>45170</v>
      </c>
      <c r="B255" s="30">
        <v>45199</v>
      </c>
      <c r="C255" t="s">
        <v>167</v>
      </c>
      <c r="D255" t="s">
        <v>231</v>
      </c>
      <c r="E255" t="s">
        <v>232</v>
      </c>
      <c r="F255" t="s">
        <v>1</v>
      </c>
      <c r="G255" t="s">
        <v>2</v>
      </c>
      <c r="H255" s="30">
        <v>45199</v>
      </c>
      <c r="I255" t="s">
        <v>233</v>
      </c>
      <c r="J255">
        <v>-812.93</v>
      </c>
      <c r="K255" t="s">
        <v>234</v>
      </c>
      <c r="L255">
        <v>2</v>
      </c>
      <c r="M255" t="s">
        <v>56</v>
      </c>
      <c r="N255" s="24">
        <v>22395</v>
      </c>
      <c r="O255">
        <v>42749</v>
      </c>
      <c r="P255" t="s">
        <v>240</v>
      </c>
      <c r="Q255" t="s">
        <v>236</v>
      </c>
    </row>
    <row r="256" spans="1:17" x14ac:dyDescent="0.25">
      <c r="A256" s="30">
        <v>45170</v>
      </c>
      <c r="B256" s="30">
        <v>45199</v>
      </c>
      <c r="C256" t="s">
        <v>168</v>
      </c>
      <c r="D256" t="s">
        <v>231</v>
      </c>
      <c r="E256" t="s">
        <v>232</v>
      </c>
      <c r="F256" t="s">
        <v>1</v>
      </c>
      <c r="G256" t="s">
        <v>2</v>
      </c>
      <c r="H256" s="30">
        <v>45199</v>
      </c>
      <c r="I256" t="s">
        <v>233</v>
      </c>
      <c r="J256">
        <v>-25.04</v>
      </c>
      <c r="K256" t="s">
        <v>234</v>
      </c>
      <c r="L256">
        <v>2</v>
      </c>
      <c r="M256" t="s">
        <v>56</v>
      </c>
      <c r="N256" s="24">
        <v>22407</v>
      </c>
      <c r="O256">
        <v>42741</v>
      </c>
      <c r="P256" t="s">
        <v>238</v>
      </c>
      <c r="Q256" t="s">
        <v>236</v>
      </c>
    </row>
    <row r="257" spans="1:17" x14ac:dyDescent="0.25">
      <c r="A257" s="30">
        <v>45170</v>
      </c>
      <c r="B257" s="30">
        <v>45199</v>
      </c>
      <c r="C257" t="s">
        <v>168</v>
      </c>
      <c r="D257" t="s">
        <v>231</v>
      </c>
      <c r="E257" t="s">
        <v>232</v>
      </c>
      <c r="F257" t="s">
        <v>1</v>
      </c>
      <c r="G257" t="s">
        <v>2</v>
      </c>
      <c r="H257" s="30">
        <v>45199</v>
      </c>
      <c r="I257" t="s">
        <v>233</v>
      </c>
      <c r="J257">
        <v>-3825.13</v>
      </c>
      <c r="K257" t="s">
        <v>234</v>
      </c>
      <c r="L257">
        <v>2</v>
      </c>
      <c r="M257" t="s">
        <v>56</v>
      </c>
      <c r="N257" s="24">
        <v>22407</v>
      </c>
      <c r="O257">
        <v>42749</v>
      </c>
      <c r="P257" t="s">
        <v>240</v>
      </c>
      <c r="Q257" t="s">
        <v>236</v>
      </c>
    </row>
    <row r="258" spans="1:17" x14ac:dyDescent="0.25">
      <c r="A258" s="30">
        <v>45170</v>
      </c>
      <c r="B258" s="30">
        <v>45199</v>
      </c>
      <c r="C258" t="s">
        <v>169</v>
      </c>
      <c r="D258" t="s">
        <v>231</v>
      </c>
      <c r="E258" t="s">
        <v>232</v>
      </c>
      <c r="F258" t="s">
        <v>1</v>
      </c>
      <c r="G258" t="s">
        <v>2</v>
      </c>
      <c r="H258" s="30">
        <v>45199</v>
      </c>
      <c r="I258" t="s">
        <v>233</v>
      </c>
      <c r="J258">
        <v>-261.69</v>
      </c>
      <c r="K258" t="s">
        <v>234</v>
      </c>
      <c r="L258">
        <v>2</v>
      </c>
      <c r="M258" t="s">
        <v>56</v>
      </c>
      <c r="N258" s="24">
        <v>22411</v>
      </c>
      <c r="O258">
        <v>42749</v>
      </c>
      <c r="P258" t="s">
        <v>240</v>
      </c>
      <c r="Q258" t="s">
        <v>236</v>
      </c>
    </row>
    <row r="259" spans="1:17" x14ac:dyDescent="0.25">
      <c r="A259" s="30">
        <v>45170</v>
      </c>
      <c r="B259" s="30">
        <v>45199</v>
      </c>
      <c r="C259" t="s">
        <v>170</v>
      </c>
      <c r="D259" t="s">
        <v>231</v>
      </c>
      <c r="E259" t="s">
        <v>232</v>
      </c>
      <c r="F259" t="s">
        <v>1</v>
      </c>
      <c r="G259" t="s">
        <v>2</v>
      </c>
      <c r="H259" s="30">
        <v>45199</v>
      </c>
      <c r="I259" t="s">
        <v>233</v>
      </c>
      <c r="J259">
        <v>-12.52</v>
      </c>
      <c r="K259" t="s">
        <v>234</v>
      </c>
      <c r="L259">
        <v>2</v>
      </c>
      <c r="M259" t="s">
        <v>56</v>
      </c>
      <c r="N259" s="24">
        <v>22420</v>
      </c>
      <c r="O259">
        <v>42741</v>
      </c>
      <c r="P259" t="s">
        <v>238</v>
      </c>
      <c r="Q259" t="s">
        <v>236</v>
      </c>
    </row>
    <row r="260" spans="1:17" x14ac:dyDescent="0.25">
      <c r="A260" s="30">
        <v>45170</v>
      </c>
      <c r="B260" s="30">
        <v>45199</v>
      </c>
      <c r="C260" t="s">
        <v>170</v>
      </c>
      <c r="D260" t="s">
        <v>231</v>
      </c>
      <c r="E260" t="s">
        <v>232</v>
      </c>
      <c r="F260" t="s">
        <v>1</v>
      </c>
      <c r="G260" t="s">
        <v>2</v>
      </c>
      <c r="H260" s="30">
        <v>45199</v>
      </c>
      <c r="I260" t="s">
        <v>233</v>
      </c>
      <c r="J260">
        <v>-200.62</v>
      </c>
      <c r="K260" t="s">
        <v>234</v>
      </c>
      <c r="L260">
        <v>2</v>
      </c>
      <c r="M260" t="s">
        <v>56</v>
      </c>
      <c r="N260" s="24">
        <v>22420</v>
      </c>
      <c r="O260">
        <v>42749</v>
      </c>
      <c r="P260" t="s">
        <v>240</v>
      </c>
      <c r="Q260" t="s">
        <v>236</v>
      </c>
    </row>
    <row r="261" spans="1:17" x14ac:dyDescent="0.25">
      <c r="A261" s="30">
        <v>45170</v>
      </c>
      <c r="B261" s="30">
        <v>45199</v>
      </c>
      <c r="C261" t="s">
        <v>176</v>
      </c>
      <c r="D261" t="s">
        <v>231</v>
      </c>
      <c r="E261" t="s">
        <v>232</v>
      </c>
      <c r="F261" t="s">
        <v>1</v>
      </c>
      <c r="G261" t="s">
        <v>2</v>
      </c>
      <c r="H261" s="30">
        <v>45199</v>
      </c>
      <c r="I261" t="s">
        <v>233</v>
      </c>
      <c r="J261">
        <v>-50.22</v>
      </c>
      <c r="K261" t="s">
        <v>234</v>
      </c>
      <c r="L261">
        <v>2</v>
      </c>
      <c r="M261" t="s">
        <v>56</v>
      </c>
      <c r="N261" s="24">
        <v>22434</v>
      </c>
      <c r="O261">
        <v>42741</v>
      </c>
      <c r="P261" t="s">
        <v>238</v>
      </c>
      <c r="Q261" t="s">
        <v>236</v>
      </c>
    </row>
    <row r="262" spans="1:17" x14ac:dyDescent="0.25">
      <c r="A262" s="30">
        <v>45170</v>
      </c>
      <c r="B262" s="30">
        <v>45199</v>
      </c>
      <c r="C262" t="s">
        <v>176</v>
      </c>
      <c r="D262" t="s">
        <v>231</v>
      </c>
      <c r="E262" t="s">
        <v>232</v>
      </c>
      <c r="F262" t="s">
        <v>1</v>
      </c>
      <c r="G262" t="s">
        <v>2</v>
      </c>
      <c r="H262" s="30">
        <v>45199</v>
      </c>
      <c r="I262" t="s">
        <v>233</v>
      </c>
      <c r="J262">
        <v>-544.79999999999995</v>
      </c>
      <c r="K262" t="s">
        <v>234</v>
      </c>
      <c r="L262">
        <v>2</v>
      </c>
      <c r="M262" t="s">
        <v>56</v>
      </c>
      <c r="N262" s="24">
        <v>22434</v>
      </c>
      <c r="O262">
        <v>42749</v>
      </c>
      <c r="P262" t="s">
        <v>240</v>
      </c>
      <c r="Q262" t="s">
        <v>236</v>
      </c>
    </row>
    <row r="263" spans="1:17" x14ac:dyDescent="0.25">
      <c r="A263" s="30">
        <v>45170</v>
      </c>
      <c r="B263" s="30">
        <v>45199</v>
      </c>
      <c r="C263" t="s">
        <v>185</v>
      </c>
      <c r="D263" t="s">
        <v>231</v>
      </c>
      <c r="E263" t="s">
        <v>232</v>
      </c>
      <c r="F263" t="s">
        <v>1</v>
      </c>
      <c r="G263" t="s">
        <v>2</v>
      </c>
      <c r="H263" s="30">
        <v>45199</v>
      </c>
      <c r="I263" t="s">
        <v>233</v>
      </c>
      <c r="J263">
        <v>-598.37</v>
      </c>
      <c r="K263" t="s">
        <v>234</v>
      </c>
      <c r="L263">
        <v>4</v>
      </c>
      <c r="M263" t="s">
        <v>183</v>
      </c>
      <c r="N263" s="24">
        <v>25002</v>
      </c>
      <c r="O263">
        <v>42730</v>
      </c>
      <c r="P263" t="s">
        <v>273</v>
      </c>
      <c r="Q263" t="s">
        <v>236</v>
      </c>
    </row>
    <row r="264" spans="1:17" x14ac:dyDescent="0.25">
      <c r="A264" s="30">
        <v>45170</v>
      </c>
      <c r="B264" s="30">
        <v>45199</v>
      </c>
      <c r="C264" t="s">
        <v>184</v>
      </c>
      <c r="D264" t="s">
        <v>231</v>
      </c>
      <c r="E264" t="s">
        <v>232</v>
      </c>
      <c r="F264" t="s">
        <v>1</v>
      </c>
      <c r="G264" t="s">
        <v>2</v>
      </c>
      <c r="H264" s="30">
        <v>45199</v>
      </c>
      <c r="I264" t="s">
        <v>233</v>
      </c>
      <c r="J264">
        <v>-557.75</v>
      </c>
      <c r="K264" t="s">
        <v>234</v>
      </c>
      <c r="L264">
        <v>4</v>
      </c>
      <c r="M264" t="s">
        <v>183</v>
      </c>
      <c r="N264" s="24">
        <v>25100</v>
      </c>
      <c r="O264">
        <v>42730</v>
      </c>
      <c r="P264" t="s">
        <v>273</v>
      </c>
      <c r="Q264" t="s">
        <v>236</v>
      </c>
    </row>
    <row r="265" spans="1:17" x14ac:dyDescent="0.25">
      <c r="A265" s="30">
        <v>45170</v>
      </c>
      <c r="B265" s="30">
        <v>45199</v>
      </c>
      <c r="C265" t="s">
        <v>203</v>
      </c>
      <c r="D265" t="s">
        <v>231</v>
      </c>
      <c r="E265" t="s">
        <v>232</v>
      </c>
      <c r="F265" t="s">
        <v>1</v>
      </c>
      <c r="G265" t="s">
        <v>2</v>
      </c>
      <c r="H265" s="30">
        <v>45182</v>
      </c>
      <c r="I265" t="s">
        <v>233</v>
      </c>
      <c r="J265">
        <v>-689.18</v>
      </c>
      <c r="K265" t="s">
        <v>234</v>
      </c>
      <c r="L265">
        <v>8</v>
      </c>
      <c r="M265" t="s">
        <v>202</v>
      </c>
      <c r="N265" s="24">
        <v>35100</v>
      </c>
      <c r="O265">
        <v>42364</v>
      </c>
      <c r="P265" t="s">
        <v>274</v>
      </c>
      <c r="Q265" t="s">
        <v>236</v>
      </c>
    </row>
    <row r="266" spans="1:17" x14ac:dyDescent="0.25">
      <c r="A266" s="30">
        <v>45170</v>
      </c>
      <c r="B266" s="30">
        <v>45199</v>
      </c>
      <c r="C266" t="s">
        <v>203</v>
      </c>
      <c r="D266" t="s">
        <v>231</v>
      </c>
      <c r="E266" t="s">
        <v>232</v>
      </c>
      <c r="F266" t="s">
        <v>1</v>
      </c>
      <c r="G266" t="s">
        <v>2</v>
      </c>
      <c r="H266" s="30">
        <v>45199</v>
      </c>
      <c r="I266" t="s">
        <v>275</v>
      </c>
      <c r="J266">
        <v>-491</v>
      </c>
      <c r="K266" t="s">
        <v>234</v>
      </c>
      <c r="L266">
        <v>8</v>
      </c>
      <c r="M266" t="s">
        <v>202</v>
      </c>
      <c r="N266" s="24">
        <v>35100</v>
      </c>
      <c r="O266">
        <v>38819</v>
      </c>
      <c r="P266" t="s">
        <v>276</v>
      </c>
      <c r="Q266" t="s">
        <v>236</v>
      </c>
    </row>
    <row r="267" spans="1:17" x14ac:dyDescent="0.25">
      <c r="A267" s="30">
        <v>45170</v>
      </c>
      <c r="B267" s="30">
        <v>45199</v>
      </c>
      <c r="C267" t="s">
        <v>277</v>
      </c>
      <c r="D267" t="s">
        <v>278</v>
      </c>
      <c r="E267" t="s">
        <v>279</v>
      </c>
      <c r="F267" t="s">
        <v>280</v>
      </c>
      <c r="G267" t="s">
        <v>281</v>
      </c>
      <c r="H267" s="30">
        <v>45188</v>
      </c>
      <c r="I267" t="s">
        <v>282</v>
      </c>
      <c r="J267">
        <v>-686</v>
      </c>
      <c r="K267" t="s">
        <v>234</v>
      </c>
      <c r="L267">
        <v>8</v>
      </c>
      <c r="M267" t="s">
        <v>202</v>
      </c>
      <c r="N267" s="24">
        <v>35104</v>
      </c>
      <c r="O267">
        <v>42404</v>
      </c>
      <c r="P267" t="s">
        <v>283</v>
      </c>
      <c r="Q267" t="s">
        <v>236</v>
      </c>
    </row>
    <row r="268" spans="1:17" x14ac:dyDescent="0.25">
      <c r="A268" s="30">
        <v>45170</v>
      </c>
      <c r="B268" s="30">
        <v>45199</v>
      </c>
      <c r="C268" t="s">
        <v>284</v>
      </c>
      <c r="D268" t="s">
        <v>231</v>
      </c>
      <c r="E268" t="s">
        <v>232</v>
      </c>
      <c r="F268" t="s">
        <v>1</v>
      </c>
      <c r="G268" t="s">
        <v>2</v>
      </c>
      <c r="H268" s="30">
        <v>45198</v>
      </c>
      <c r="I268" t="s">
        <v>285</v>
      </c>
      <c r="J268">
        <v>-3374</v>
      </c>
      <c r="K268" t="s">
        <v>234</v>
      </c>
      <c r="L268">
        <v>8</v>
      </c>
      <c r="M268" t="s">
        <v>202</v>
      </c>
      <c r="N268" s="24">
        <v>35176</v>
      </c>
      <c r="O268" t="s">
        <v>286</v>
      </c>
      <c r="P268" t="s">
        <v>283</v>
      </c>
      <c r="Q268" t="s">
        <v>236</v>
      </c>
    </row>
    <row r="269" spans="1:17" x14ac:dyDescent="0.25">
      <c r="A269" s="30">
        <v>45170</v>
      </c>
      <c r="B269" s="30">
        <v>45199</v>
      </c>
      <c r="C269" t="s">
        <v>284</v>
      </c>
      <c r="D269" t="s">
        <v>231</v>
      </c>
      <c r="E269" t="s">
        <v>232</v>
      </c>
      <c r="F269" t="s">
        <v>1</v>
      </c>
      <c r="G269" t="s">
        <v>2</v>
      </c>
      <c r="H269" s="30">
        <v>45198</v>
      </c>
      <c r="I269" t="s">
        <v>287</v>
      </c>
      <c r="J269">
        <v>-3374</v>
      </c>
      <c r="K269" t="s">
        <v>234</v>
      </c>
      <c r="L269">
        <v>8</v>
      </c>
      <c r="M269" t="s">
        <v>202</v>
      </c>
      <c r="N269" s="24">
        <v>35176</v>
      </c>
      <c r="O269" t="s">
        <v>288</v>
      </c>
      <c r="P269" t="s">
        <v>283</v>
      </c>
      <c r="Q269" t="s">
        <v>236</v>
      </c>
    </row>
    <row r="270" spans="1:17" x14ac:dyDescent="0.25">
      <c r="A270" s="30">
        <v>45170</v>
      </c>
      <c r="B270" s="30">
        <v>45199</v>
      </c>
      <c r="C270" t="s">
        <v>189</v>
      </c>
      <c r="D270" t="s">
        <v>231</v>
      </c>
      <c r="E270" t="s">
        <v>232</v>
      </c>
      <c r="F270" t="s">
        <v>1</v>
      </c>
      <c r="G270" t="s">
        <v>2</v>
      </c>
      <c r="H270" s="30">
        <v>45199</v>
      </c>
      <c r="I270" t="s">
        <v>233</v>
      </c>
      <c r="J270">
        <v>-16.989999999999998</v>
      </c>
      <c r="K270" t="s">
        <v>234</v>
      </c>
      <c r="L270">
        <v>6</v>
      </c>
      <c r="M270" t="s">
        <v>188</v>
      </c>
      <c r="N270" s="24">
        <v>40002</v>
      </c>
      <c r="O270">
        <v>42733</v>
      </c>
      <c r="P270" t="s">
        <v>289</v>
      </c>
      <c r="Q270" t="s">
        <v>236</v>
      </c>
    </row>
    <row r="271" spans="1:17" x14ac:dyDescent="0.25">
      <c r="A271" s="30">
        <v>45170</v>
      </c>
      <c r="B271" s="30">
        <v>45199</v>
      </c>
      <c r="C271" t="s">
        <v>190</v>
      </c>
      <c r="D271" t="s">
        <v>231</v>
      </c>
      <c r="E271" t="s">
        <v>232</v>
      </c>
      <c r="F271" t="s">
        <v>1</v>
      </c>
      <c r="G271" t="s">
        <v>2</v>
      </c>
      <c r="H271" s="30">
        <v>45199</v>
      </c>
      <c r="I271" t="s">
        <v>233</v>
      </c>
      <c r="J271">
        <v>-241.27</v>
      </c>
      <c r="K271" t="s">
        <v>234</v>
      </c>
      <c r="L271">
        <v>6</v>
      </c>
      <c r="M271" t="s">
        <v>188</v>
      </c>
      <c r="N271" s="24">
        <v>40010</v>
      </c>
      <c r="O271">
        <v>42733</v>
      </c>
      <c r="P271" t="s">
        <v>289</v>
      </c>
      <c r="Q271" t="s">
        <v>236</v>
      </c>
    </row>
    <row r="272" spans="1:17" x14ac:dyDescent="0.25">
      <c r="A272" s="30">
        <v>45170</v>
      </c>
      <c r="B272" s="30">
        <v>45199</v>
      </c>
      <c r="C272" t="s">
        <v>290</v>
      </c>
      <c r="D272" t="s">
        <v>231</v>
      </c>
      <c r="E272" t="s">
        <v>232</v>
      </c>
      <c r="F272" t="s">
        <v>1</v>
      </c>
      <c r="G272" t="s">
        <v>2</v>
      </c>
      <c r="H272" s="30">
        <v>45199</v>
      </c>
      <c r="I272" t="s">
        <v>233</v>
      </c>
      <c r="J272">
        <v>-13.99</v>
      </c>
      <c r="K272" t="s">
        <v>234</v>
      </c>
      <c r="L272">
        <v>6</v>
      </c>
      <c r="M272" t="s">
        <v>188</v>
      </c>
      <c r="N272" s="24">
        <v>40014</v>
      </c>
      <c r="O272">
        <v>42733</v>
      </c>
      <c r="P272" t="s">
        <v>289</v>
      </c>
      <c r="Q272" t="s">
        <v>236</v>
      </c>
    </row>
    <row r="273" spans="1:17" x14ac:dyDescent="0.25">
      <c r="A273" s="30">
        <v>45170</v>
      </c>
      <c r="B273" s="30">
        <v>45199</v>
      </c>
      <c r="C273" t="s">
        <v>192</v>
      </c>
      <c r="D273" t="s">
        <v>231</v>
      </c>
      <c r="E273" t="s">
        <v>232</v>
      </c>
      <c r="F273" t="s">
        <v>1</v>
      </c>
      <c r="G273" t="s">
        <v>2</v>
      </c>
      <c r="H273" s="30">
        <v>45199</v>
      </c>
      <c r="I273" t="s">
        <v>233</v>
      </c>
      <c r="J273">
        <v>-164.96</v>
      </c>
      <c r="K273" t="s">
        <v>234</v>
      </c>
      <c r="L273">
        <v>6</v>
      </c>
      <c r="M273" t="s">
        <v>188</v>
      </c>
      <c r="N273" s="24">
        <v>40121</v>
      </c>
      <c r="O273">
        <v>42733</v>
      </c>
      <c r="P273" t="s">
        <v>289</v>
      </c>
      <c r="Q273" t="s">
        <v>236</v>
      </c>
    </row>
    <row r="274" spans="1:17" x14ac:dyDescent="0.25">
      <c r="A274" s="30">
        <v>45170</v>
      </c>
      <c r="B274" s="30">
        <v>45199</v>
      </c>
      <c r="C274" t="s">
        <v>193</v>
      </c>
      <c r="D274" t="s">
        <v>231</v>
      </c>
      <c r="E274" t="s">
        <v>232</v>
      </c>
      <c r="F274" t="s">
        <v>1</v>
      </c>
      <c r="G274" t="s">
        <v>2</v>
      </c>
      <c r="H274" s="30">
        <v>45199</v>
      </c>
      <c r="I274" t="s">
        <v>233</v>
      </c>
      <c r="J274">
        <v>-230.7</v>
      </c>
      <c r="K274" t="s">
        <v>234</v>
      </c>
      <c r="L274">
        <v>6</v>
      </c>
      <c r="M274" t="s">
        <v>188</v>
      </c>
      <c r="N274" s="24">
        <v>40122</v>
      </c>
      <c r="O274">
        <v>42733</v>
      </c>
      <c r="P274" t="s">
        <v>289</v>
      </c>
      <c r="Q274" t="s">
        <v>236</v>
      </c>
    </row>
    <row r="275" spans="1:17" x14ac:dyDescent="0.25">
      <c r="A275" s="30">
        <v>45170</v>
      </c>
      <c r="B275" s="30">
        <v>45199</v>
      </c>
      <c r="C275" t="s">
        <v>194</v>
      </c>
      <c r="D275" t="s">
        <v>231</v>
      </c>
      <c r="E275" t="s">
        <v>232</v>
      </c>
      <c r="F275" t="s">
        <v>1</v>
      </c>
      <c r="G275" t="s">
        <v>2</v>
      </c>
      <c r="H275" s="30">
        <v>45199</v>
      </c>
      <c r="I275" t="s">
        <v>233</v>
      </c>
      <c r="J275">
        <v>-258.02999999999997</v>
      </c>
      <c r="K275" t="s">
        <v>234</v>
      </c>
      <c r="L275">
        <v>6</v>
      </c>
      <c r="M275" t="s">
        <v>188</v>
      </c>
      <c r="N275" s="24">
        <v>40123</v>
      </c>
      <c r="O275">
        <v>42733</v>
      </c>
      <c r="P275" t="s">
        <v>289</v>
      </c>
      <c r="Q275" t="s">
        <v>236</v>
      </c>
    </row>
    <row r="276" spans="1:17" x14ac:dyDescent="0.25">
      <c r="A276" s="30">
        <v>45170</v>
      </c>
      <c r="B276" s="30">
        <v>45199</v>
      </c>
      <c r="C276" t="s">
        <v>195</v>
      </c>
      <c r="D276" t="s">
        <v>231</v>
      </c>
      <c r="E276" t="s">
        <v>232</v>
      </c>
      <c r="F276" t="s">
        <v>1</v>
      </c>
      <c r="G276" t="s">
        <v>2</v>
      </c>
      <c r="H276" s="30">
        <v>45199</v>
      </c>
      <c r="I276" t="s">
        <v>233</v>
      </c>
      <c r="J276">
        <v>-153.18</v>
      </c>
      <c r="K276" t="s">
        <v>234</v>
      </c>
      <c r="L276">
        <v>6</v>
      </c>
      <c r="M276" t="s">
        <v>188</v>
      </c>
      <c r="N276" s="24">
        <v>40125</v>
      </c>
      <c r="O276">
        <v>42733</v>
      </c>
      <c r="P276" t="s">
        <v>289</v>
      </c>
      <c r="Q276" t="s">
        <v>236</v>
      </c>
    </row>
    <row r="277" spans="1:17" x14ac:dyDescent="0.25">
      <c r="A277" s="30">
        <v>45170</v>
      </c>
      <c r="B277" s="30">
        <v>45199</v>
      </c>
      <c r="C277" t="s">
        <v>197</v>
      </c>
      <c r="D277" t="s">
        <v>231</v>
      </c>
      <c r="E277" t="s">
        <v>232</v>
      </c>
      <c r="F277" t="s">
        <v>1</v>
      </c>
      <c r="G277" t="s">
        <v>2</v>
      </c>
      <c r="H277" s="30">
        <v>45199</v>
      </c>
      <c r="I277" t="s">
        <v>233</v>
      </c>
      <c r="J277">
        <v>-173.91</v>
      </c>
      <c r="K277" t="s">
        <v>234</v>
      </c>
      <c r="L277">
        <v>6</v>
      </c>
      <c r="M277" t="s">
        <v>188</v>
      </c>
      <c r="N277" s="24">
        <v>40127</v>
      </c>
      <c r="O277">
        <v>42733</v>
      </c>
      <c r="P277" t="s">
        <v>289</v>
      </c>
      <c r="Q277" t="s">
        <v>236</v>
      </c>
    </row>
    <row r="278" spans="1:17" x14ac:dyDescent="0.25">
      <c r="A278" s="30">
        <v>45170</v>
      </c>
      <c r="B278" s="30">
        <v>45199</v>
      </c>
      <c r="C278" t="s">
        <v>187</v>
      </c>
      <c r="D278" t="s">
        <v>231</v>
      </c>
      <c r="E278" t="s">
        <v>232</v>
      </c>
      <c r="F278" t="s">
        <v>1</v>
      </c>
      <c r="G278" t="s">
        <v>2</v>
      </c>
      <c r="H278" s="30">
        <v>45199</v>
      </c>
      <c r="I278" t="s">
        <v>233</v>
      </c>
      <c r="J278">
        <v>-141.6</v>
      </c>
      <c r="K278" t="s">
        <v>234</v>
      </c>
      <c r="L278">
        <v>5</v>
      </c>
      <c r="M278" t="s">
        <v>186</v>
      </c>
      <c r="N278" s="24">
        <v>42001</v>
      </c>
      <c r="O278">
        <v>42731</v>
      </c>
      <c r="P278" t="s">
        <v>291</v>
      </c>
      <c r="Q278" t="s">
        <v>236</v>
      </c>
    </row>
    <row r="279" spans="1:17" x14ac:dyDescent="0.25">
      <c r="A279" s="30">
        <v>45170</v>
      </c>
      <c r="B279" s="30">
        <v>45199</v>
      </c>
      <c r="C279" t="s">
        <v>208</v>
      </c>
      <c r="D279" t="s">
        <v>231</v>
      </c>
      <c r="E279" t="s">
        <v>232</v>
      </c>
      <c r="F279" t="s">
        <v>1</v>
      </c>
      <c r="G279" t="s">
        <v>2</v>
      </c>
      <c r="H279" s="30">
        <v>45199</v>
      </c>
      <c r="I279" t="s">
        <v>233</v>
      </c>
      <c r="J279">
        <v>-159.27000000000001</v>
      </c>
      <c r="K279" t="s">
        <v>234</v>
      </c>
      <c r="L279">
        <v>11</v>
      </c>
      <c r="M279" t="s">
        <v>206</v>
      </c>
      <c r="N279" s="24">
        <v>80300</v>
      </c>
      <c r="O279">
        <v>42740</v>
      </c>
      <c r="P279" t="s">
        <v>292</v>
      </c>
      <c r="Q279" t="s">
        <v>236</v>
      </c>
    </row>
    <row r="280" spans="1:17" x14ac:dyDescent="0.25">
      <c r="A280" s="30">
        <v>45170</v>
      </c>
      <c r="B280" s="30">
        <v>45199</v>
      </c>
      <c r="C280" t="s">
        <v>293</v>
      </c>
      <c r="D280" t="s">
        <v>231</v>
      </c>
      <c r="E280" t="s">
        <v>232</v>
      </c>
      <c r="F280" t="s">
        <v>1</v>
      </c>
      <c r="G280" t="s">
        <v>2</v>
      </c>
      <c r="H280" s="30">
        <v>45199</v>
      </c>
      <c r="I280" t="s">
        <v>233</v>
      </c>
      <c r="J280">
        <v>-1007.6</v>
      </c>
      <c r="K280" t="s">
        <v>234</v>
      </c>
      <c r="L280">
        <v>11</v>
      </c>
      <c r="M280" t="s">
        <v>206</v>
      </c>
      <c r="N280" s="24">
        <v>80302</v>
      </c>
      <c r="O280">
        <v>42740</v>
      </c>
      <c r="P280" t="s">
        <v>292</v>
      </c>
      <c r="Q280" t="s">
        <v>236</v>
      </c>
    </row>
    <row r="281" spans="1:17" x14ac:dyDescent="0.25">
      <c r="A281" s="30">
        <v>45170</v>
      </c>
      <c r="B281" s="30">
        <v>45199</v>
      </c>
      <c r="C281" t="s">
        <v>209</v>
      </c>
      <c r="D281" t="s">
        <v>231</v>
      </c>
      <c r="E281" t="s">
        <v>232</v>
      </c>
      <c r="F281" t="s">
        <v>1</v>
      </c>
      <c r="G281" t="s">
        <v>2</v>
      </c>
      <c r="H281" s="30">
        <v>45199</v>
      </c>
      <c r="I281" t="s">
        <v>233</v>
      </c>
      <c r="J281">
        <v>-241</v>
      </c>
      <c r="K281" t="s">
        <v>234</v>
      </c>
      <c r="L281">
        <v>11</v>
      </c>
      <c r="M281" t="s">
        <v>206</v>
      </c>
      <c r="N281" s="24">
        <v>80303</v>
      </c>
      <c r="O281">
        <v>42740</v>
      </c>
      <c r="P281" t="s">
        <v>292</v>
      </c>
      <c r="Q281" t="s">
        <v>236</v>
      </c>
    </row>
    <row r="282" spans="1:17" x14ac:dyDescent="0.25">
      <c r="A282" s="30">
        <v>45170</v>
      </c>
      <c r="B282" s="30">
        <v>45199</v>
      </c>
      <c r="C282" t="s">
        <v>210</v>
      </c>
      <c r="D282" t="s">
        <v>231</v>
      </c>
      <c r="E282" t="s">
        <v>232</v>
      </c>
      <c r="F282" t="s">
        <v>1</v>
      </c>
      <c r="G282" t="s">
        <v>2</v>
      </c>
      <c r="H282" s="30">
        <v>45199</v>
      </c>
      <c r="I282" t="s">
        <v>233</v>
      </c>
      <c r="J282">
        <v>-445.72</v>
      </c>
      <c r="K282" t="s">
        <v>234</v>
      </c>
      <c r="L282">
        <v>11</v>
      </c>
      <c r="M282" t="s">
        <v>206</v>
      </c>
      <c r="N282" s="24">
        <v>80305</v>
      </c>
      <c r="O282">
        <v>42740</v>
      </c>
      <c r="P282" t="s">
        <v>292</v>
      </c>
      <c r="Q282" t="s">
        <v>236</v>
      </c>
    </row>
    <row r="283" spans="1:17" x14ac:dyDescent="0.25">
      <c r="A283" s="30">
        <v>45170</v>
      </c>
      <c r="B283" s="30">
        <v>45199</v>
      </c>
      <c r="C283" t="s">
        <v>294</v>
      </c>
      <c r="D283" t="s">
        <v>231</v>
      </c>
      <c r="E283" t="s">
        <v>232</v>
      </c>
      <c r="F283" t="s">
        <v>1</v>
      </c>
      <c r="G283" t="s">
        <v>2</v>
      </c>
      <c r="H283" s="30">
        <v>45199</v>
      </c>
      <c r="I283" t="s">
        <v>233</v>
      </c>
      <c r="J283">
        <v>-37.229999999999997</v>
      </c>
      <c r="K283" t="s">
        <v>234</v>
      </c>
      <c r="L283">
        <v>11</v>
      </c>
      <c r="M283" t="s">
        <v>206</v>
      </c>
      <c r="N283" s="24">
        <v>80306</v>
      </c>
      <c r="O283">
        <v>42740</v>
      </c>
      <c r="P283" t="s">
        <v>292</v>
      </c>
      <c r="Q283" t="s">
        <v>236</v>
      </c>
    </row>
    <row r="284" spans="1:17" x14ac:dyDescent="0.25">
      <c r="A284" s="30">
        <v>45170</v>
      </c>
      <c r="B284" s="30">
        <v>45199</v>
      </c>
      <c r="C284" t="s">
        <v>295</v>
      </c>
      <c r="D284" t="s">
        <v>231</v>
      </c>
      <c r="E284" t="s">
        <v>232</v>
      </c>
      <c r="F284" t="s">
        <v>1</v>
      </c>
      <c r="G284" t="s">
        <v>2</v>
      </c>
      <c r="H284" s="30">
        <v>45199</v>
      </c>
      <c r="I284" t="s">
        <v>233</v>
      </c>
      <c r="J284">
        <v>-467.26</v>
      </c>
      <c r="K284" t="s">
        <v>234</v>
      </c>
      <c r="L284">
        <v>11</v>
      </c>
      <c r="M284" t="s">
        <v>206</v>
      </c>
      <c r="N284" s="24">
        <v>80311</v>
      </c>
      <c r="O284">
        <v>42740</v>
      </c>
      <c r="P284" t="s">
        <v>292</v>
      </c>
      <c r="Q284" t="s">
        <v>236</v>
      </c>
    </row>
    <row r="285" spans="1:17" x14ac:dyDescent="0.25">
      <c r="A285" s="30">
        <v>45170</v>
      </c>
      <c r="B285" s="30">
        <v>45199</v>
      </c>
      <c r="C285" t="s">
        <v>296</v>
      </c>
      <c r="D285" t="s">
        <v>231</v>
      </c>
      <c r="E285" t="s">
        <v>232</v>
      </c>
      <c r="F285" t="s">
        <v>1</v>
      </c>
      <c r="G285" t="s">
        <v>2</v>
      </c>
      <c r="H285" s="30">
        <v>45199</v>
      </c>
      <c r="I285" t="s">
        <v>233</v>
      </c>
      <c r="J285">
        <v>-131.74</v>
      </c>
      <c r="K285" t="s">
        <v>234</v>
      </c>
      <c r="L285">
        <v>11</v>
      </c>
      <c r="M285" t="s">
        <v>206</v>
      </c>
      <c r="N285" s="24">
        <v>80314</v>
      </c>
      <c r="O285">
        <v>42740</v>
      </c>
      <c r="P285" t="s">
        <v>292</v>
      </c>
      <c r="Q285" t="s">
        <v>236</v>
      </c>
    </row>
    <row r="286" spans="1:17" x14ac:dyDescent="0.25">
      <c r="A286" s="30">
        <v>45170</v>
      </c>
      <c r="B286" s="30">
        <v>45199</v>
      </c>
      <c r="C286" t="s">
        <v>212</v>
      </c>
      <c r="D286" t="s">
        <v>231</v>
      </c>
      <c r="E286" t="s">
        <v>232</v>
      </c>
      <c r="F286" t="s">
        <v>1</v>
      </c>
      <c r="G286" t="s">
        <v>2</v>
      </c>
      <c r="H286" s="30">
        <v>45199</v>
      </c>
      <c r="I286" t="s">
        <v>233</v>
      </c>
      <c r="J286">
        <v>-410.73</v>
      </c>
      <c r="K286" t="s">
        <v>234</v>
      </c>
      <c r="L286">
        <v>11</v>
      </c>
      <c r="M286" t="s">
        <v>206</v>
      </c>
      <c r="N286" s="24">
        <v>80317</v>
      </c>
      <c r="O286">
        <v>42740</v>
      </c>
      <c r="P286" t="s">
        <v>292</v>
      </c>
      <c r="Q286" t="s">
        <v>236</v>
      </c>
    </row>
  </sheetData>
  <autoFilter ref="A1:Q1" xr:uid="{287ABFD7-F4B0-4F62-9879-B8C7BF9C148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QUALYCOPY CORP- 2016 000275.07 </vt:lpstr>
      <vt:lpstr>CONSUMO AGO24 - EXCETO HMS FSC</vt:lpstr>
      <vt:lpstr>CONSUMO AGO24 - HMS</vt:lpstr>
      <vt:lpstr>CONSUMO FACULDADE - AGO24</vt:lpstr>
      <vt:lpstr>Planilha2</vt:lpstr>
      <vt:lpstr>Planilha5</vt:lpstr>
      <vt:lpstr>Planilha3</vt:lpstr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2022-12-07T18:09:47Z</dcterms:created>
  <dcterms:modified xsi:type="dcterms:W3CDTF">2024-09-24T18:49:08Z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