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orge\Desktop\beetech\Sprint_2\Tecnologia da Informação\"/>
    </mc:Choice>
  </mc:AlternateContent>
  <xr:revisionPtr revIDLastSave="0" documentId="13_ncr:1_{52E9AC96-3D7C-439B-B77A-791433CBD60D}" xr6:coauthVersionLast="47" xr6:coauthVersionMax="47" xr10:uidLastSave="{00000000-0000-0000-0000-000000000000}"/>
  <bookViews>
    <workbookView xWindow="-108" yWindow="-108" windowWidth="23256" windowHeight="12456" xr2:uid="{7F13FE21-3909-4024-9E51-F6B5B91CD81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3" i="1" l="1"/>
  <c r="M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L25" i="1" s="1"/>
  <c r="E45" i="1"/>
  <c r="E46" i="1"/>
  <c r="E47" i="1"/>
  <c r="E48" i="1"/>
  <c r="E49" i="1"/>
  <c r="E50" i="1"/>
  <c r="E51" i="1"/>
  <c r="E52" i="1"/>
  <c r="E3" i="1"/>
  <c r="N25" i="1"/>
  <c r="L24" i="1" l="1"/>
  <c r="L22" i="1"/>
  <c r="M22" i="1"/>
  <c r="L23" i="1"/>
  <c r="N24" i="1"/>
  <c r="N22" i="1"/>
  <c r="N23" i="1"/>
  <c r="O25" i="1"/>
  <c r="O22" i="1" l="1"/>
  <c r="O24" i="1"/>
  <c r="O23" i="1"/>
</calcChain>
</file>

<file path=xl/sharedStrings.xml><?xml version="1.0" encoding="utf-8"?>
<sst xmlns="http://schemas.openxmlformats.org/spreadsheetml/2006/main" count="319" uniqueCount="131">
  <si>
    <t>PRODUCT BACKLOG - BEETECH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</si>
  <si>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</si>
  <si>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</si>
  <si>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</si>
  <si>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</si>
  <si>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</si>
  <si>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</si>
  <si>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</si>
  <si>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ESTADO</t>
  </si>
  <si>
    <t xml:space="preserve">Tela Inicial </t>
  </si>
  <si>
    <t>Tela inicial com as informações da empresa e usuário</t>
  </si>
  <si>
    <t>Importante</t>
  </si>
  <si>
    <t>M</t>
  </si>
  <si>
    <t>SPRINT1</t>
  </si>
  <si>
    <t>FINALIZADO</t>
  </si>
  <si>
    <t>Cadastro Usuário</t>
  </si>
  <si>
    <t>Cadastro do Usuario com Nome,Sobrenome,Email, Data de nascimento,Telefone Celular,Empresa,Senha e Confimaçao de Senha na tela de cadastro</t>
  </si>
  <si>
    <t>Essencial</t>
  </si>
  <si>
    <t>Login</t>
  </si>
  <si>
    <t>Tela para login atraves do email e senha</t>
  </si>
  <si>
    <t>Recuperaçâo de Senha</t>
  </si>
  <si>
    <t>Recuperaçao de Senha sempre vai aparecer para o usuario, caso o usuario precise usar a açao de recuperar a senha,
 ira solicitar o email para quals deseja recuperar, juntantemente com o telefone celular. Após encontrar o email desejado, será enviado a senha cadastrada</t>
  </si>
  <si>
    <t>Página de contato</t>
  </si>
  <si>
    <t xml:space="preserve">Formularário de contato com: nome, sobrenome, email, telCelular, empresa, cnpj, cargo, comentario;
 telefone, email e endereço da empresa </t>
  </si>
  <si>
    <t xml:space="preserve"> NavBAR</t>
  </si>
  <si>
    <t xml:space="preserve">                                  Barra de navegação para acessar outras abas do website</t>
  </si>
  <si>
    <t>P</t>
  </si>
  <si>
    <t xml:space="preserve">Sobre nós </t>
  </si>
  <si>
    <t>Informações da equipe</t>
  </si>
  <si>
    <t>Criar Calculadora</t>
  </si>
  <si>
    <t>Calculadora financeira para calculos de lucros, porcentagem e etc</t>
  </si>
  <si>
    <t>G</t>
  </si>
  <si>
    <t xml:space="preserve"> Carrossel com avaliações </t>
  </si>
  <si>
    <t>Avaliação do cliente da empresa</t>
  </si>
  <si>
    <t xml:space="preserve">Cadastro de colmeias </t>
  </si>
  <si>
    <t xml:space="preserve">Cadastrar as colmeias </t>
  </si>
  <si>
    <t>Cadastro de sensores</t>
  </si>
  <si>
    <t xml:space="preserve">Cadastrar os sensores nas colmeias </t>
  </si>
  <si>
    <t>Tela de visualização da temperatura</t>
  </si>
  <si>
    <t xml:space="preserve">Implementar uma tela com um painel de monitoramento em tempo real das colmeias </t>
  </si>
  <si>
    <t xml:space="preserve">Responsividade para telas de celulares, computadores e tablets                  </t>
  </si>
  <si>
    <t>Ajustar automaticamente o layout e os elementos da página para que fiquem bem apresentados e funcionais em diferentes tamanhos de tela e dispositivos,</t>
  </si>
  <si>
    <t>Banco de dados dos clientes</t>
  </si>
  <si>
    <t>Garantir a segurança e amarzenar os dados dos clientes</t>
  </si>
  <si>
    <t xml:space="preserve">Documentação do Projeto </t>
  </si>
  <si>
    <t>Documentar todo processo da criação do projeto</t>
  </si>
  <si>
    <t xml:space="preserve">Diagrama de negócios </t>
  </si>
  <si>
    <t>Diagrama de negócios te ajuda a entender como vai ser o funcionamento do projeto</t>
  </si>
  <si>
    <t>Medidor de Sensores</t>
  </si>
  <si>
    <t>Com o arduino sera feito a medição da temperatura</t>
  </si>
  <si>
    <t>Máquina Virtual</t>
  </si>
  <si>
    <t>Possibilitar o acesso ao site com diversos sistemas operacionais</t>
  </si>
  <si>
    <t>BURNDOWN</t>
  </si>
  <si>
    <t>Manter Trello organizado e atualizado</t>
  </si>
  <si>
    <t>Manter e atualizar o trello</t>
  </si>
  <si>
    <t>PP</t>
  </si>
  <si>
    <t>SPRINT2</t>
  </si>
  <si>
    <t>PENDENTE</t>
  </si>
  <si>
    <t>Sprints</t>
  </si>
  <si>
    <t>Pontos</t>
  </si>
  <si>
    <t>Entregue</t>
  </si>
  <si>
    <t>pendente</t>
  </si>
  <si>
    <t>Planilha de Riscos do Projeto</t>
  </si>
  <si>
    <t>Criar uma planilha avaliando os riscos que podem ocorrer durante o rojeto, tentando mitigar ou evitar esses Riscos</t>
  </si>
  <si>
    <t>total</t>
  </si>
  <si>
    <t>Especificação da Dashboard</t>
  </si>
  <si>
    <t>Definir os objetivos e públicos para saber que dados a dashboard precisa passar</t>
  </si>
  <si>
    <t>Sprint1</t>
  </si>
  <si>
    <t>Projeto atualizado no GitHub</t>
  </si>
  <si>
    <t>Manter o GitHub atualizado referente a qualquer mudança do projeto</t>
  </si>
  <si>
    <t>Sprint2</t>
  </si>
  <si>
    <t>Documentação do Projeto atualizada</t>
  </si>
  <si>
    <t>Manter a documentação do projeto atualizada referente a qualquer mudança do projeto</t>
  </si>
  <si>
    <t>Sprint3</t>
  </si>
  <si>
    <t>Site Institucional: Estático</t>
  </si>
  <si>
    <t>Criar modelo da home page do site institucional com JS/Css mas sem a necessidade de conexão e armazenamento de informações no banco de dados.</t>
  </si>
  <si>
    <t>Dashboard: Estática</t>
  </si>
  <si>
    <t>Criar modelo de Dashboard para o site institucional com JS/Css mas sem a necessidade de conexão direta com os dados recebidos pelo sensor LM-35</t>
  </si>
  <si>
    <t>Tela de Cadastro/Login: Estática</t>
  </si>
  <si>
    <t>Criar modelo em JS/Css da tela de Cadastro e Login, com validações mas sem necessidade de comunicação com o banco de dados</t>
  </si>
  <si>
    <t>Diagrama de Solução</t>
  </si>
  <si>
    <t>Criar um diagrama de solução ultilizando simbolos e linhas para mostrar a estrutura,funcionamento e as relações entre componentes e o fluxo de dados ou processos</t>
  </si>
  <si>
    <t>Backlog da Sprint</t>
  </si>
  <si>
    <t>Criar e separar os requisitos e trello dessa 2º Sprint</t>
  </si>
  <si>
    <t>Modelagem Lógica do Projeto: v1</t>
  </si>
  <si>
    <t>Criar o diagrama de Banco de dados, detalhando as conexões, chaves primarias e estrangeiras</t>
  </si>
  <si>
    <t>Tabelas em um Banco de Dados local</t>
  </si>
  <si>
    <t>Conectar o Banco de dados do projeto dentro da VM</t>
  </si>
  <si>
    <t>Teste com Sensor do projeto+gráfico</t>
  </si>
  <si>
    <t>Desenvolver um código que seja funcional para o sensor LM-35, que demonstre o nível de temperatura presente nas comeias</t>
  </si>
  <si>
    <t>Usar API Local/Sensor</t>
  </si>
  <si>
    <t>Utilizar API para captar e armazenar dados do sensor LM-35 no banco de dados</t>
  </si>
  <si>
    <t>Instalar Mysql no server de dados da VM</t>
  </si>
  <si>
    <t>Utilizar a Virtual Machine para acessar o banco de dados do projeto</t>
  </si>
  <si>
    <t>Validar a solução técnica+Diagrama da solução(validado)</t>
  </si>
  <si>
    <t>Validar o diagrama de soluções</t>
  </si>
  <si>
    <t>Protótipo Dashboard</t>
  </si>
  <si>
    <t xml:space="preserve">Pré modelo da dashboard que será feita na versão final do site </t>
  </si>
  <si>
    <t>Adicionar como as colmeias funcionam a documentação</t>
  </si>
  <si>
    <t>Adicionar a documentação as caracteristicas das colmeias langstroth</t>
  </si>
  <si>
    <t>Desejavel</t>
  </si>
  <si>
    <t>Reformular script do banco de dados</t>
  </si>
  <si>
    <t>Reformular o código do banco de dados seguindo a nova modelagem de dados</t>
  </si>
  <si>
    <t>Criar manual para inserir o banco de dados na VM</t>
  </si>
  <si>
    <t>Desenvolver um manual explicativo de como inserir o banco de dados para dentro da maquina virtual</t>
  </si>
  <si>
    <t>Mudar CSS da calculadora financeira</t>
  </si>
  <si>
    <t>Mudar o código do CSS da calculadora financeira seguindo o novo protótipo do Figma</t>
  </si>
  <si>
    <t>Reformulação Figma</t>
  </si>
  <si>
    <t>Reformulação visual do protótipo do site</t>
  </si>
  <si>
    <t>Documentação final do projeto</t>
  </si>
  <si>
    <t>Melhorar e finalizar toda e qualquer pendencia relacionada a documentação</t>
  </si>
  <si>
    <t>SPRINT3</t>
  </si>
  <si>
    <t>Prévia da solução+apresentação</t>
  </si>
  <si>
    <t>Preparar apresentação final do projeto com todas as conexões exigidas</t>
  </si>
  <si>
    <t>Site institucional: Na nuvem conectado no BD</t>
  </si>
  <si>
    <t>Configurar a conexão do Site com o banco de dados</t>
  </si>
  <si>
    <t>Dashboard: Na nuvem conectado no BD</t>
  </si>
  <si>
    <t>Configurar a conexão da Dashboard com a API/Banco de dados</t>
  </si>
  <si>
    <t>Tela de Cadastro/Login: Na nuvem conectado no BD</t>
  </si>
  <si>
    <t>Configurar a tela de Cadastro/Login com os dados inseridos no banco de dados</t>
  </si>
  <si>
    <t>Modelagem Lógica do Projeto: Final</t>
  </si>
  <si>
    <t>Criar versão final do diagrama de banco de dados</t>
  </si>
  <si>
    <t>Tabelas em um Banco de Dados (Final)</t>
  </si>
  <si>
    <t>Modificar ou atualizar a versão final do script do banco de dados do projeto</t>
  </si>
  <si>
    <t>API conectada a Dashboard</t>
  </si>
  <si>
    <t>Configurar e conectar API do sensor com a Dashboard</t>
  </si>
  <si>
    <t>Rodar Projeto na Virtual Machine</t>
  </si>
  <si>
    <t>Configurar e fazer funcionar o projeto dentro de um ambiente virtual da VM</t>
  </si>
  <si>
    <t>Atualizar conforme banco de dados novo</t>
  </si>
  <si>
    <t>Código do Node/API</t>
  </si>
  <si>
    <t>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</si>
</sst>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7CEF"/>
      <color rgb="FFFFFFFF"/>
      <color rgb="FFE30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Planilha1!$M$21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Planilha1!$M$22:$M$25</c:f>
              <c:numCache>
                <c:formatCode>General</c:formatCode>
                <c:ptCount val="4"/>
                <c:pt idx="0">
                  <c:v>430</c:v>
                </c:pt>
                <c:pt idx="1">
                  <c:v>286.66666666666663</c:v>
                </c:pt>
                <c:pt idx="2">
                  <c:v>143.33333333333337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443D-BFE7-7DA5CA5CD022}"/>
            </c:ext>
          </c:extLst>
        </c:ser>
        <c:ser>
          <c:idx val="1"/>
          <c:order val="1"/>
          <c:tx>
            <c:strRef>
              <c:f>Planilha1!$N$21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Planilha1!$N$22:$N$25</c:f>
              <c:numCache>
                <c:formatCode>General</c:formatCode>
                <c:ptCount val="4"/>
                <c:pt idx="0">
                  <c:v>349</c:v>
                </c:pt>
                <c:pt idx="1">
                  <c:v>173</c:v>
                </c:pt>
                <c:pt idx="2">
                  <c:v>176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43D-BFE7-7DA5CA5C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38015"/>
        <c:axId val="1145840927"/>
      </c:lineChart>
      <c:catAx>
        <c:axId val="11458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40927"/>
        <c:crosses val="autoZero"/>
        <c:auto val="1"/>
        <c:lblAlgn val="ctr"/>
        <c:lblOffset val="100"/>
        <c:noMultiLvlLbl val="0"/>
      </c:catAx>
      <c:valAx>
        <c:axId val="11458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0</xdr:col>
      <xdr:colOff>1503947</xdr:colOff>
      <xdr:row>1</xdr:row>
      <xdr:rowOff>33823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3798D3BF-11DB-081B-FEBB-5C0F892F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741947" cy="795823"/>
        </a:xfrm>
        <a:prstGeom prst="rect">
          <a:avLst/>
        </a:prstGeom>
      </xdr:spPr>
    </xdr:pic>
    <xdr:clientData/>
  </xdr:twoCellAnchor>
  <xdr:twoCellAnchor>
    <xdr:from>
      <xdr:col>9</xdr:col>
      <xdr:colOff>344915</xdr:colOff>
      <xdr:row>30</xdr:row>
      <xdr:rowOff>312088</xdr:rowOff>
    </xdr:from>
    <xdr:to>
      <xdr:col>21</xdr:col>
      <xdr:colOff>236482</xdr:colOff>
      <xdr:row>56</xdr:row>
      <xdr:rowOff>118240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28B751-F4C9-4A2F-8F4D-6543874D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696E1-E460-4395-A8F6-CAA0467D7A56}" name="Tabela1" displayName="Tabela1" ref="A2:H52" totalsRowShown="0" headerRowDxfId="11" dataDxfId="9" headerRowBorderDxfId="10" tableBorderDxfId="8">
  <autoFilter ref="A2:H52" xr:uid="{2BF696E1-E460-4395-A8F6-CAA0467D7A56}"/>
  <tableColumns count="8">
    <tableColumn id="1" xr3:uid="{6ECC6F81-630B-49D3-805B-E9FE3D799D3D}" name="REQUISITO" dataDxfId="7"/>
    <tableColumn id="2" xr3:uid="{1D058733-D303-4135-A124-29464DC33A73}" name="DESCRIÇÃO" dataDxfId="6"/>
    <tableColumn id="3" xr3:uid="{4A9FBD53-C5AD-43F9-B80C-34C8759E680F}" name="CLASSIFICAÇÃO" dataDxfId="5"/>
    <tableColumn id="4" xr3:uid="{6928EAB6-577B-4082-AAC3-4ABABECCFE53}" name="TAMANHO" dataDxfId="4"/>
    <tableColumn id="5" xr3:uid="{CB0AD832-680E-4373-B96F-AFCC00E72603}" name="TAM(#)" dataDxfId="3">
      <calculatedColumnFormula>IF(D3="P",5,IF(D3="PP",3,IF(D3="M",8,IF(D3="G",13,IF(D3="GG",21,"")))))</calculatedColumnFormula>
    </tableColumn>
    <tableColumn id="6" xr3:uid="{D7323832-7608-48DF-A6CD-B1E879E62D55}" name="PRIORIDADE" dataDxfId="2"/>
    <tableColumn id="7" xr3:uid="{52683356-C07B-41EC-A6CD-AA16D06032D0}" name="SPRINT" dataDxfId="1"/>
    <tableColumn id="8" xr3:uid="{77F999EF-0A37-433E-9457-E5928B79426C}" name="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DD38-27EE-4AF8-AFDD-10B04064FB70}">
  <sheetPr>
    <pageSetUpPr fitToPage="1"/>
  </sheetPr>
  <dimension ref="A1:P69"/>
  <sheetViews>
    <sheetView tabSelected="1" topLeftCell="C27" zoomScale="40" zoomScaleNormal="70" workbookViewId="0">
      <selection activeCell="H44" sqref="H44"/>
    </sheetView>
  </sheetViews>
  <sheetFormatPr defaultRowHeight="13.8"/>
  <cols>
    <col min="1" max="1" width="60.59765625" customWidth="1"/>
    <col min="2" max="2" width="145.59765625" customWidth="1"/>
    <col min="3" max="3" width="20.59765625" customWidth="1"/>
    <col min="4" max="4" width="12.59765625" customWidth="1"/>
    <col min="5" max="5" width="15.59765625" customWidth="1"/>
    <col min="6" max="6" width="18.59765625" customWidth="1"/>
    <col min="7" max="7" width="14.59765625" customWidth="1"/>
    <col min="8" max="8" width="11.3984375" bestFit="1" customWidth="1"/>
    <col min="11" max="11" width="9.59765625" bestFit="1" customWidth="1"/>
    <col min="12" max="12" width="8.69921875" customWidth="1"/>
    <col min="13" max="13" width="15.59765625" customWidth="1"/>
    <col min="14" max="14" width="36.59765625" bestFit="1" customWidth="1"/>
    <col min="16" max="16" width="17.796875" bestFit="1" customWidth="1"/>
    <col min="17" max="17" width="19" customWidth="1"/>
    <col min="18" max="18" width="14.09765625" bestFit="1" customWidth="1"/>
    <col min="19" max="19" width="17.09765625" customWidth="1"/>
    <col min="20" max="20" width="12" bestFit="1" customWidth="1"/>
    <col min="21" max="21" width="22.69921875" bestFit="1" customWidth="1"/>
  </cols>
  <sheetData>
    <row r="1" spans="1:8" ht="60" customHeight="1">
      <c r="A1" s="15" t="s">
        <v>0</v>
      </c>
      <c r="B1" s="16"/>
      <c r="C1" s="16"/>
      <c r="D1" s="16"/>
      <c r="E1" s="16"/>
      <c r="F1" s="16"/>
      <c r="G1" s="16"/>
      <c r="H1" s="16"/>
    </row>
    <row r="2" spans="1:8" ht="3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</row>
    <row r="3" spans="1:8" ht="30" customHeight="1">
      <c r="A3" s="2" t="s">
        <v>9</v>
      </c>
      <c r="B3" s="5" t="s">
        <v>10</v>
      </c>
      <c r="C3" s="2" t="s">
        <v>11</v>
      </c>
      <c r="D3" s="2" t="s">
        <v>12</v>
      </c>
      <c r="E3" s="5">
        <f t="shared" ref="E3:E34" si="0">IF(D3="P",5,IF(D3="PP",3,IF(D3="M",8,IF(D3="G",13,IF(D3="GG",21,"")))))</f>
        <v>8</v>
      </c>
      <c r="F3" s="2">
        <v>3</v>
      </c>
      <c r="G3" s="2" t="s">
        <v>13</v>
      </c>
      <c r="H3" s="9" t="s">
        <v>14</v>
      </c>
    </row>
    <row r="4" spans="1:8" ht="30" customHeight="1">
      <c r="A4" s="2" t="s">
        <v>15</v>
      </c>
      <c r="B4" s="5" t="s">
        <v>16</v>
      </c>
      <c r="C4" s="2" t="s">
        <v>17</v>
      </c>
      <c r="D4" s="2" t="s">
        <v>12</v>
      </c>
      <c r="E4" s="5">
        <f t="shared" si="0"/>
        <v>8</v>
      </c>
      <c r="F4" s="2">
        <v>3</v>
      </c>
      <c r="G4" s="2" t="s">
        <v>13</v>
      </c>
      <c r="H4" s="8" t="s">
        <v>14</v>
      </c>
    </row>
    <row r="5" spans="1:8" ht="30" customHeight="1">
      <c r="A5" s="2" t="s">
        <v>18</v>
      </c>
      <c r="B5" s="5" t="s">
        <v>19</v>
      </c>
      <c r="C5" s="2" t="s">
        <v>17</v>
      </c>
      <c r="D5" s="2" t="s">
        <v>12</v>
      </c>
      <c r="E5" s="5">
        <f t="shared" si="0"/>
        <v>8</v>
      </c>
      <c r="F5" s="2">
        <v>2</v>
      </c>
      <c r="G5" s="2" t="s">
        <v>13</v>
      </c>
      <c r="H5" s="8" t="s">
        <v>14</v>
      </c>
    </row>
    <row r="6" spans="1:8" ht="30" customHeight="1">
      <c r="A6" s="2" t="s">
        <v>20</v>
      </c>
      <c r="B6" s="5" t="s">
        <v>21</v>
      </c>
      <c r="C6" s="2" t="s">
        <v>17</v>
      </c>
      <c r="D6" s="2" t="s">
        <v>12</v>
      </c>
      <c r="E6" s="5">
        <f t="shared" si="0"/>
        <v>8</v>
      </c>
      <c r="F6" s="2">
        <v>2</v>
      </c>
      <c r="G6" s="2" t="s">
        <v>13</v>
      </c>
      <c r="H6" s="8" t="s">
        <v>14</v>
      </c>
    </row>
    <row r="7" spans="1:8" ht="30" customHeight="1">
      <c r="A7" s="2" t="s">
        <v>22</v>
      </c>
      <c r="B7" s="5" t="s">
        <v>23</v>
      </c>
      <c r="C7" s="2" t="s">
        <v>11</v>
      </c>
      <c r="D7" s="2" t="s">
        <v>12</v>
      </c>
      <c r="E7" s="5">
        <f t="shared" si="0"/>
        <v>8</v>
      </c>
      <c r="F7" s="2">
        <v>2</v>
      </c>
      <c r="G7" s="2" t="s">
        <v>13</v>
      </c>
      <c r="H7" s="8" t="s">
        <v>14</v>
      </c>
    </row>
    <row r="8" spans="1:8" ht="30" customHeight="1">
      <c r="A8" s="2" t="s">
        <v>24</v>
      </c>
      <c r="B8" s="5" t="s">
        <v>25</v>
      </c>
      <c r="C8" s="2" t="s">
        <v>17</v>
      </c>
      <c r="D8" s="2" t="s">
        <v>26</v>
      </c>
      <c r="E8" s="5">
        <f t="shared" si="0"/>
        <v>5</v>
      </c>
      <c r="F8" s="2">
        <v>2</v>
      </c>
      <c r="G8" s="2" t="s">
        <v>13</v>
      </c>
      <c r="H8" s="8" t="s">
        <v>14</v>
      </c>
    </row>
    <row r="9" spans="1:8" ht="30" customHeight="1">
      <c r="A9" s="2" t="s">
        <v>27</v>
      </c>
      <c r="B9" s="5" t="s">
        <v>28</v>
      </c>
      <c r="C9" s="2" t="s">
        <v>17</v>
      </c>
      <c r="D9" s="2" t="s">
        <v>26</v>
      </c>
      <c r="E9" s="5">
        <f t="shared" si="0"/>
        <v>5</v>
      </c>
      <c r="F9" s="2">
        <v>2</v>
      </c>
      <c r="G9" s="2" t="s">
        <v>13</v>
      </c>
      <c r="H9" s="8" t="s">
        <v>14</v>
      </c>
    </row>
    <row r="10" spans="1:8" ht="30" customHeight="1">
      <c r="A10" s="2" t="s">
        <v>29</v>
      </c>
      <c r="B10" s="5" t="s">
        <v>30</v>
      </c>
      <c r="C10" s="2" t="s">
        <v>17</v>
      </c>
      <c r="D10" s="2" t="s">
        <v>31</v>
      </c>
      <c r="E10" s="5">
        <f t="shared" si="0"/>
        <v>13</v>
      </c>
      <c r="F10" s="2">
        <v>3</v>
      </c>
      <c r="G10" s="2" t="s">
        <v>13</v>
      </c>
      <c r="H10" s="8" t="s">
        <v>14</v>
      </c>
    </row>
    <row r="11" spans="1:8" ht="30" customHeight="1">
      <c r="A11" s="2" t="s">
        <v>32</v>
      </c>
      <c r="B11" s="5" t="s">
        <v>33</v>
      </c>
      <c r="C11" s="2" t="s">
        <v>17</v>
      </c>
      <c r="D11" s="2" t="s">
        <v>31</v>
      </c>
      <c r="E11" s="5">
        <f t="shared" si="0"/>
        <v>13</v>
      </c>
      <c r="F11" s="2">
        <v>1</v>
      </c>
      <c r="G11" s="2" t="s">
        <v>13</v>
      </c>
      <c r="H11" s="8" t="s">
        <v>14</v>
      </c>
    </row>
    <row r="12" spans="1:8" ht="30" customHeight="1">
      <c r="A12" s="2" t="s">
        <v>34</v>
      </c>
      <c r="B12" s="5" t="s">
        <v>35</v>
      </c>
      <c r="C12" s="2" t="s">
        <v>17</v>
      </c>
      <c r="D12" s="2" t="s">
        <v>31</v>
      </c>
      <c r="E12" s="5">
        <f t="shared" si="0"/>
        <v>13</v>
      </c>
      <c r="F12" s="2">
        <v>3</v>
      </c>
      <c r="G12" s="2" t="s">
        <v>13</v>
      </c>
      <c r="H12" s="8" t="s">
        <v>14</v>
      </c>
    </row>
    <row r="13" spans="1:8" ht="30" customHeight="1">
      <c r="A13" s="2" t="s">
        <v>36</v>
      </c>
      <c r="B13" s="5" t="s">
        <v>37</v>
      </c>
      <c r="C13" s="2" t="s">
        <v>11</v>
      </c>
      <c r="D13" s="2" t="s">
        <v>31</v>
      </c>
      <c r="E13" s="5">
        <f t="shared" si="0"/>
        <v>13</v>
      </c>
      <c r="F13" s="2">
        <v>3</v>
      </c>
      <c r="G13" s="2" t="s">
        <v>13</v>
      </c>
      <c r="H13" s="8" t="s">
        <v>14</v>
      </c>
    </row>
    <row r="14" spans="1:8" ht="30" customHeight="1">
      <c r="A14" s="2" t="s">
        <v>38</v>
      </c>
      <c r="B14" s="5" t="s">
        <v>39</v>
      </c>
      <c r="C14" s="2" t="s">
        <v>11</v>
      </c>
      <c r="D14" s="2" t="s">
        <v>31</v>
      </c>
      <c r="E14" s="5">
        <f t="shared" si="0"/>
        <v>13</v>
      </c>
      <c r="F14" s="2">
        <v>3</v>
      </c>
      <c r="G14" s="2" t="s">
        <v>13</v>
      </c>
      <c r="H14" s="8" t="s">
        <v>14</v>
      </c>
    </row>
    <row r="15" spans="1:8" ht="30" customHeight="1">
      <c r="A15" s="5" t="s">
        <v>40</v>
      </c>
      <c r="B15" s="5" t="s">
        <v>41</v>
      </c>
      <c r="C15" s="2" t="s">
        <v>17</v>
      </c>
      <c r="D15" s="2" t="s">
        <v>31</v>
      </c>
      <c r="E15" s="5">
        <f t="shared" si="0"/>
        <v>13</v>
      </c>
      <c r="F15" s="2">
        <v>2</v>
      </c>
      <c r="G15" s="2" t="s">
        <v>13</v>
      </c>
      <c r="H15" s="8" t="s">
        <v>14</v>
      </c>
    </row>
    <row r="16" spans="1:8" ht="30" customHeight="1">
      <c r="A16" s="2" t="s">
        <v>42</v>
      </c>
      <c r="B16" s="5" t="s">
        <v>43</v>
      </c>
      <c r="C16" s="2" t="s">
        <v>17</v>
      </c>
      <c r="D16" s="2" t="s">
        <v>12</v>
      </c>
      <c r="E16" s="5">
        <f t="shared" si="0"/>
        <v>8</v>
      </c>
      <c r="F16" s="2">
        <v>3</v>
      </c>
      <c r="G16" s="2" t="s">
        <v>13</v>
      </c>
      <c r="H16" s="8" t="s">
        <v>14</v>
      </c>
    </row>
    <row r="17" spans="1:16" ht="30" customHeight="1">
      <c r="A17" s="2" t="s">
        <v>44</v>
      </c>
      <c r="B17" s="5" t="s">
        <v>45</v>
      </c>
      <c r="C17" s="2" t="s">
        <v>17</v>
      </c>
      <c r="D17" s="2" t="s">
        <v>31</v>
      </c>
      <c r="E17" s="5">
        <f t="shared" si="0"/>
        <v>13</v>
      </c>
      <c r="F17" s="2">
        <v>3</v>
      </c>
      <c r="G17" s="2" t="s">
        <v>13</v>
      </c>
      <c r="H17" s="8" t="s">
        <v>14</v>
      </c>
    </row>
    <row r="18" spans="1:16" ht="30" customHeight="1">
      <c r="A18" s="2" t="s">
        <v>46</v>
      </c>
      <c r="B18" s="5" t="s">
        <v>47</v>
      </c>
      <c r="C18" s="2" t="s">
        <v>17</v>
      </c>
      <c r="D18" s="2" t="s">
        <v>12</v>
      </c>
      <c r="E18" s="5">
        <f t="shared" si="0"/>
        <v>8</v>
      </c>
      <c r="F18" s="2">
        <v>3</v>
      </c>
      <c r="G18" s="2" t="s">
        <v>13</v>
      </c>
      <c r="H18" s="8" t="s">
        <v>14</v>
      </c>
    </row>
    <row r="19" spans="1:16" ht="30" customHeight="1">
      <c r="A19" s="2" t="s">
        <v>48</v>
      </c>
      <c r="B19" s="5" t="s">
        <v>49</v>
      </c>
      <c r="C19" s="2" t="s">
        <v>17</v>
      </c>
      <c r="D19" s="2" t="s">
        <v>12</v>
      </c>
      <c r="E19" s="5">
        <f t="shared" si="0"/>
        <v>8</v>
      </c>
      <c r="F19" s="2">
        <v>3</v>
      </c>
      <c r="G19" s="2" t="s">
        <v>13</v>
      </c>
      <c r="H19" s="8" t="s">
        <v>14</v>
      </c>
    </row>
    <row r="20" spans="1:16" ht="30" customHeight="1">
      <c r="A20" s="2" t="s">
        <v>50</v>
      </c>
      <c r="B20" s="5" t="s">
        <v>51</v>
      </c>
      <c r="C20" s="2" t="s">
        <v>17</v>
      </c>
      <c r="D20" s="2" t="s">
        <v>12</v>
      </c>
      <c r="E20" s="5">
        <f t="shared" si="0"/>
        <v>8</v>
      </c>
      <c r="F20" s="2">
        <v>2</v>
      </c>
      <c r="G20" s="2" t="s">
        <v>13</v>
      </c>
      <c r="H20" s="8" t="s">
        <v>14</v>
      </c>
      <c r="K20" s="14" t="s">
        <v>52</v>
      </c>
      <c r="L20" s="14"/>
      <c r="M20" s="14"/>
      <c r="N20" s="14"/>
      <c r="O20" s="14"/>
    </row>
    <row r="21" spans="1:16" ht="30" customHeight="1">
      <c r="A21" s="3" t="s">
        <v>53</v>
      </c>
      <c r="B21" s="3" t="s">
        <v>54</v>
      </c>
      <c r="C21" s="3" t="s">
        <v>17</v>
      </c>
      <c r="D21" s="3" t="s">
        <v>55</v>
      </c>
      <c r="E21" s="13">
        <f t="shared" si="0"/>
        <v>3</v>
      </c>
      <c r="F21" s="3">
        <v>2</v>
      </c>
      <c r="G21" s="3" t="s">
        <v>56</v>
      </c>
      <c r="H21" s="8" t="s">
        <v>14</v>
      </c>
      <c r="K21" s="11" t="s">
        <v>58</v>
      </c>
      <c r="L21" s="12" t="s">
        <v>59</v>
      </c>
      <c r="M21" s="11" t="s">
        <v>130</v>
      </c>
      <c r="N21" s="11" t="s">
        <v>60</v>
      </c>
      <c r="O21" s="11" t="s">
        <v>61</v>
      </c>
      <c r="P21" s="17"/>
    </row>
    <row r="22" spans="1:16" ht="30" customHeight="1">
      <c r="A22" s="3" t="s">
        <v>62</v>
      </c>
      <c r="B22" s="3" t="s">
        <v>63</v>
      </c>
      <c r="C22" s="3" t="s">
        <v>17</v>
      </c>
      <c r="D22" s="3" t="s">
        <v>26</v>
      </c>
      <c r="E22" s="13">
        <f t="shared" si="0"/>
        <v>5</v>
      </c>
      <c r="F22" s="3">
        <v>2</v>
      </c>
      <c r="G22" s="3" t="s">
        <v>56</v>
      </c>
      <c r="H22" s="8" t="s">
        <v>14</v>
      </c>
      <c r="K22" s="11" t="s">
        <v>64</v>
      </c>
      <c r="L22" s="11">
        <f>SUM(Tabela1[TAM('#)])</f>
        <v>430</v>
      </c>
      <c r="M22" s="11">
        <f>SUM(Tabela1[TAM('#)])</f>
        <v>430</v>
      </c>
      <c r="N22" s="11">
        <f>SUMIF(Tabela1[ESTADO],"FINALIZADO",Tabela1[TAM('#)])</f>
        <v>349</v>
      </c>
      <c r="O22" s="11">
        <f>SUM(L22-N22)</f>
        <v>81</v>
      </c>
    </row>
    <row r="23" spans="1:16" ht="30" customHeight="1">
      <c r="A23" s="3" t="s">
        <v>65</v>
      </c>
      <c r="B23" s="3" t="s">
        <v>66</v>
      </c>
      <c r="C23" s="3" t="s">
        <v>17</v>
      </c>
      <c r="D23" s="3" t="s">
        <v>31</v>
      </c>
      <c r="E23" s="13">
        <f t="shared" si="0"/>
        <v>13</v>
      </c>
      <c r="F23" s="3">
        <v>1</v>
      </c>
      <c r="G23" s="3" t="s">
        <v>56</v>
      </c>
      <c r="H23" s="8" t="s">
        <v>14</v>
      </c>
      <c r="K23" s="11" t="s">
        <v>67</v>
      </c>
      <c r="L23" s="11">
        <f>SUMIF(Tabela1[SPRINT],"SPRINT1",Tabela1[TAM('#)])</f>
        <v>173</v>
      </c>
      <c r="M23" s="11">
        <f>M22-(M22/3)</f>
        <v>286.66666666666663</v>
      </c>
      <c r="N23" s="12">
        <f>SUMIFS(Tabela1[TAM('#)],Tabela1[ESTADO],"FINALIZADO",Tabela1[SPRINT],"SPRINT1")</f>
        <v>173</v>
      </c>
      <c r="O23" s="11">
        <f>SUM(L23-N23)</f>
        <v>0</v>
      </c>
    </row>
    <row r="24" spans="1:16" ht="30" customHeight="1">
      <c r="A24" s="3" t="s">
        <v>68</v>
      </c>
      <c r="B24" s="3" t="s">
        <v>69</v>
      </c>
      <c r="C24" s="3" t="s">
        <v>17</v>
      </c>
      <c r="D24" s="3" t="s">
        <v>55</v>
      </c>
      <c r="E24" s="13">
        <f t="shared" si="0"/>
        <v>3</v>
      </c>
      <c r="F24" s="3">
        <v>2</v>
      </c>
      <c r="G24" s="3" t="s">
        <v>56</v>
      </c>
      <c r="H24" s="8" t="s">
        <v>14</v>
      </c>
      <c r="J24" s="4"/>
      <c r="K24" s="11" t="s">
        <v>70</v>
      </c>
      <c r="L24" s="11">
        <f>SUMIF(Tabela1[SPRINT],"SPRINT2",Tabela1[TAM('#)])</f>
        <v>176</v>
      </c>
      <c r="M24" s="11">
        <f>M22-M23</f>
        <v>143.33333333333337</v>
      </c>
      <c r="N24" s="12">
        <f>SUMIFS(Tabela1[TAM('#)],Tabela1[ESTADO],"FINALIZADO",Tabela1[SPRINT],"SPRINT2")</f>
        <v>176</v>
      </c>
      <c r="O24" s="11">
        <f>SUM(L24-N24)</f>
        <v>0</v>
      </c>
    </row>
    <row r="25" spans="1:16" ht="30" customHeight="1">
      <c r="A25" s="3" t="s">
        <v>71</v>
      </c>
      <c r="B25" s="3" t="s">
        <v>72</v>
      </c>
      <c r="C25" s="3" t="s">
        <v>17</v>
      </c>
      <c r="D25" s="3" t="s">
        <v>26</v>
      </c>
      <c r="E25" s="13">
        <f t="shared" si="0"/>
        <v>5</v>
      </c>
      <c r="F25" s="3">
        <v>1</v>
      </c>
      <c r="G25" s="3" t="s">
        <v>56</v>
      </c>
      <c r="H25" s="8" t="s">
        <v>14</v>
      </c>
      <c r="K25" s="11" t="s">
        <v>73</v>
      </c>
      <c r="L25" s="11">
        <f>SUMIF(Tabela1[SPRINT],"SPRINT3",Tabela1[TAM('#)])</f>
        <v>81</v>
      </c>
      <c r="M25" s="11">
        <v>0</v>
      </c>
      <c r="N25" s="12">
        <f>SUMIFS(Tabela1[TAM('#)],Tabela1[ESTADO],"FINALIZADO",Tabela1[SPRINT],"SPRINT3")</f>
        <v>0</v>
      </c>
      <c r="O25" s="11">
        <f>SUM(L25-N25)</f>
        <v>81</v>
      </c>
    </row>
    <row r="26" spans="1:16" ht="30" customHeight="1">
      <c r="A26" s="3" t="s">
        <v>74</v>
      </c>
      <c r="B26" s="3" t="s">
        <v>75</v>
      </c>
      <c r="C26" s="3" t="s">
        <v>11</v>
      </c>
      <c r="D26" s="3" t="s">
        <v>31</v>
      </c>
      <c r="E26" s="13">
        <f t="shared" si="0"/>
        <v>13</v>
      </c>
      <c r="F26" s="3">
        <v>1</v>
      </c>
      <c r="G26" s="3" t="s">
        <v>56</v>
      </c>
      <c r="H26" s="8" t="s">
        <v>14</v>
      </c>
    </row>
    <row r="27" spans="1:16" ht="30" customHeight="1">
      <c r="A27" s="3" t="s">
        <v>76</v>
      </c>
      <c r="B27" s="3" t="s">
        <v>77</v>
      </c>
      <c r="C27" s="3" t="s">
        <v>11</v>
      </c>
      <c r="D27" s="3" t="s">
        <v>31</v>
      </c>
      <c r="E27" s="13">
        <f t="shared" si="0"/>
        <v>13</v>
      </c>
      <c r="F27" s="3">
        <v>1</v>
      </c>
      <c r="G27" s="3" t="s">
        <v>56</v>
      </c>
      <c r="H27" s="8" t="s">
        <v>14</v>
      </c>
    </row>
    <row r="28" spans="1:16" ht="30" customHeight="1">
      <c r="A28" s="3" t="s">
        <v>78</v>
      </c>
      <c r="B28" s="3" t="s">
        <v>79</v>
      </c>
      <c r="C28" s="3" t="s">
        <v>11</v>
      </c>
      <c r="D28" s="3" t="s">
        <v>12</v>
      </c>
      <c r="E28" s="13">
        <f t="shared" si="0"/>
        <v>8</v>
      </c>
      <c r="F28" s="3">
        <v>1</v>
      </c>
      <c r="G28" s="3" t="s">
        <v>56</v>
      </c>
      <c r="H28" s="8" t="s">
        <v>14</v>
      </c>
    </row>
    <row r="29" spans="1:16" ht="30" customHeight="1">
      <c r="A29" s="3" t="s">
        <v>80</v>
      </c>
      <c r="B29" s="3" t="s">
        <v>81</v>
      </c>
      <c r="C29" s="3" t="s">
        <v>17</v>
      </c>
      <c r="D29" s="3" t="s">
        <v>12</v>
      </c>
      <c r="E29" s="13">
        <f t="shared" si="0"/>
        <v>8</v>
      </c>
      <c r="F29" s="3">
        <v>2</v>
      </c>
      <c r="G29" s="3" t="s">
        <v>56</v>
      </c>
      <c r="H29" s="8" t="s">
        <v>14</v>
      </c>
    </row>
    <row r="30" spans="1:16" ht="30" customHeight="1">
      <c r="A30" s="3" t="s">
        <v>82</v>
      </c>
      <c r="B30" s="3" t="s">
        <v>83</v>
      </c>
      <c r="C30" s="3" t="s">
        <v>17</v>
      </c>
      <c r="D30" s="3" t="s">
        <v>26</v>
      </c>
      <c r="E30" s="13">
        <f t="shared" si="0"/>
        <v>5</v>
      </c>
      <c r="F30" s="3">
        <v>2</v>
      </c>
      <c r="G30" s="3" t="s">
        <v>56</v>
      </c>
      <c r="H30" s="8" t="s">
        <v>14</v>
      </c>
    </row>
    <row r="31" spans="1:16" ht="30" customHeight="1">
      <c r="A31" s="3" t="s">
        <v>84</v>
      </c>
      <c r="B31" s="3" t="s">
        <v>85</v>
      </c>
      <c r="C31" s="3" t="s">
        <v>17</v>
      </c>
      <c r="D31" s="3" t="s">
        <v>12</v>
      </c>
      <c r="E31" s="13">
        <f t="shared" si="0"/>
        <v>8</v>
      </c>
      <c r="F31" s="3">
        <v>1</v>
      </c>
      <c r="G31" s="3" t="s">
        <v>56</v>
      </c>
      <c r="H31" s="8" t="s">
        <v>14</v>
      </c>
    </row>
    <row r="32" spans="1:16" ht="30" customHeight="1">
      <c r="A32" s="3" t="s">
        <v>86</v>
      </c>
      <c r="B32" s="3" t="s">
        <v>87</v>
      </c>
      <c r="C32" s="3" t="s">
        <v>11</v>
      </c>
      <c r="D32" s="3" t="s">
        <v>26</v>
      </c>
      <c r="E32" s="13">
        <f t="shared" si="0"/>
        <v>5</v>
      </c>
      <c r="F32" s="3">
        <v>1</v>
      </c>
      <c r="G32" s="3" t="s">
        <v>56</v>
      </c>
      <c r="H32" s="8" t="s">
        <v>14</v>
      </c>
    </row>
    <row r="33" spans="1:8" ht="30" customHeight="1">
      <c r="A33" s="3" t="s">
        <v>88</v>
      </c>
      <c r="B33" s="3" t="s">
        <v>89</v>
      </c>
      <c r="C33" s="3" t="s">
        <v>11</v>
      </c>
      <c r="D33" s="3" t="s">
        <v>12</v>
      </c>
      <c r="E33" s="13">
        <f t="shared" si="0"/>
        <v>8</v>
      </c>
      <c r="F33" s="3">
        <v>1</v>
      </c>
      <c r="G33" s="3" t="s">
        <v>56</v>
      </c>
      <c r="H33" s="8" t="s">
        <v>14</v>
      </c>
    </row>
    <row r="34" spans="1:8" ht="30" customHeight="1">
      <c r="A34" s="3" t="s">
        <v>90</v>
      </c>
      <c r="B34" s="3" t="s">
        <v>91</v>
      </c>
      <c r="C34" s="3" t="s">
        <v>17</v>
      </c>
      <c r="D34" s="3" t="s">
        <v>12</v>
      </c>
      <c r="E34" s="13">
        <f t="shared" si="0"/>
        <v>8</v>
      </c>
      <c r="F34" s="3">
        <v>2</v>
      </c>
      <c r="G34" s="3" t="s">
        <v>56</v>
      </c>
      <c r="H34" s="8" t="s">
        <v>14</v>
      </c>
    </row>
    <row r="35" spans="1:8" ht="30" customHeight="1">
      <c r="A35" s="3" t="s">
        <v>92</v>
      </c>
      <c r="B35" s="3" t="s">
        <v>93</v>
      </c>
      <c r="C35" s="3" t="s">
        <v>17</v>
      </c>
      <c r="D35" s="3" t="s">
        <v>12</v>
      </c>
      <c r="E35" s="13">
        <f t="shared" ref="E35:E52" si="1">IF(D35="P",5,IF(D35="PP",3,IF(D35="M",8,IF(D35="G",13,IF(D35="GG",21,"")))))</f>
        <v>8</v>
      </c>
      <c r="F35" s="3">
        <v>1</v>
      </c>
      <c r="G35" s="3" t="s">
        <v>56</v>
      </c>
      <c r="H35" s="8" t="s">
        <v>14</v>
      </c>
    </row>
    <row r="36" spans="1:8" ht="30" customHeight="1">
      <c r="A36" s="3" t="s">
        <v>94</v>
      </c>
      <c r="B36" s="3" t="s">
        <v>95</v>
      </c>
      <c r="C36" s="3" t="s">
        <v>17</v>
      </c>
      <c r="D36" s="3" t="s">
        <v>12</v>
      </c>
      <c r="E36" s="13">
        <f t="shared" si="1"/>
        <v>8</v>
      </c>
      <c r="F36" s="3">
        <v>2</v>
      </c>
      <c r="G36" s="3" t="s">
        <v>56</v>
      </c>
      <c r="H36" s="8" t="s">
        <v>14</v>
      </c>
    </row>
    <row r="37" spans="1:8" ht="30" customHeight="1">
      <c r="A37" s="3" t="s">
        <v>96</v>
      </c>
      <c r="B37" s="3" t="s">
        <v>97</v>
      </c>
      <c r="C37" s="3" t="s">
        <v>11</v>
      </c>
      <c r="D37" s="3" t="s">
        <v>12</v>
      </c>
      <c r="E37" s="13">
        <f t="shared" si="1"/>
        <v>8</v>
      </c>
      <c r="F37" s="3">
        <v>2</v>
      </c>
      <c r="G37" s="3" t="s">
        <v>56</v>
      </c>
      <c r="H37" s="8" t="s">
        <v>14</v>
      </c>
    </row>
    <row r="38" spans="1:8" ht="30" customHeight="1">
      <c r="A38" s="3" t="s">
        <v>98</v>
      </c>
      <c r="B38" s="3" t="s">
        <v>99</v>
      </c>
      <c r="C38" s="3" t="s">
        <v>100</v>
      </c>
      <c r="D38" s="3" t="s">
        <v>26</v>
      </c>
      <c r="E38" s="13">
        <f t="shared" si="1"/>
        <v>5</v>
      </c>
      <c r="F38" s="3">
        <v>3</v>
      </c>
      <c r="G38" s="3" t="s">
        <v>56</v>
      </c>
      <c r="H38" s="8" t="s">
        <v>14</v>
      </c>
    </row>
    <row r="39" spans="1:8" ht="30" customHeight="1">
      <c r="A39" s="3" t="s">
        <v>101</v>
      </c>
      <c r="B39" s="3" t="s">
        <v>102</v>
      </c>
      <c r="C39" s="3" t="s">
        <v>17</v>
      </c>
      <c r="D39" s="3" t="s">
        <v>31</v>
      </c>
      <c r="E39" s="13">
        <f t="shared" si="1"/>
        <v>13</v>
      </c>
      <c r="F39" s="3">
        <v>1</v>
      </c>
      <c r="G39" s="3" t="s">
        <v>56</v>
      </c>
      <c r="H39" s="8" t="s">
        <v>14</v>
      </c>
    </row>
    <row r="40" spans="1:8" ht="30" customHeight="1">
      <c r="A40" s="3" t="s">
        <v>103</v>
      </c>
      <c r="B40" s="3" t="s">
        <v>104</v>
      </c>
      <c r="C40" s="3" t="s">
        <v>100</v>
      </c>
      <c r="D40" s="3" t="s">
        <v>26</v>
      </c>
      <c r="E40" s="13">
        <f t="shared" si="1"/>
        <v>5</v>
      </c>
      <c r="F40" s="3">
        <v>3</v>
      </c>
      <c r="G40" s="3" t="s">
        <v>56</v>
      </c>
      <c r="H40" s="8" t="s">
        <v>14</v>
      </c>
    </row>
    <row r="41" spans="1:8" ht="30" customHeight="1">
      <c r="A41" s="3" t="s">
        <v>105</v>
      </c>
      <c r="B41" s="3" t="s">
        <v>106</v>
      </c>
      <c r="C41" s="3" t="s">
        <v>100</v>
      </c>
      <c r="D41" s="3" t="s">
        <v>12</v>
      </c>
      <c r="E41" s="13">
        <f t="shared" si="1"/>
        <v>8</v>
      </c>
      <c r="F41" s="3">
        <v>3</v>
      </c>
      <c r="G41" s="3" t="s">
        <v>56</v>
      </c>
      <c r="H41" s="8" t="s">
        <v>14</v>
      </c>
    </row>
    <row r="42" spans="1:8" ht="30" customHeight="1">
      <c r="A42" s="3" t="s">
        <v>107</v>
      </c>
      <c r="B42" s="3" t="s">
        <v>108</v>
      </c>
      <c r="C42" s="3" t="s">
        <v>11</v>
      </c>
      <c r="D42" s="3" t="s">
        <v>12</v>
      </c>
      <c r="E42" s="13">
        <f t="shared" si="1"/>
        <v>8</v>
      </c>
      <c r="F42" s="3">
        <v>2</v>
      </c>
      <c r="G42" s="3" t="s">
        <v>56</v>
      </c>
      <c r="H42" s="8" t="s">
        <v>14</v>
      </c>
    </row>
    <row r="43" spans="1:8" ht="30" customHeight="1">
      <c r="A43" s="3" t="s">
        <v>129</v>
      </c>
      <c r="B43" s="3" t="s">
        <v>128</v>
      </c>
      <c r="C43" s="3" t="s">
        <v>17</v>
      </c>
      <c r="D43" s="3" t="s">
        <v>12</v>
      </c>
      <c r="E43" s="13">
        <f t="shared" si="1"/>
        <v>8</v>
      </c>
      <c r="F43" s="3">
        <v>2</v>
      </c>
      <c r="G43" s="3" t="s">
        <v>56</v>
      </c>
      <c r="H43" s="8" t="s">
        <v>14</v>
      </c>
    </row>
    <row r="44" spans="1:8" ht="30" customHeight="1">
      <c r="A44" s="2" t="s">
        <v>109</v>
      </c>
      <c r="B44" s="2" t="s">
        <v>110</v>
      </c>
      <c r="C44" s="2" t="s">
        <v>17</v>
      </c>
      <c r="D44" s="2" t="s">
        <v>26</v>
      </c>
      <c r="E44" s="5">
        <f t="shared" si="1"/>
        <v>5</v>
      </c>
      <c r="F44" s="2">
        <v>1</v>
      </c>
      <c r="G44" s="2" t="s">
        <v>111</v>
      </c>
      <c r="H44" s="18" t="s">
        <v>57</v>
      </c>
    </row>
    <row r="45" spans="1:8" ht="30" customHeight="1">
      <c r="A45" s="2" t="s">
        <v>112</v>
      </c>
      <c r="B45" s="2" t="s">
        <v>113</v>
      </c>
      <c r="C45" s="2" t="s">
        <v>11</v>
      </c>
      <c r="D45" s="2" t="s">
        <v>12</v>
      </c>
      <c r="E45" s="5">
        <f t="shared" si="1"/>
        <v>8</v>
      </c>
      <c r="F45" s="2">
        <v>1</v>
      </c>
      <c r="G45" s="2" t="s">
        <v>111</v>
      </c>
      <c r="H45" s="8" t="s">
        <v>57</v>
      </c>
    </row>
    <row r="46" spans="1:8" ht="30" customHeight="1">
      <c r="A46" s="2" t="s">
        <v>114</v>
      </c>
      <c r="B46" s="2" t="s">
        <v>115</v>
      </c>
      <c r="C46" s="2" t="s">
        <v>11</v>
      </c>
      <c r="D46" s="2" t="s">
        <v>31</v>
      </c>
      <c r="E46" s="5">
        <f t="shared" si="1"/>
        <v>13</v>
      </c>
      <c r="F46" s="2">
        <v>1</v>
      </c>
      <c r="G46" s="2" t="s">
        <v>111</v>
      </c>
      <c r="H46" s="8" t="s">
        <v>57</v>
      </c>
    </row>
    <row r="47" spans="1:8" ht="30" customHeight="1">
      <c r="A47" s="2" t="s">
        <v>116</v>
      </c>
      <c r="B47" s="2" t="s">
        <v>117</v>
      </c>
      <c r="C47" s="2" t="s">
        <v>11</v>
      </c>
      <c r="D47" s="2" t="s">
        <v>31</v>
      </c>
      <c r="E47" s="5">
        <f t="shared" si="1"/>
        <v>13</v>
      </c>
      <c r="F47" s="2">
        <v>1</v>
      </c>
      <c r="G47" s="2" t="s">
        <v>111</v>
      </c>
      <c r="H47" s="8" t="s">
        <v>57</v>
      </c>
    </row>
    <row r="48" spans="1:8" ht="30" customHeight="1">
      <c r="A48" s="2" t="s">
        <v>118</v>
      </c>
      <c r="B48" s="2" t="s">
        <v>119</v>
      </c>
      <c r="C48" s="2" t="s">
        <v>11</v>
      </c>
      <c r="D48" s="2" t="s">
        <v>31</v>
      </c>
      <c r="E48" s="5">
        <f t="shared" si="1"/>
        <v>13</v>
      </c>
      <c r="F48" s="2">
        <v>1</v>
      </c>
      <c r="G48" s="2" t="s">
        <v>111</v>
      </c>
      <c r="H48" s="8" t="s">
        <v>57</v>
      </c>
    </row>
    <row r="49" spans="1:8" ht="30" customHeight="1">
      <c r="A49" s="2" t="s">
        <v>120</v>
      </c>
      <c r="B49" s="2" t="s">
        <v>121</v>
      </c>
      <c r="C49" s="2" t="s">
        <v>17</v>
      </c>
      <c r="D49" s="2" t="s">
        <v>26</v>
      </c>
      <c r="E49" s="5">
        <f t="shared" si="1"/>
        <v>5</v>
      </c>
      <c r="F49" s="2">
        <v>2</v>
      </c>
      <c r="G49" s="2" t="s">
        <v>111</v>
      </c>
      <c r="H49" s="8" t="s">
        <v>57</v>
      </c>
    </row>
    <row r="50" spans="1:8" ht="30" customHeight="1">
      <c r="A50" s="2" t="s">
        <v>122</v>
      </c>
      <c r="B50" s="2" t="s">
        <v>123</v>
      </c>
      <c r="C50" s="2" t="s">
        <v>17</v>
      </c>
      <c r="D50" s="2" t="s">
        <v>55</v>
      </c>
      <c r="E50" s="5">
        <f t="shared" si="1"/>
        <v>3</v>
      </c>
      <c r="F50" s="2">
        <v>2</v>
      </c>
      <c r="G50" s="2" t="s">
        <v>111</v>
      </c>
      <c r="H50" s="8" t="s">
        <v>57</v>
      </c>
    </row>
    <row r="51" spans="1:8" ht="30" customHeight="1">
      <c r="A51" s="2" t="s">
        <v>124</v>
      </c>
      <c r="B51" s="2" t="s">
        <v>125</v>
      </c>
      <c r="C51" s="2" t="s">
        <v>11</v>
      </c>
      <c r="D51" s="2" t="s">
        <v>31</v>
      </c>
      <c r="E51" s="5">
        <f t="shared" si="1"/>
        <v>13</v>
      </c>
      <c r="F51" s="2">
        <v>1</v>
      </c>
      <c r="G51" s="2" t="s">
        <v>111</v>
      </c>
      <c r="H51" s="8" t="s">
        <v>57</v>
      </c>
    </row>
    <row r="52" spans="1:8" ht="30" customHeight="1">
      <c r="A52" s="2" t="s">
        <v>126</v>
      </c>
      <c r="B52" s="2" t="s">
        <v>127</v>
      </c>
      <c r="C52" s="2" t="s">
        <v>11</v>
      </c>
      <c r="D52" s="2" t="s">
        <v>12</v>
      </c>
      <c r="E52" s="5">
        <f t="shared" si="1"/>
        <v>8</v>
      </c>
      <c r="F52" s="2">
        <v>1</v>
      </c>
      <c r="G52" s="2" t="s">
        <v>111</v>
      </c>
      <c r="H52" s="10" t="s">
        <v>57</v>
      </c>
    </row>
    <row r="53" spans="1:8">
      <c r="A53" s="1"/>
      <c r="B53" s="1"/>
      <c r="C53" s="1"/>
    </row>
    <row r="54" spans="1:8">
      <c r="A54" s="1"/>
      <c r="B54" s="1"/>
      <c r="C54" s="1"/>
    </row>
    <row r="55" spans="1:8">
      <c r="A55" s="1"/>
      <c r="B55" s="1"/>
      <c r="C55" s="1"/>
    </row>
    <row r="56" spans="1:8">
      <c r="A56" s="1"/>
      <c r="B56" s="1"/>
      <c r="C56" s="1"/>
    </row>
    <row r="57" spans="1:8">
      <c r="A57" s="1"/>
      <c r="B57" s="1"/>
      <c r="C57" s="1"/>
    </row>
    <row r="58" spans="1:8">
      <c r="A58" s="1"/>
      <c r="B58" s="1"/>
      <c r="C58" s="1"/>
    </row>
    <row r="59" spans="1:8">
      <c r="A59" s="1"/>
      <c r="B59" s="1"/>
      <c r="C59" s="1"/>
    </row>
    <row r="60" spans="1:8">
      <c r="A60" s="1"/>
      <c r="B60" s="1"/>
      <c r="C60" s="1"/>
    </row>
    <row r="61" spans="1:8">
      <c r="A61" s="1"/>
      <c r="B61" s="1"/>
      <c r="C61" s="1"/>
    </row>
    <row r="62" spans="1:8">
      <c r="A62" s="1"/>
      <c r="B62" s="1"/>
      <c r="C62" s="1"/>
    </row>
    <row r="63" spans="1:8">
      <c r="A63" s="1"/>
      <c r="B63" s="1"/>
      <c r="C63" s="1"/>
    </row>
    <row r="64" spans="1:8">
      <c r="A64" s="1"/>
      <c r="B64" s="1"/>
      <c r="C64" s="1"/>
    </row>
    <row r="65" spans="1:3">
      <c r="A65" s="1"/>
      <c r="B65" s="1"/>
      <c r="C65" s="1"/>
    </row>
    <row r="66" spans="1:3">
      <c r="B66" s="1"/>
      <c r="C66" s="1"/>
    </row>
    <row r="67" spans="1:3">
      <c r="B67" s="1"/>
      <c r="C67" s="1"/>
    </row>
    <row r="68" spans="1:3">
      <c r="B68" s="1"/>
      <c r="C68" s="1"/>
    </row>
    <row r="69" spans="1:3">
      <c r="B69" s="1"/>
      <c r="C69" s="1"/>
    </row>
  </sheetData>
  <mergeCells count="2">
    <mergeCell ref="K20:O20"/>
    <mergeCell ref="A1:H1"/>
  </mergeCells>
  <conditionalFormatting sqref="H3:H52">
    <cfRule type="cellIs" dxfId="13" priority="1" operator="equal">
      <formula>"FINALIZADO"</formula>
    </cfRule>
    <cfRule type="cellIs" dxfId="12" priority="2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3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5" ma:contentTypeDescription="Create a new document." ma:contentTypeScope="" ma:versionID="571acb434632999db5ee38a13a8eaef4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517f1c296c3d1a438ed59838590dd0f3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306DC-4D82-4FE5-B96D-A09D99E18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32D9B1-72E5-4E34-937B-239DA2CDF102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8497f9ae-9c71-438c-b553-1e6fe8b1acb0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BF2F96-8E40-4E5F-94E3-F7E55AE76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DA SILVA SANTOS .</dc:creator>
  <cp:keywords/>
  <dc:description/>
  <cp:lastModifiedBy>JORGE LUIZ CARDOSO DE SIQUEIRA .</cp:lastModifiedBy>
  <cp:revision/>
  <dcterms:created xsi:type="dcterms:W3CDTF">2025-08-28T20:52:19Z</dcterms:created>
  <dcterms:modified xsi:type="dcterms:W3CDTF">2025-10-30T22:53:12Z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</Properties>
</file>