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E:\INS_PMDL_2D5\Doc\Design_doc\"/>
    </mc:Choice>
  </mc:AlternateContent>
  <xr:revisionPtr revIDLastSave="0" documentId="8_{0E049F22-29C1-425F-9C95-99361B8942BA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寄存器列表说明" sheetId="4" r:id="rId1"/>
    <sheet name="寄存器列表" sheetId="1" r:id="rId2"/>
    <sheet name="编码器相关参数计算" sheetId="5" r:id="rId3"/>
    <sheet name="修订日志" sheetId="2" r:id="rId4"/>
  </sheets>
  <definedNames>
    <definedName name="_xlnm._FilterDatabase" localSheetId="3" hidden="1">修订日志!$B$2:$B$161</definedName>
    <definedName name="_xlnm.Print_Area" localSheetId="1">寄存器列表!$A:$J</definedName>
    <definedName name="_xlnm.Print_Titles" localSheetId="1">寄存器列表!$1:$1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6" i="5" l="1"/>
  <c r="Y26" i="5" s="1"/>
  <c r="H366" i="1"/>
  <c r="I366" i="1" s="1"/>
  <c r="H365" i="1"/>
  <c r="I365" i="1" s="1"/>
  <c r="H363" i="1"/>
  <c r="I363" i="1" s="1"/>
  <c r="H364" i="1"/>
  <c r="I364" i="1" s="1"/>
  <c r="I142" i="1"/>
  <c r="X31" i="5"/>
  <c r="Y32" i="5"/>
  <c r="M32" i="5"/>
  <c r="N32" i="5" s="1"/>
  <c r="V32" i="5" s="1"/>
  <c r="D32" i="5"/>
  <c r="I32" i="5" s="1"/>
  <c r="C32" i="5"/>
  <c r="H32" i="5" s="1"/>
  <c r="H165" i="1"/>
  <c r="D142" i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H282" i="1"/>
  <c r="H283" i="1"/>
  <c r="H284" i="1"/>
  <c r="H285" i="1"/>
  <c r="H286" i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273" i="1"/>
  <c r="I273" i="1" s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273" i="1"/>
  <c r="Y24" i="5"/>
  <c r="Y25" i="5"/>
  <c r="Y27" i="5"/>
  <c r="Y28" i="5"/>
  <c r="Y29" i="5"/>
  <c r="Y30" i="5"/>
  <c r="Y31" i="5"/>
  <c r="Y23" i="5"/>
  <c r="D23" i="5"/>
  <c r="D24" i="5"/>
  <c r="D25" i="5"/>
  <c r="D26" i="5"/>
  <c r="D27" i="5"/>
  <c r="D28" i="5"/>
  <c r="D29" i="5"/>
  <c r="D30" i="5"/>
  <c r="D31" i="5"/>
  <c r="D22" i="5"/>
  <c r="O32" i="5" l="1"/>
  <c r="P32" i="5" s="1"/>
  <c r="R32" i="5" s="1"/>
  <c r="B15" i="5"/>
  <c r="D15" i="5" s="1"/>
  <c r="F15" i="5" s="1"/>
  <c r="B14" i="5"/>
  <c r="D14" i="5" s="1"/>
  <c r="F14" i="5" s="1"/>
  <c r="D13" i="5"/>
  <c r="F13" i="5" s="1"/>
  <c r="B13" i="5"/>
  <c r="D12" i="5"/>
  <c r="F12" i="5" s="1"/>
  <c r="H12" i="5" s="1"/>
  <c r="B12" i="5"/>
  <c r="B11" i="5"/>
  <c r="D11" i="5" s="1"/>
  <c r="F11" i="5" s="1"/>
  <c r="B10" i="5"/>
  <c r="D10" i="5" s="1"/>
  <c r="F10" i="5" s="1"/>
  <c r="B9" i="5"/>
  <c r="D9" i="5" s="1"/>
  <c r="F9" i="5" s="1"/>
  <c r="B8" i="5"/>
  <c r="D8" i="5" s="1"/>
  <c r="F8" i="5" s="1"/>
  <c r="B7" i="5"/>
  <c r="D7" i="5" s="1"/>
  <c r="F7" i="5" s="1"/>
  <c r="B6" i="5"/>
  <c r="C2" i="5"/>
  <c r="C6" i="5" s="1"/>
  <c r="D6" i="5" s="1"/>
  <c r="F6" i="5" s="1"/>
  <c r="W32" i="5" l="1"/>
  <c r="T32" i="5"/>
  <c r="U32" i="5" s="1"/>
  <c r="X32" i="5" s="1"/>
  <c r="J7" i="5"/>
  <c r="L7" i="5" s="1"/>
  <c r="H7" i="5"/>
  <c r="I7" i="5" s="1"/>
  <c r="J6" i="5"/>
  <c r="L6" i="5" s="1"/>
  <c r="H6" i="5"/>
  <c r="I6" i="5" s="1"/>
  <c r="J11" i="5"/>
  <c r="L11" i="5" s="1"/>
  <c r="H11" i="5"/>
  <c r="I11" i="5" s="1"/>
  <c r="J13" i="5"/>
  <c r="L13" i="5" s="1"/>
  <c r="H13" i="5"/>
  <c r="I13" i="5" s="1"/>
  <c r="J9" i="5"/>
  <c r="L9" i="5" s="1"/>
  <c r="H9" i="5"/>
  <c r="I9" i="5" s="1"/>
  <c r="J14" i="5"/>
  <c r="L14" i="5" s="1"/>
  <c r="H14" i="5"/>
  <c r="I14" i="5" s="1"/>
  <c r="H8" i="5"/>
  <c r="I8" i="5" s="1"/>
  <c r="J8" i="5"/>
  <c r="L8" i="5" s="1"/>
  <c r="J10" i="5"/>
  <c r="L10" i="5" s="1"/>
  <c r="H10" i="5"/>
  <c r="I10" i="5" s="1"/>
  <c r="J15" i="5"/>
  <c r="L15" i="5" s="1"/>
  <c r="H15" i="5"/>
  <c r="I15" i="5" s="1"/>
  <c r="M23" i="5"/>
  <c r="N23" i="5" s="1"/>
  <c r="M24" i="5"/>
  <c r="N24" i="5" s="1"/>
  <c r="M25" i="5"/>
  <c r="N25" i="5" s="1"/>
  <c r="M26" i="5"/>
  <c r="N26" i="5"/>
  <c r="V26" i="5" s="1"/>
  <c r="M27" i="5"/>
  <c r="N27" i="5"/>
  <c r="M28" i="5"/>
  <c r="N28" i="5" s="1"/>
  <c r="M29" i="5"/>
  <c r="K29" i="5" s="1"/>
  <c r="O29" i="5" s="1"/>
  <c r="N29" i="5"/>
  <c r="M30" i="5"/>
  <c r="K30" i="5" s="1"/>
  <c r="O30" i="5" s="1"/>
  <c r="M31" i="5"/>
  <c r="N31" i="5"/>
  <c r="K27" i="5"/>
  <c r="K25" i="5"/>
  <c r="K23" i="5"/>
  <c r="I31" i="5"/>
  <c r="C31" i="5"/>
  <c r="H31" i="5" s="1"/>
  <c r="I30" i="5"/>
  <c r="C30" i="5"/>
  <c r="H30" i="5" s="1"/>
  <c r="I29" i="5"/>
  <c r="C29" i="5"/>
  <c r="H29" i="5" s="1"/>
  <c r="I28" i="5"/>
  <c r="C28" i="5"/>
  <c r="H28" i="5" s="1"/>
  <c r="I27" i="5"/>
  <c r="C27" i="5"/>
  <c r="O26" i="5"/>
  <c r="I26" i="5"/>
  <c r="C26" i="5"/>
  <c r="H26" i="5" s="1"/>
  <c r="K24" i="5"/>
  <c r="O24" i="5" s="1"/>
  <c r="I24" i="5"/>
  <c r="C24" i="5"/>
  <c r="H24" i="5" s="1"/>
  <c r="I23" i="5"/>
  <c r="C23" i="5"/>
  <c r="H23" i="5" s="1"/>
  <c r="I25" i="5"/>
  <c r="C25" i="5"/>
  <c r="H25" i="5" s="1"/>
  <c r="C22" i="5"/>
  <c r="D138" i="1"/>
  <c r="D139" i="1"/>
  <c r="D140" i="1"/>
  <c r="D141" i="1"/>
  <c r="D137" i="1"/>
  <c r="H137" i="1"/>
  <c r="D145" i="1"/>
  <c r="H145" i="1"/>
  <c r="D146" i="1"/>
  <c r="H146" i="1"/>
  <c r="D147" i="1"/>
  <c r="H147" i="1"/>
  <c r="D148" i="1"/>
  <c r="H148" i="1"/>
  <c r="D149" i="1"/>
  <c r="H149" i="1"/>
  <c r="D150" i="1"/>
  <c r="H150" i="1"/>
  <c r="D151" i="1"/>
  <c r="H151" i="1"/>
  <c r="D152" i="1"/>
  <c r="H152" i="1"/>
  <c r="D153" i="1"/>
  <c r="H153" i="1"/>
  <c r="D154" i="1"/>
  <c r="H154" i="1"/>
  <c r="D155" i="1"/>
  <c r="H155" i="1"/>
  <c r="I155" i="1" s="1"/>
  <c r="D156" i="1"/>
  <c r="H156" i="1"/>
  <c r="I156" i="1" s="1"/>
  <c r="D157" i="1"/>
  <c r="H157" i="1"/>
  <c r="D158" i="1"/>
  <c r="H158" i="1"/>
  <c r="D159" i="1"/>
  <c r="H159" i="1"/>
  <c r="D160" i="1"/>
  <c r="H160" i="1"/>
  <c r="D161" i="1"/>
  <c r="H161" i="1"/>
  <c r="D162" i="1"/>
  <c r="H162" i="1"/>
  <c r="D163" i="1"/>
  <c r="H163" i="1"/>
  <c r="D167" i="1"/>
  <c r="H167" i="1"/>
  <c r="I167" i="1" s="1"/>
  <c r="D168" i="1"/>
  <c r="H168" i="1"/>
  <c r="I168" i="1" s="1"/>
  <c r="D169" i="1"/>
  <c r="H169" i="1"/>
  <c r="I169" i="1" s="1"/>
  <c r="D170" i="1"/>
  <c r="H170" i="1"/>
  <c r="I170" i="1" s="1"/>
  <c r="D171" i="1"/>
  <c r="H171" i="1"/>
  <c r="I171" i="1" s="1"/>
  <c r="D172" i="1"/>
  <c r="H172" i="1"/>
  <c r="I172" i="1" s="1"/>
  <c r="D173" i="1"/>
  <c r="H173" i="1"/>
  <c r="I173" i="1" s="1"/>
  <c r="D174" i="1"/>
  <c r="H174" i="1"/>
  <c r="I174" i="1" s="1"/>
  <c r="D175" i="1"/>
  <c r="H175" i="1"/>
  <c r="I175" i="1" s="1"/>
  <c r="D176" i="1"/>
  <c r="H176" i="1"/>
  <c r="I176" i="1" s="1"/>
  <c r="D177" i="1"/>
  <c r="H177" i="1"/>
  <c r="I177" i="1" s="1"/>
  <c r="D178" i="1"/>
  <c r="H178" i="1"/>
  <c r="I178" i="1" s="1"/>
  <c r="D179" i="1"/>
  <c r="H179" i="1"/>
  <c r="I179" i="1" s="1"/>
  <c r="D180" i="1"/>
  <c r="H180" i="1"/>
  <c r="I180" i="1" s="1"/>
  <c r="D181" i="1"/>
  <c r="H181" i="1"/>
  <c r="I181" i="1" s="1"/>
  <c r="D182" i="1"/>
  <c r="H182" i="1"/>
  <c r="I182" i="1" s="1"/>
  <c r="D183" i="1"/>
  <c r="H183" i="1"/>
  <c r="I183" i="1" s="1"/>
  <c r="D184" i="1"/>
  <c r="H184" i="1"/>
  <c r="I184" i="1" s="1"/>
  <c r="D185" i="1"/>
  <c r="H185" i="1"/>
  <c r="I185" i="1" s="1"/>
  <c r="D186" i="1"/>
  <c r="H186" i="1"/>
  <c r="I186" i="1" s="1"/>
  <c r="D187" i="1"/>
  <c r="H187" i="1"/>
  <c r="I187" i="1" s="1"/>
  <c r="D188" i="1"/>
  <c r="H188" i="1"/>
  <c r="I188" i="1" s="1"/>
  <c r="D189" i="1"/>
  <c r="H189" i="1"/>
  <c r="I189" i="1" s="1"/>
  <c r="D190" i="1"/>
  <c r="H190" i="1"/>
  <c r="I190" i="1" s="1"/>
  <c r="D191" i="1"/>
  <c r="H191" i="1"/>
  <c r="I191" i="1" s="1"/>
  <c r="D192" i="1"/>
  <c r="H192" i="1"/>
  <c r="I192" i="1" s="1"/>
  <c r="D193" i="1"/>
  <c r="H193" i="1"/>
  <c r="I193" i="1" s="1"/>
  <c r="D194" i="1"/>
  <c r="H194" i="1"/>
  <c r="I194" i="1" s="1"/>
  <c r="D195" i="1"/>
  <c r="H195" i="1"/>
  <c r="I195" i="1" s="1"/>
  <c r="D196" i="1"/>
  <c r="H196" i="1"/>
  <c r="I196" i="1" s="1"/>
  <c r="D197" i="1"/>
  <c r="H197" i="1"/>
  <c r="I197" i="1" s="1"/>
  <c r="D198" i="1"/>
  <c r="H198" i="1"/>
  <c r="I198" i="1" s="1"/>
  <c r="D200" i="1"/>
  <c r="H200" i="1"/>
  <c r="I200" i="1" s="1"/>
  <c r="D201" i="1"/>
  <c r="H201" i="1"/>
  <c r="I201" i="1" s="1"/>
  <c r="D204" i="1"/>
  <c r="D205" i="1"/>
  <c r="D206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03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I222" i="1" s="1"/>
  <c r="H223" i="1"/>
  <c r="I223" i="1" s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I237" i="1" s="1"/>
  <c r="H238" i="1"/>
  <c r="I238" i="1" s="1"/>
  <c r="H239" i="1"/>
  <c r="I239" i="1" s="1"/>
  <c r="H208" i="1"/>
  <c r="H206" i="1"/>
  <c r="H205" i="1"/>
  <c r="H203" i="1"/>
  <c r="I203" i="1" s="1"/>
  <c r="H204" i="1"/>
  <c r="D362" i="1"/>
  <c r="H85" i="1"/>
  <c r="I85" i="1" s="1"/>
  <c r="D61" i="1"/>
  <c r="H92" i="1"/>
  <c r="H84" i="1"/>
  <c r="I84" i="1" s="1"/>
  <c r="H83" i="1"/>
  <c r="I83" i="1" s="1"/>
  <c r="H82" i="1"/>
  <c r="I82" i="1" s="1"/>
  <c r="H81" i="1"/>
  <c r="I81" i="1" s="1"/>
  <c r="H80" i="1"/>
  <c r="I80" i="1" s="1"/>
  <c r="H79" i="1"/>
  <c r="I79" i="1" s="1"/>
  <c r="H78" i="1"/>
  <c r="I78" i="1" s="1"/>
  <c r="H77" i="1"/>
  <c r="H76" i="1"/>
  <c r="H75" i="1"/>
  <c r="I75" i="1" s="1"/>
  <c r="H74" i="1"/>
  <c r="I74" i="1" s="1"/>
  <c r="H73" i="1"/>
  <c r="I73" i="1" s="1"/>
  <c r="H72" i="1"/>
  <c r="I72" i="1" s="1"/>
  <c r="H71" i="1"/>
  <c r="I71" i="1" s="1"/>
  <c r="H70" i="1"/>
  <c r="I70" i="1" s="1"/>
  <c r="H69" i="1"/>
  <c r="I69" i="1" s="1"/>
  <c r="H68" i="1"/>
  <c r="H67" i="1"/>
  <c r="H66" i="1"/>
  <c r="I66" i="1" s="1"/>
  <c r="H65" i="1"/>
  <c r="I65" i="1" s="1"/>
  <c r="H64" i="1"/>
  <c r="H63" i="1"/>
  <c r="I63" i="1" s="1"/>
  <c r="H62" i="1"/>
  <c r="I62" i="1" s="1"/>
  <c r="H61" i="1"/>
  <c r="H94" i="1"/>
  <c r="I94" i="1" s="1"/>
  <c r="H95" i="1"/>
  <c r="I95" i="1" s="1"/>
  <c r="H96" i="1"/>
  <c r="H97" i="1"/>
  <c r="H98" i="1"/>
  <c r="I98" i="1" s="1"/>
  <c r="H99" i="1"/>
  <c r="H100" i="1"/>
  <c r="H101" i="1"/>
  <c r="I101" i="1" s="1"/>
  <c r="H102" i="1"/>
  <c r="I102" i="1" s="1"/>
  <c r="H103" i="1"/>
  <c r="I103" i="1" s="1"/>
  <c r="H104" i="1"/>
  <c r="I104" i="1" s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69" i="1"/>
  <c r="D70" i="1"/>
  <c r="D71" i="1"/>
  <c r="D72" i="1"/>
  <c r="D73" i="1"/>
  <c r="D74" i="1"/>
  <c r="D75" i="1"/>
  <c r="D76" i="1"/>
  <c r="D77" i="1"/>
  <c r="D78" i="1"/>
  <c r="D79" i="1"/>
  <c r="D55" i="1"/>
  <c r="D56" i="1"/>
  <c r="D57" i="1"/>
  <c r="D58" i="1"/>
  <c r="D59" i="1"/>
  <c r="D60" i="1"/>
  <c r="D62" i="1"/>
  <c r="D63" i="1"/>
  <c r="D64" i="1"/>
  <c r="D65" i="1"/>
  <c r="D66" i="1"/>
  <c r="D67" i="1"/>
  <c r="D68" i="1"/>
  <c r="N30" i="5" l="1"/>
  <c r="O23" i="5"/>
  <c r="V23" i="5"/>
  <c r="O25" i="5"/>
  <c r="P25" i="5" s="1"/>
  <c r="R25" i="5" s="1"/>
  <c r="V25" i="5"/>
  <c r="O27" i="5"/>
  <c r="V27" i="5"/>
  <c r="V29" i="5"/>
  <c r="V30" i="5"/>
  <c r="V24" i="5"/>
  <c r="K31" i="5"/>
  <c r="K28" i="5"/>
  <c r="P26" i="5"/>
  <c r="R26" i="5" s="1"/>
  <c r="H27" i="5"/>
  <c r="P30" i="5"/>
  <c r="R30" i="5" s="1"/>
  <c r="P29" i="5"/>
  <c r="R29" i="5" s="1"/>
  <c r="P27" i="5"/>
  <c r="R27" i="5" s="1"/>
  <c r="P24" i="5"/>
  <c r="R24" i="5" s="1"/>
  <c r="P23" i="5"/>
  <c r="R23" i="5" s="1"/>
  <c r="H362" i="1"/>
  <c r="I362" i="1" s="1"/>
  <c r="T25" i="5" l="1"/>
  <c r="U25" i="5" s="1"/>
  <c r="X25" i="5" s="1"/>
  <c r="W25" i="5"/>
  <c r="T24" i="5"/>
  <c r="U24" i="5" s="1"/>
  <c r="X24" i="5" s="1"/>
  <c r="W24" i="5"/>
  <c r="T29" i="5"/>
  <c r="U29" i="5" s="1"/>
  <c r="X29" i="5" s="1"/>
  <c r="W29" i="5"/>
  <c r="T26" i="5"/>
  <c r="U26" i="5" s="1"/>
  <c r="X26" i="5" s="1"/>
  <c r="W26" i="5"/>
  <c r="T27" i="5"/>
  <c r="U27" i="5" s="1"/>
  <c r="X27" i="5" s="1"/>
  <c r="W27" i="5"/>
  <c r="O28" i="5"/>
  <c r="P28" i="5" s="1"/>
  <c r="R28" i="5" s="1"/>
  <c r="V28" i="5"/>
  <c r="O31" i="5"/>
  <c r="P31" i="5" s="1"/>
  <c r="R31" i="5" s="1"/>
  <c r="V31" i="5"/>
  <c r="T23" i="5"/>
  <c r="U23" i="5" s="1"/>
  <c r="X23" i="5" s="1"/>
  <c r="W23" i="5"/>
  <c r="T30" i="5"/>
  <c r="U30" i="5" s="1"/>
  <c r="X30" i="5" s="1"/>
  <c r="W30" i="5"/>
  <c r="H135" i="1"/>
  <c r="H368" i="1"/>
  <c r="I368" i="1" s="1"/>
  <c r="D368" i="1"/>
  <c r="H361" i="1"/>
  <c r="I361" i="1" s="1"/>
  <c r="D361" i="1"/>
  <c r="H360" i="1"/>
  <c r="I360" i="1" s="1"/>
  <c r="D360" i="1"/>
  <c r="H359" i="1"/>
  <c r="I359" i="1" s="1"/>
  <c r="D359" i="1"/>
  <c r="H358" i="1"/>
  <c r="I358" i="1" s="1"/>
  <c r="D358" i="1"/>
  <c r="H357" i="1"/>
  <c r="I357" i="1" s="1"/>
  <c r="D357" i="1"/>
  <c r="H356" i="1"/>
  <c r="I356" i="1" s="1"/>
  <c r="D356" i="1"/>
  <c r="H355" i="1"/>
  <c r="I355" i="1" s="1"/>
  <c r="D355" i="1"/>
  <c r="H354" i="1"/>
  <c r="I354" i="1" s="1"/>
  <c r="D354" i="1"/>
  <c r="H353" i="1"/>
  <c r="I353" i="1" s="1"/>
  <c r="D353" i="1"/>
  <c r="H352" i="1"/>
  <c r="I352" i="1" s="1"/>
  <c r="D352" i="1"/>
  <c r="H351" i="1"/>
  <c r="I351" i="1" s="1"/>
  <c r="D351" i="1"/>
  <c r="H350" i="1"/>
  <c r="I350" i="1" s="1"/>
  <c r="D350" i="1"/>
  <c r="H349" i="1"/>
  <c r="I349" i="1" s="1"/>
  <c r="D349" i="1"/>
  <c r="H348" i="1"/>
  <c r="I348" i="1" s="1"/>
  <c r="D348" i="1"/>
  <c r="H347" i="1"/>
  <c r="I347" i="1" s="1"/>
  <c r="D347" i="1"/>
  <c r="H346" i="1"/>
  <c r="I346" i="1" s="1"/>
  <c r="D346" i="1"/>
  <c r="H345" i="1"/>
  <c r="I345" i="1" s="1"/>
  <c r="D345" i="1"/>
  <c r="H318" i="1"/>
  <c r="I318" i="1" s="1"/>
  <c r="D318" i="1"/>
  <c r="H317" i="1"/>
  <c r="I317" i="1" s="1"/>
  <c r="D317" i="1"/>
  <c r="H316" i="1"/>
  <c r="I316" i="1" s="1"/>
  <c r="D316" i="1"/>
  <c r="H314" i="1"/>
  <c r="D314" i="1"/>
  <c r="H313" i="1"/>
  <c r="I313" i="1" s="1"/>
  <c r="D313" i="1"/>
  <c r="H312" i="1"/>
  <c r="I312" i="1" s="1"/>
  <c r="D312" i="1"/>
  <c r="H311" i="1"/>
  <c r="I311" i="1" s="1"/>
  <c r="D311" i="1"/>
  <c r="H310" i="1"/>
  <c r="I310" i="1" s="1"/>
  <c r="D310" i="1"/>
  <c r="H309" i="1"/>
  <c r="I309" i="1" s="1"/>
  <c r="D309" i="1"/>
  <c r="H308" i="1"/>
  <c r="I308" i="1" s="1"/>
  <c r="D308" i="1"/>
  <c r="H307" i="1"/>
  <c r="I307" i="1" s="1"/>
  <c r="D307" i="1"/>
  <c r="H306" i="1"/>
  <c r="I306" i="1" s="1"/>
  <c r="D306" i="1"/>
  <c r="H134" i="1"/>
  <c r="I134" i="1" s="1"/>
  <c r="D134" i="1"/>
  <c r="H133" i="1"/>
  <c r="I133" i="1" s="1"/>
  <c r="D133" i="1"/>
  <c r="H132" i="1"/>
  <c r="I132" i="1" s="1"/>
  <c r="D132" i="1"/>
  <c r="H131" i="1"/>
  <c r="I131" i="1" s="1"/>
  <c r="D131" i="1"/>
  <c r="H130" i="1"/>
  <c r="I130" i="1" s="1"/>
  <c r="D130" i="1"/>
  <c r="H129" i="1"/>
  <c r="I129" i="1" s="1"/>
  <c r="D129" i="1"/>
  <c r="H128" i="1"/>
  <c r="I128" i="1" s="1"/>
  <c r="D128" i="1"/>
  <c r="H127" i="1"/>
  <c r="I127" i="1" s="1"/>
  <c r="D127" i="1"/>
  <c r="H126" i="1"/>
  <c r="I126" i="1" s="1"/>
  <c r="D126" i="1"/>
  <c r="H125" i="1"/>
  <c r="I125" i="1" s="1"/>
  <c r="D125" i="1"/>
  <c r="H124" i="1"/>
  <c r="D124" i="1"/>
  <c r="H123" i="1"/>
  <c r="D123" i="1"/>
  <c r="H122" i="1"/>
  <c r="I122" i="1" s="1"/>
  <c r="D122" i="1"/>
  <c r="H121" i="1"/>
  <c r="I121" i="1" s="1"/>
  <c r="D121" i="1"/>
  <c r="H120" i="1"/>
  <c r="I120" i="1" s="1"/>
  <c r="D120" i="1"/>
  <c r="H119" i="1"/>
  <c r="I119" i="1" s="1"/>
  <c r="D119" i="1"/>
  <c r="H118" i="1"/>
  <c r="I118" i="1" s="1"/>
  <c r="D118" i="1"/>
  <c r="H117" i="1"/>
  <c r="I117" i="1" s="1"/>
  <c r="D117" i="1"/>
  <c r="H116" i="1"/>
  <c r="I116" i="1" s="1"/>
  <c r="D116" i="1"/>
  <c r="H115" i="1"/>
  <c r="I115" i="1" s="1"/>
  <c r="D115" i="1"/>
  <c r="H114" i="1"/>
  <c r="I114" i="1" s="1"/>
  <c r="D114" i="1"/>
  <c r="H113" i="1"/>
  <c r="I113" i="1" s="1"/>
  <c r="D113" i="1"/>
  <c r="H112" i="1"/>
  <c r="I112" i="1" s="1"/>
  <c r="D112" i="1"/>
  <c r="H111" i="1"/>
  <c r="I111" i="1" s="1"/>
  <c r="D111" i="1"/>
  <c r="H110" i="1"/>
  <c r="I110" i="1" s="1"/>
  <c r="D110" i="1"/>
  <c r="H109" i="1"/>
  <c r="I109" i="1" s="1"/>
  <c r="D109" i="1"/>
  <c r="H108" i="1"/>
  <c r="I108" i="1" s="1"/>
  <c r="D108" i="1"/>
  <c r="H107" i="1"/>
  <c r="I107" i="1" s="1"/>
  <c r="D107" i="1"/>
  <c r="H106" i="1"/>
  <c r="I106" i="1" s="1"/>
  <c r="D106" i="1"/>
  <c r="H105" i="1"/>
  <c r="I105" i="1" s="1"/>
  <c r="D105" i="1"/>
  <c r="D104" i="1"/>
  <c r="D103" i="1"/>
  <c r="D102" i="1"/>
  <c r="D101" i="1"/>
  <c r="D100" i="1"/>
  <c r="D99" i="1"/>
  <c r="D98" i="1"/>
  <c r="D97" i="1"/>
  <c r="D96" i="1"/>
  <c r="D95" i="1"/>
  <c r="D94" i="1"/>
  <c r="H54" i="1"/>
  <c r="I54" i="1" s="1"/>
  <c r="D54" i="1"/>
  <c r="H53" i="1"/>
  <c r="I53" i="1" s="1"/>
  <c r="D53" i="1"/>
  <c r="H52" i="1"/>
  <c r="I52" i="1" s="1"/>
  <c r="D52" i="1"/>
  <c r="H51" i="1"/>
  <c r="I51" i="1" s="1"/>
  <c r="D51" i="1"/>
  <c r="H50" i="1"/>
  <c r="I50" i="1" s="1"/>
  <c r="D50" i="1"/>
  <c r="H49" i="1"/>
  <c r="I49" i="1" s="1"/>
  <c r="D49" i="1"/>
  <c r="H48" i="1"/>
  <c r="I48" i="1" s="1"/>
  <c r="D48" i="1"/>
  <c r="H47" i="1"/>
  <c r="I47" i="1" s="1"/>
  <c r="D47" i="1"/>
  <c r="H46" i="1"/>
  <c r="I46" i="1" s="1"/>
  <c r="D46" i="1"/>
  <c r="H45" i="1"/>
  <c r="D45" i="1"/>
  <c r="H44" i="1"/>
  <c r="D44" i="1"/>
  <c r="H43" i="1"/>
  <c r="I43" i="1" s="1"/>
  <c r="D43" i="1"/>
  <c r="H42" i="1"/>
  <c r="I42" i="1" s="1"/>
  <c r="D42" i="1"/>
  <c r="H41" i="1"/>
  <c r="I41" i="1" s="1"/>
  <c r="D41" i="1"/>
  <c r="H40" i="1"/>
  <c r="I40" i="1" s="1"/>
  <c r="D40" i="1"/>
  <c r="H39" i="1"/>
  <c r="I39" i="1" s="1"/>
  <c r="D39" i="1"/>
  <c r="H38" i="1"/>
  <c r="I38" i="1" s="1"/>
  <c r="D38" i="1"/>
  <c r="H37" i="1"/>
  <c r="I37" i="1" s="1"/>
  <c r="D37" i="1"/>
  <c r="H36" i="1"/>
  <c r="D36" i="1"/>
  <c r="H35" i="1"/>
  <c r="D35" i="1"/>
  <c r="H34" i="1"/>
  <c r="I34" i="1" s="1"/>
  <c r="D34" i="1"/>
  <c r="H33" i="1"/>
  <c r="I33" i="1" s="1"/>
  <c r="D33" i="1"/>
  <c r="H32" i="1"/>
  <c r="D32" i="1"/>
  <c r="H31" i="1"/>
  <c r="I31" i="1" s="1"/>
  <c r="D31" i="1"/>
  <c r="H30" i="1"/>
  <c r="I30" i="1" s="1"/>
  <c r="D30" i="1"/>
  <c r="H29" i="1"/>
  <c r="D29" i="1"/>
  <c r="H27" i="1"/>
  <c r="I27" i="1" s="1"/>
  <c r="D27" i="1"/>
  <c r="H25" i="1"/>
  <c r="I25" i="1" s="1"/>
  <c r="D25" i="1"/>
  <c r="H23" i="1"/>
  <c r="D23" i="1"/>
  <c r="H22" i="1"/>
  <c r="D22" i="1"/>
  <c r="H21" i="1"/>
  <c r="D21" i="1"/>
  <c r="H20" i="1"/>
  <c r="D20" i="1"/>
  <c r="K17" i="1"/>
  <c r="H17" i="1"/>
  <c r="D17" i="1"/>
  <c r="H16" i="1"/>
  <c r="D16" i="1"/>
  <c r="H15" i="1"/>
  <c r="D15" i="1"/>
  <c r="H14" i="1"/>
  <c r="D14" i="1"/>
  <c r="H13" i="1"/>
  <c r="H12" i="1"/>
  <c r="D12" i="1"/>
  <c r="H11" i="1"/>
  <c r="H10" i="1"/>
  <c r="H9" i="1"/>
  <c r="D9" i="1"/>
  <c r="H8" i="1"/>
  <c r="I8" i="1" s="1"/>
  <c r="H7" i="1"/>
  <c r="I7" i="1" s="1"/>
  <c r="H6" i="1"/>
  <c r="I6" i="1" s="1"/>
  <c r="H5" i="1"/>
  <c r="I5" i="1" s="1"/>
  <c r="D5" i="1"/>
  <c r="H4" i="1"/>
  <c r="D4" i="1"/>
  <c r="H3" i="1"/>
  <c r="D3" i="1"/>
  <c r="H2" i="1"/>
  <c r="D2" i="1"/>
  <c r="T28" i="5" l="1"/>
  <c r="U28" i="5" s="1"/>
  <c r="X28" i="5" s="1"/>
  <c r="W28" i="5"/>
  <c r="T31" i="5"/>
  <c r="U31" i="5" s="1"/>
  <c r="W31" i="5"/>
</calcChain>
</file>

<file path=xl/sharedStrings.xml><?xml version="1.0" encoding="utf-8"?>
<sst xmlns="http://schemas.openxmlformats.org/spreadsheetml/2006/main" count="1700" uniqueCount="743">
  <si>
    <t>注1</t>
  </si>
  <si>
    <r>
      <rPr>
        <b/>
        <sz val="11"/>
        <color theme="1"/>
        <rFont val="等线"/>
        <family val="3"/>
        <charset val="134"/>
        <scheme val="minor"/>
      </rPr>
      <t>寄存器属性:</t>
    </r>
    <r>
      <rPr>
        <sz val="11"/>
        <color theme="1"/>
        <rFont val="等线"/>
        <family val="3"/>
        <charset val="134"/>
        <scheme val="minor"/>
      </rPr>
      <t xml:space="preserve">
RO: Read only 只读
RW: Read write 读写
WC: Write clear 写清, 
      写入之后再次读取到的值为复位值
RC: Read clear 读清, 
      读取之后再次读取到的值为复位值</t>
    </r>
  </si>
  <si>
    <t>注2</t>
  </si>
  <si>
    <r>
      <rPr>
        <b/>
        <sz val="11"/>
        <color theme="1"/>
        <rFont val="等线"/>
        <family val="3"/>
        <charset val="134"/>
        <scheme val="minor"/>
      </rPr>
      <t>寄存器地址:</t>
    </r>
    <r>
      <rPr>
        <sz val="11"/>
        <color theme="1"/>
        <rFont val="等线"/>
        <family val="3"/>
        <charset val="134"/>
        <scheme val="minor"/>
      </rPr>
      <t xml:space="preserve">
寄存器地址均为基址+偏移地址的组合，访问时请注意</t>
    </r>
  </si>
  <si>
    <t>注3</t>
  </si>
  <si>
    <r>
      <rPr>
        <b/>
        <sz val="11"/>
        <color theme="1"/>
        <rFont val="等线"/>
        <family val="3"/>
        <charset val="134"/>
        <scheme val="minor"/>
      </rPr>
      <t>寄存器内容:</t>
    </r>
    <r>
      <rPr>
        <sz val="11"/>
        <color theme="1"/>
        <rFont val="等线"/>
        <family val="3"/>
        <charset val="134"/>
        <scheme val="minor"/>
      </rPr>
      <t xml:space="preserve">
所有寄存器位宽均为32bit,未声明的字段均为保留部分，暂无作用</t>
    </r>
  </si>
  <si>
    <t>注4</t>
  </si>
  <si>
    <r>
      <rPr>
        <b/>
        <sz val="11"/>
        <color theme="1"/>
        <rFont val="等线"/>
        <family val="3"/>
        <charset val="134"/>
        <scheme val="minor"/>
      </rPr>
      <t>寄存器参数:</t>
    </r>
    <r>
      <rPr>
        <sz val="11"/>
        <color theme="1"/>
        <rFont val="等线"/>
        <family val="3"/>
        <charset val="134"/>
        <scheme val="minor"/>
      </rPr>
      <t xml:space="preserve">
本寄存器内与时间相关的信号如无特殊说明均为单位数值对应8ns时间
如 reg_trigger_delay= 1 即外触发延迟为8ns</t>
    </r>
  </si>
  <si>
    <t>注5</t>
  </si>
  <si>
    <r>
      <rPr>
        <b/>
        <sz val="11"/>
        <color theme="1"/>
        <rFont val="等线"/>
        <family val="3"/>
        <charset val="134"/>
        <scheme val="minor"/>
      </rPr>
      <t>寄存器访问:</t>
    </r>
    <r>
      <rPr>
        <sz val="11"/>
        <color theme="1"/>
        <rFont val="等线"/>
        <family val="3"/>
        <charset val="134"/>
        <scheme val="minor"/>
      </rPr>
      <t xml:space="preserve">
在修改某些参数的时候需要暂时停止对应的功能
如修改触发相关参数时应先停止触发输出
如修改数据传输相关参数时应先停止数据采集</t>
    </r>
  </si>
  <si>
    <t>注N</t>
  </si>
  <si>
    <t>如有问题请联系
pengfei.zhou@insnex.com
zhuangzhuang.rong@insnex.com</t>
  </si>
  <si>
    <t>模块</t>
  </si>
  <si>
    <t>基地址(HEX)</t>
  </si>
  <si>
    <t>偏移地址(DEC)</t>
  </si>
  <si>
    <t>偏移地址(HEX)</t>
  </si>
  <si>
    <t>信号名</t>
  </si>
  <si>
    <t>类型</t>
  </si>
  <si>
    <t>字段</t>
  </si>
  <si>
    <t>位宽</t>
  </si>
  <si>
    <t>默认值</t>
  </si>
  <si>
    <t>说明</t>
  </si>
  <si>
    <t>system</t>
  </si>
  <si>
    <t>0000_0000</t>
  </si>
  <si>
    <t>0</t>
  </si>
  <si>
    <t>COMPANY</t>
  </si>
  <si>
    <t>RO</t>
  </si>
  <si>
    <t>31:0</t>
  </si>
  <si>
    <t>32'h0049_4e53</t>
  </si>
  <si>
    <t>公司名称,ASCII:INS</t>
  </si>
  <si>
    <t>4</t>
  </si>
  <si>
    <t>DEVICE</t>
  </si>
  <si>
    <t>32'h0032_4435</t>
  </si>
  <si>
    <t>设备类型,ASCII:2D5</t>
  </si>
  <si>
    <t>8</t>
  </si>
  <si>
    <t>DEVICE_SUB</t>
  </si>
  <si>
    <t>32'h3336_3347</t>
  </si>
  <si>
    <t>设备子类型,ASCII: NULL</t>
  </si>
  <si>
    <t>12</t>
  </si>
  <si>
    <t>INTERFACETYPE</t>
  </si>
  <si>
    <t>31:24</t>
  </si>
  <si>
    <t>主要接口类型，</t>
  </si>
  <si>
    <t>PIXELTYPE</t>
  </si>
  <si>
    <t>23:16</t>
  </si>
  <si>
    <t>像素类型， NULL</t>
  </si>
  <si>
    <t>DPITYPE</t>
  </si>
  <si>
    <t>15:8</t>
  </si>
  <si>
    <t>DPI类型， NULL</t>
  </si>
  <si>
    <t>SPEEDTYPE</t>
  </si>
  <si>
    <t>7:0</t>
  </si>
  <si>
    <t>速度类型， NULL</t>
  </si>
  <si>
    <t>16</t>
  </si>
  <si>
    <t>YEAR</t>
  </si>
  <si>
    <t>31:16</t>
  </si>
  <si>
    <t>16'h2023</t>
  </si>
  <si>
    <t>MONTH</t>
  </si>
  <si>
    <t>8'h08</t>
  </si>
  <si>
    <t>代码版本月份</t>
  </si>
  <si>
    <t>DATE</t>
  </si>
  <si>
    <t>8'h14</t>
  </si>
  <si>
    <t>代码版本日期</t>
  </si>
  <si>
    <t>20</t>
  </si>
  <si>
    <r>
      <rPr>
        <sz val="11"/>
        <color theme="1"/>
        <rFont val="等线"/>
        <family val="3"/>
        <charset val="134"/>
        <scheme val="minor"/>
      </rPr>
      <t>H</t>
    </r>
    <r>
      <rPr>
        <sz val="11"/>
        <color theme="1"/>
        <rFont val="等线"/>
        <family val="3"/>
        <charset val="134"/>
        <scheme val="minor"/>
      </rPr>
      <t>OUR</t>
    </r>
  </si>
  <si>
    <r>
      <rPr>
        <sz val="11"/>
        <color theme="1"/>
        <rFont val="等线"/>
        <family val="3"/>
        <charset val="134"/>
        <scheme val="minor"/>
      </rPr>
      <t>16'h</t>
    </r>
    <r>
      <rPr>
        <sz val="11"/>
        <color theme="1"/>
        <rFont val="等线"/>
        <family val="3"/>
        <charset val="134"/>
        <scheme val="minor"/>
      </rPr>
      <t>00</t>
    </r>
  </si>
  <si>
    <t>代码版本小时</t>
  </si>
  <si>
    <r>
      <rPr>
        <sz val="11"/>
        <color theme="1"/>
        <rFont val="等线"/>
        <family val="3"/>
        <charset val="134"/>
        <scheme val="minor"/>
      </rPr>
      <t>M</t>
    </r>
    <r>
      <rPr>
        <sz val="11"/>
        <color theme="1"/>
        <rFont val="等线"/>
        <family val="3"/>
        <charset val="134"/>
        <scheme val="minor"/>
      </rPr>
      <t>INUTE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</si>
  <si>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:0</t>
    </r>
  </si>
  <si>
    <t>代码版本分钟</t>
  </si>
  <si>
    <t>24</t>
  </si>
  <si>
    <t>REV</t>
  </si>
  <si>
    <t>32'h1</t>
  </si>
  <si>
    <t>代码版本串号</t>
  </si>
  <si>
    <t>28</t>
  </si>
  <si>
    <t>reg_soft_reset</t>
  </si>
  <si>
    <t>WC</t>
  </si>
  <si>
    <t>0:0</t>
  </si>
  <si>
    <t>1'h0</t>
  </si>
  <si>
    <t>FPGA软复位</t>
  </si>
  <si>
    <t>32</t>
  </si>
  <si>
    <t>reg_test</t>
  </si>
  <si>
    <t>RW</t>
  </si>
  <si>
    <t>32'haaaa_5555</t>
  </si>
  <si>
    <t>测试寄存器，读出值等于写入值</t>
  </si>
  <si>
    <t>36</t>
  </si>
  <si>
    <t>reg_device_temp</t>
  </si>
  <si>
    <t>11:0</t>
  </si>
  <si>
    <t>12'h0</t>
  </si>
  <si>
    <t>0000_1100
DAC</t>
  </si>
  <si>
    <t>reg_mos_ack_time</t>
  </si>
  <si>
    <t>mos_ctrl模块开关响应时间</t>
  </si>
  <si>
    <t>reg_dds_ack_time</t>
  </si>
  <si>
    <t>dds_ctl模块数值获取时间</t>
  </si>
  <si>
    <t>reg_dac_ack_time</t>
  </si>
  <si>
    <r>
      <rPr>
        <sz val="11"/>
        <color theme="1"/>
        <rFont val="等线"/>
        <family val="3"/>
        <charset val="134"/>
        <scheme val="minor"/>
      </rPr>
      <t>R</t>
    </r>
    <r>
      <rPr>
        <sz val="11"/>
        <color theme="1"/>
        <rFont val="等线"/>
        <family val="3"/>
        <charset val="134"/>
        <scheme val="minor"/>
      </rPr>
      <t>W</t>
    </r>
  </si>
  <si>
    <t>reg_sw_ack_time</t>
  </si>
  <si>
    <t>0000_1200
temp</t>
  </si>
  <si>
    <t>reg_mainboard_temp</t>
  </si>
  <si>
    <t>bit11 : 符号位 0:正 1:负
bit10:4 : 整数位 分辨率为1， 即数值1代表1°
bit3:0 :  小数位  分辨率为0.0625， 即数值1代表0.0625°</t>
  </si>
  <si>
    <t xml:space="preserve"> </t>
  </si>
  <si>
    <t>0000_1400
laser</t>
  </si>
  <si>
    <t>reg_laser_status</t>
  </si>
  <si>
    <t>1:0</t>
  </si>
  <si>
    <t>激光器状态控制， 两bit分别对应两个激光器，0:激光器关闭  1:激光器打开</t>
  </si>
  <si>
    <t>15:0</t>
  </si>
  <si>
    <t>0000_1600
trig cfg</t>
  </si>
  <si>
    <t>reg_soft_trigger_cycle</t>
  </si>
  <si>
    <t>reg_soft_trigger_num</t>
  </si>
  <si>
    <t>软触发次数， 0为持续触发</t>
  </si>
  <si>
    <t>reg_soft_trigger_en</t>
  </si>
  <si>
    <t>软触发使能</t>
  </si>
  <si>
    <t xml:space="preserve">reg_trigger_cycle </t>
  </si>
  <si>
    <t>32'd125_0000</t>
  </si>
  <si>
    <t>IO触发周期， 默认值对应10ms</t>
  </si>
  <si>
    <t>reg_trigger_num</t>
  </si>
  <si>
    <t>IO触发数量， 设置为0时也会触发一次</t>
  </si>
  <si>
    <t>reg_trigger_mode</t>
  </si>
  <si>
    <t>3:0</t>
  </si>
  <si>
    <t>IO触发模式; 
4'h0,io_input_0 as start,io_input_1 as stop;
4'h1,io_input_1 as start,io_input_0 as stop;
4'h2,io_input_0 as start,fixed trigger numbers for one input pulse;
4'h3,io_input_1 as start,fixed trigger numbers for one input pulse;
4'h4,io_input_0 as valid,rise as start and fall as stop;
4'h5,io_input_1 as valid,rise as start and fall as stop;
4'h6,io_input_0 as pulse,fixed pulses make one (or more) trigger;
4'h7,io_input_1 as pulse,fixed pulses make one (or more) trigger;</t>
  </si>
  <si>
    <t>reg_trigger_width</t>
  </si>
  <si>
    <t>32'd10</t>
  </si>
  <si>
    <t>IO触发脉宽， 大于该值对应脉宽时间的触发被视为有效触发</t>
  </si>
  <si>
    <t>reg_trigger_delay</t>
  </si>
  <si>
    <r>
      <rPr>
        <sz val="11"/>
        <color theme="1"/>
        <rFont val="等线"/>
        <family val="3"/>
        <charset val="134"/>
        <scheme val="minor"/>
      </rPr>
      <t xml:space="preserve">IO触发延迟， 满足触发条件后延迟一定时间输出第一个触发脉冲, </t>
    </r>
    <r>
      <rPr>
        <sz val="11"/>
        <color rgb="FFFF0000"/>
        <rFont val="等线"/>
        <family val="3"/>
        <charset val="134"/>
        <scheme val="minor"/>
      </rPr>
      <t>该值需大于10</t>
    </r>
  </si>
  <si>
    <t>reg_trigger_pulse</t>
  </si>
  <si>
    <t>IO触发额外脉冲数量， 0为一次脉冲即可触发， 1为两次(即一次额外脉冲)...</t>
  </si>
  <si>
    <t>reg_trigger_polar</t>
  </si>
  <si>
    <t>IO触发输入极性， bit0/1分别对应trigger_input0/1
1'b0: 保持极性
1'b1: 反转极性</t>
  </si>
  <si>
    <t>40</t>
  </si>
  <si>
    <t>reg_trigger_en</t>
  </si>
  <si>
    <t>IO触发使能</t>
  </si>
  <si>
    <t>44</t>
  </si>
  <si>
    <t>reg_encoder_phase</t>
  </si>
  <si>
    <t>48</t>
  </si>
  <si>
    <t>reg_encoder_cnt_mode</t>
  </si>
  <si>
    <t>52</t>
  </si>
  <si>
    <t>reg_encoder_dis_mode</t>
  </si>
  <si>
    <t>56</t>
  </si>
  <si>
    <t>reg_encoder_ignore</t>
  </si>
  <si>
    <t>编码器触发起始忽略个数</t>
  </si>
  <si>
    <t>60</t>
  </si>
  <si>
    <t>reg_encoder_div</t>
  </si>
  <si>
    <t>编码器触发分频， 接收到reg_encoder_div个编码器信号后触发一次</t>
  </si>
  <si>
    <t>64</t>
  </si>
  <si>
    <t>reg_encoder_width</t>
  </si>
  <si>
    <t>32'h100</t>
  </si>
  <si>
    <t>编码器触发脉宽， 大于该值对应脉宽时间的触发被视为有效触发</t>
  </si>
  <si>
    <t>68</t>
  </si>
  <si>
    <t>reg_encoder_location</t>
  </si>
  <si>
    <t>编码器位置， 用于辅助判断编码器行进方向</t>
  </si>
  <si>
    <t>72</t>
  </si>
  <si>
    <t>reg_encoder_multi_en</t>
  </si>
  <si>
    <t>编码器倍频使能</t>
  </si>
  <si>
    <t>76</t>
  </si>
  <si>
    <t>reg_encoder_multi_coe</t>
  </si>
  <si>
    <t>5:0</t>
  </si>
  <si>
    <t>编码器倍频系数， 0为1倍频(1次输入1次输出), 1为2倍频(1次输出， 2次输出)...</t>
  </si>
  <si>
    <t>80</t>
  </si>
  <si>
    <t>reg_encoder_a_cnt</t>
  </si>
  <si>
    <t>编码器A相上升沿计数， 用于辅助判断编码器状态</t>
  </si>
  <si>
    <t>84</t>
  </si>
  <si>
    <t>reg_encoder_b_cnt</t>
  </si>
  <si>
    <t>编码器B相上升沿计数， 用于辅助判断编码器状态</t>
  </si>
  <si>
    <t>88</t>
  </si>
  <si>
    <t>reg_encoder_clr</t>
  </si>
  <si>
    <t>编码器统计信息清除信号,置位后将清除"编码器位置","编码器A向上升沿计数","编码器B向上升沿计数"寄存器</t>
  </si>
  <si>
    <t>92</t>
  </si>
  <si>
    <t>reg_encoder_en</t>
  </si>
  <si>
    <t>编码器触发使能</t>
  </si>
  <si>
    <t>96</t>
  </si>
  <si>
    <t>reg_slave_device</t>
  </si>
  <si>
    <t>从设备标志位
1'b0:主设备
1'b1:从设备</t>
  </si>
  <si>
    <t>100</t>
  </si>
  <si>
    <t>reg_status_cnt_clr</t>
  </si>
  <si>
    <t>触发模块计数器清除信号</t>
  </si>
  <si>
    <t>0000_1700
trig_out</t>
  </si>
  <si>
    <t>reg_exp_chan</t>
  </si>
  <si>
    <t>NO USE</t>
  </si>
  <si>
    <t>reg_exposure_time</t>
  </si>
  <si>
    <t>reg_led_cnt_max</t>
  </si>
  <si>
    <r>
      <rPr>
        <sz val="11"/>
        <color theme="1"/>
        <rFont val="等线"/>
        <family val="3"/>
        <charset val="134"/>
        <scheme val="minor"/>
      </rPr>
      <t xml:space="preserve">触发时间轴最大值, </t>
    </r>
    <r>
      <rPr>
        <sz val="11"/>
        <color rgb="FFFF0000"/>
        <rFont val="等线"/>
        <family val="3"/>
        <charset val="134"/>
        <scheme val="minor"/>
      </rPr>
      <t>不能大于触发周期</t>
    </r>
  </si>
  <si>
    <t>reg_trigger_multi_en</t>
  </si>
  <si>
    <t>多重触发使能,每个bit使能对应一个trigger</t>
  </si>
  <si>
    <t>reg_led_polar</t>
  </si>
  <si>
    <t>led控制极性,
1'b0:LED高电平点亮;
1'b1:LED低电平点亮;
每个bit对应一个led(0-7分别对应R0,G0,B0,IO0,R1,G1,B1,IO1;8-11分别对应O0,O1,O2,O3)</t>
  </si>
  <si>
    <t>reg_led_pwm_start_0</t>
  </si>
  <si>
    <t>触发时间轴,led0上升沿时间点</t>
  </si>
  <si>
    <t>reg_led_pwm_end_0</t>
  </si>
  <si>
    <t>触发时间轴,led0下降沿时间点</t>
  </si>
  <si>
    <t>reg_led_pwm_start_1</t>
  </si>
  <si>
    <t>触发时间轴,led1上升沿时间点</t>
  </si>
  <si>
    <t>reg_led_pwm_end_1</t>
  </si>
  <si>
    <t>触发时间轴,led1下降沿时间点</t>
  </si>
  <si>
    <t>reg_led_pwm_start_2</t>
  </si>
  <si>
    <t>触发时间轴,led2上升沿时间点</t>
  </si>
  <si>
    <t>reg_led_pwm_end_2</t>
  </si>
  <si>
    <t>触发时间轴,led2下降沿时间点</t>
  </si>
  <si>
    <t>reg_led_pwm_start_3</t>
  </si>
  <si>
    <t>触发时间轴,led3上升沿时间点</t>
  </si>
  <si>
    <t>reg_led_pwm_end_3</t>
  </si>
  <si>
    <t>触发时间轴,led3下降沿时间点</t>
  </si>
  <si>
    <t>reg_led_pwm_start_4</t>
  </si>
  <si>
    <t>触发时间轴,led4上升沿时间点</t>
  </si>
  <si>
    <t>reg_led_pwm_end_4</t>
  </si>
  <si>
    <t>触发时间轴,led4下降沿时间点</t>
  </si>
  <si>
    <t>reg_led_pwm_start_5</t>
  </si>
  <si>
    <t>触发时间轴,led5上升沿时间点</t>
  </si>
  <si>
    <t>reg_led_pwm_end_5</t>
  </si>
  <si>
    <t>触发时间轴,led5下降沿时间点</t>
  </si>
  <si>
    <t>reg_led_pwm_start_6</t>
  </si>
  <si>
    <t>触发时间轴,led6上升沿时间点</t>
  </si>
  <si>
    <t>reg_led_pwm_end_6</t>
  </si>
  <si>
    <t>触发时间轴,led6下降沿时间点</t>
  </si>
  <si>
    <t>reg_led_pwm_start_7</t>
  </si>
  <si>
    <t>触发时间轴,led7上升沿时间点</t>
  </si>
  <si>
    <t>reg_led_pwm_end_7</t>
  </si>
  <si>
    <t>触发时间轴,led7下降沿时间点</t>
  </si>
  <si>
    <t>reg_led_pwm_start_8</t>
  </si>
  <si>
    <t>触发时间轴,led8上升沿时间点</t>
  </si>
  <si>
    <t>reg_led_pwm_end_8</t>
  </si>
  <si>
    <t>触发时间轴,led8下降沿时间点</t>
  </si>
  <si>
    <t>reg_led_pwm_start_9</t>
  </si>
  <si>
    <t>触发时间轴,led9上升沿时间点</t>
  </si>
  <si>
    <t>reg_led_pwm_end_9</t>
  </si>
  <si>
    <t>触发时间轴,led9下降沿时间点</t>
  </si>
  <si>
    <t>reg_led_pwm_start_10</t>
  </si>
  <si>
    <t>触发时间轴,led10上升沿时间点</t>
  </si>
  <si>
    <t>104</t>
  </si>
  <si>
    <t>reg_led_pwm_end_10</t>
  </si>
  <si>
    <t>触发时间轴,led10下降沿时间点</t>
  </si>
  <si>
    <t>108</t>
  </si>
  <si>
    <t>reg_led_pwm_start_11</t>
  </si>
  <si>
    <t>触发时间轴,led11上升沿时间点</t>
  </si>
  <si>
    <t>112</t>
  </si>
  <si>
    <t>reg_led_pwm_end_11</t>
  </si>
  <si>
    <t>触发时间轴,led11下降沿时间点</t>
  </si>
  <si>
    <t>116</t>
  </si>
  <si>
    <t>reg_trig_start_0</t>
  </si>
  <si>
    <t>触发时间轴,trigger0触发下降沿时间点</t>
  </si>
  <si>
    <t>120</t>
  </si>
  <si>
    <t>reg_trig_end_0</t>
  </si>
  <si>
    <t>124</t>
  </si>
  <si>
    <t>reg_trig_start_1</t>
  </si>
  <si>
    <t>触发时间轴,trigger1触发下降沿时间点</t>
  </si>
  <si>
    <t>128</t>
  </si>
  <si>
    <t>reg_trig_end_1</t>
  </si>
  <si>
    <t>132</t>
  </si>
  <si>
    <t>reg_trig_start_2</t>
  </si>
  <si>
    <t>触发时间轴,trigger2触发下降沿时间点</t>
  </si>
  <si>
    <t>136</t>
  </si>
  <si>
    <t>reg_trig_end_2</t>
  </si>
  <si>
    <t>140</t>
  </si>
  <si>
    <t>reg_trig_start_3</t>
  </si>
  <si>
    <t>触发时间轴,trigger3触发下降沿时间点</t>
  </si>
  <si>
    <t>144</t>
  </si>
  <si>
    <t>reg_trig_end_3</t>
  </si>
  <si>
    <t>148</t>
  </si>
  <si>
    <t>reg_trig_start_4</t>
  </si>
  <si>
    <t>触发时间轴,trigger4触发下降沿时间点</t>
  </si>
  <si>
    <t>152</t>
  </si>
  <si>
    <t>reg_trig_end_4</t>
  </si>
  <si>
    <t>156</t>
  </si>
  <si>
    <t>reg_trig_start_5</t>
  </si>
  <si>
    <t>触发时间轴,trigger5触发下降沿时间点</t>
  </si>
  <si>
    <t>160</t>
  </si>
  <si>
    <t>reg_trig_end_5</t>
  </si>
  <si>
    <t>controller</t>
  </si>
  <si>
    <t>0000_2000
loop mode</t>
  </si>
  <si>
    <t>reg_dds_phase</t>
  </si>
  <si>
    <t>9:0</t>
  </si>
  <si>
    <t>DDS初始相位</t>
  </si>
  <si>
    <t>10'd12</t>
  </si>
  <si>
    <t>DDS步进量</t>
  </si>
  <si>
    <t>reg_exp_cycle</t>
  </si>
  <si>
    <t>sensor曝光周期</t>
  </si>
  <si>
    <t>reg_trigger_gap</t>
  </si>
  <si>
    <t>sensor触发时隙</t>
  </si>
  <si>
    <t>reg_pic_num</t>
  </si>
  <si>
    <t>32'h8</t>
  </si>
  <si>
    <t>sensor采图次数</t>
  </si>
  <si>
    <t>reg_sw_status</t>
  </si>
  <si>
    <t>12'h001</t>
  </si>
  <si>
    <t>DAC开关初始状态</t>
  </si>
  <si>
    <t>reg_sw_shift</t>
  </si>
  <si>
    <t xml:space="preserve">DAC开关移位数量， </t>
  </si>
  <si>
    <t>reg_dac_value_x0</t>
  </si>
  <si>
    <t>13:0</t>
  </si>
  <si>
    <t>调试模式下DAC亮度值 目前dac值仅x区域有效， y区域值等于x对应区域</t>
  </si>
  <si>
    <t>reg_sw_value_x0</t>
  </si>
  <si>
    <t>调试模式下DAC开关</t>
  </si>
  <si>
    <t>reg_mos_value_x0</t>
  </si>
  <si>
    <t>调试模式下DAC mos开关  目前开关仅reg_mos_value_x0有效</t>
  </si>
  <si>
    <t>reg_trigger_req_x0</t>
  </si>
  <si>
    <t>调试模式下单次触发输出请求 目前触发请求仅reg_trigger_req_x0有效</t>
  </si>
  <si>
    <t>reg_dac_value_x1</t>
  </si>
  <si>
    <t>reg_sw_value_x1</t>
  </si>
  <si>
    <t>reg_mos_value_x1</t>
  </si>
  <si>
    <t>reg_trigger_req_x1</t>
  </si>
  <si>
    <t>reg_dac_value_x2</t>
  </si>
  <si>
    <t>reg_sw_value_x2</t>
  </si>
  <si>
    <t>reg_mos_value_x2</t>
  </si>
  <si>
    <t>reg_trigger_req_x2</t>
  </si>
  <si>
    <t>reg_dac_value_x3</t>
  </si>
  <si>
    <t>reg_sw_value_x3</t>
  </si>
  <si>
    <t>reg_mos_value_x3</t>
  </si>
  <si>
    <t>reg_trigger_req_x3</t>
  </si>
  <si>
    <t>reg_dac_value_y0</t>
  </si>
  <si>
    <t>reg_sw_value_y0</t>
  </si>
  <si>
    <t>reg_mos_value_y0</t>
  </si>
  <si>
    <t>reg_trigger_req_y0</t>
  </si>
  <si>
    <t>reg_dac_value_y1</t>
  </si>
  <si>
    <t>reg_sw_value_y1</t>
  </si>
  <si>
    <t>reg_mos_value_y1</t>
  </si>
  <si>
    <t>reg_trigger_req_y1</t>
  </si>
  <si>
    <t>reg_dac_value_y2</t>
  </si>
  <si>
    <t>reg_sw_value_y2</t>
  </si>
  <si>
    <t>reg_mos_value_y2</t>
  </si>
  <si>
    <t>reg_trigger_req_y2</t>
  </si>
  <si>
    <t>reg_dac_value_y3</t>
  </si>
  <si>
    <t>reg_sw_value_y3</t>
  </si>
  <si>
    <t>reg_mos_value_y3</t>
  </si>
  <si>
    <t>reg_trigger_req_y3</t>
  </si>
  <si>
    <t>0000_2200
core ctrl</t>
  </si>
  <si>
    <t>reg_core_en</t>
  </si>
  <si>
    <t>核心控制器使能信号，高有效</t>
  </si>
  <si>
    <t>reg_core_mode</t>
  </si>
  <si>
    <t>wave</t>
  </si>
  <si>
    <t>0000_3000
wave list</t>
  </si>
  <si>
    <t>reg_ram_cfg_en</t>
  </si>
  <si>
    <t>ram寄存器访问使能， 置1后上位机获得总线控制权</t>
  </si>
  <si>
    <t>reg_ram_whrl</t>
  </si>
  <si>
    <t>ram访问读写指示</t>
  </si>
  <si>
    <t>reg_ram_addr</t>
  </si>
  <si>
    <t>ram访问地址</t>
  </si>
  <si>
    <t>reg_ram_wdata</t>
  </si>
  <si>
    <t>ram访问写入数据</t>
  </si>
  <si>
    <t>reg_ram_rdata</t>
  </si>
  <si>
    <t>ram访问读出数据</t>
  </si>
  <si>
    <t>reg_ram_req</t>
  </si>
  <si>
    <t>ram访问请求</t>
  </si>
  <si>
    <t>reg_ram_done</t>
  </si>
  <si>
    <t>ram访问允许</t>
  </si>
  <si>
    <t>reg_wave_start_addr</t>
  </si>
  <si>
    <t>当前波表起始地址</t>
  </si>
  <si>
    <t>reg_wave_end_addr</t>
  </si>
  <si>
    <t>10'd287</t>
  </si>
  <si>
    <t>当前波表结束地址</t>
  </si>
  <si>
    <t>0000_3100
wave adjust</t>
  </si>
  <si>
    <t>reg_adjust_en</t>
  </si>
  <si>
    <t>波形调校使能</t>
  </si>
  <si>
    <t>reg_adjust_gain</t>
  </si>
  <si>
    <t>reg_adjust_offset</t>
  </si>
  <si>
    <t>check</t>
  </si>
  <si>
    <t>reg_num_check_clr</t>
  </si>
  <si>
    <t>模块输出vld计数清除信号</t>
  </si>
  <si>
    <t>reg_io_in_0_num</t>
  </si>
  <si>
    <t>IO0 输入上升沿数量</t>
  </si>
  <si>
    <t>reg_io_in_1_num</t>
  </si>
  <si>
    <t>IO1 输入上升沿数量</t>
  </si>
  <si>
    <t>reg_encoder_a_num</t>
  </si>
  <si>
    <t>编码器a相上升沿数量</t>
  </si>
  <si>
    <t>reg_encoder_b_num</t>
  </si>
  <si>
    <t>编码器b相上升沿数量</t>
  </si>
  <si>
    <t>reg_io_out_num</t>
  </si>
  <si>
    <t>触发输出上升沿数量</t>
  </si>
  <si>
    <t>reg_mos_req_num</t>
  </si>
  <si>
    <t>mos请求上升沿数量</t>
  </si>
  <si>
    <t>reg_mos_ack_num</t>
  </si>
  <si>
    <t>mos应答上升沿数量</t>
  </si>
  <si>
    <t>reg_dds_req_num</t>
  </si>
  <si>
    <t>reg_dds_ack_num</t>
  </si>
  <si>
    <t>reg_dac_req_num</t>
  </si>
  <si>
    <t>reg_dac_ack_num</t>
  </si>
  <si>
    <t>reg_sw_req_num</t>
  </si>
  <si>
    <t>reg_sw_ack_num</t>
  </si>
  <si>
    <t>reg_reg_req_num</t>
  </si>
  <si>
    <t>reg_reg_ack_num</t>
  </si>
  <si>
    <t>reg_sum_err_num</t>
  </si>
  <si>
    <t>姿态传感器MCU1 传输校验和错误次数</t>
  </si>
  <si>
    <t>0000_7100
miss_check</t>
  </si>
  <si>
    <t>reg_core_status</t>
  </si>
  <si>
    <t>当前核心控制器状态</t>
  </si>
  <si>
    <t>日期</t>
  </si>
  <si>
    <t>内容</t>
  </si>
  <si>
    <t>性质</t>
  </si>
  <si>
    <t>ALL</t>
  </si>
  <si>
    <t>新建</t>
  </si>
  <si>
    <t>新建寄存器列表， 首次发布</t>
  </si>
  <si>
    <t>部分</t>
  </si>
  <si>
    <t>新增</t>
  </si>
  <si>
    <t>新增波表调校寄存器及远控模式寄存器</t>
  </si>
  <si>
    <t>新增姿态传感器mcu1角度寄存器</t>
  </si>
  <si>
    <t>RW</t>
    <phoneticPr fontId="8" type="noConversion"/>
  </si>
  <si>
    <t>31:0</t>
    <phoneticPr fontId="8" type="noConversion"/>
  </si>
  <si>
    <t>32'd1</t>
    <phoneticPr fontId="8" type="noConversion"/>
  </si>
  <si>
    <t>每幅图中SW开启次数</t>
    <phoneticPr fontId="8" type="noConversion"/>
  </si>
  <si>
    <t>reg_sw_loop_num</t>
    <phoneticPr fontId="8" type="noConversion"/>
  </si>
  <si>
    <t>部分</t>
    <phoneticPr fontId="8" type="noConversion"/>
  </si>
  <si>
    <t>新增</t>
    <phoneticPr fontId="8" type="noConversion"/>
  </si>
  <si>
    <t>新增sw_loop_num寄存器</t>
    <phoneticPr fontId="8" type="noConversion"/>
  </si>
  <si>
    <t>补充reg_sw_ack_time、reg_dac_ack_time延时说明</t>
    <phoneticPr fontId="8" type="noConversion"/>
  </si>
  <si>
    <t>A4</t>
    <phoneticPr fontId="8" type="noConversion"/>
  </si>
  <si>
    <t>reg_trig_out_polar</t>
    <phoneticPr fontId="8" type="noConversion"/>
  </si>
  <si>
    <t>0:0</t>
    <phoneticPr fontId="8" type="noConversion"/>
  </si>
  <si>
    <t>触发输出极性，0：保持极性  1：反转极性</t>
    <phoneticPr fontId="8" type="noConversion"/>
  </si>
  <si>
    <t>新增reg_trig_out_polar</t>
    <phoneticPr fontId="8" type="noConversion"/>
  </si>
  <si>
    <t>reg_sw_loop_gap</t>
    <phoneticPr fontId="8" type="noConversion"/>
  </si>
  <si>
    <t>32'd2</t>
    <phoneticPr fontId="8" type="noConversion"/>
  </si>
  <si>
    <t>dac_ctrl模块开关响应时间，延时6拍，实际为8</t>
    <phoneticPr fontId="8" type="noConversion"/>
  </si>
  <si>
    <t>sw_crl模块开关响应时间，延时6拍，实际为39</t>
    <phoneticPr fontId="8" type="noConversion"/>
  </si>
  <si>
    <t>软触发周期， 默认值对应248us</t>
    <phoneticPr fontId="8" type="noConversion"/>
  </si>
  <si>
    <t>32'd400</t>
    <phoneticPr fontId="8" type="noConversion"/>
  </si>
  <si>
    <t>32'd300</t>
    <phoneticPr fontId="8" type="noConversion"/>
  </si>
  <si>
    <t>32'd3500</t>
    <phoneticPr fontId="8" type="noConversion"/>
  </si>
  <si>
    <t>32'd250</t>
    <phoneticPr fontId="8" type="noConversion"/>
  </si>
  <si>
    <t>32'd9</t>
    <phoneticPr fontId="8" type="noConversion"/>
  </si>
  <si>
    <t>SW循环的间隔，默认72ns</t>
    <phoneticPr fontId="8" type="noConversion"/>
  </si>
  <si>
    <t>10'd72</t>
    <phoneticPr fontId="8" type="noConversion"/>
  </si>
  <si>
    <t>0: 循环模式
1: 调试模式</t>
    <phoneticPr fontId="8" type="noConversion"/>
  </si>
  <si>
    <t>9:0</t>
    <phoneticPr fontId="8" type="noConversion"/>
  </si>
  <si>
    <t>10'd0</t>
    <phoneticPr fontId="8" type="noConversion"/>
  </si>
  <si>
    <t>DDS相位偏移</t>
    <phoneticPr fontId="8" type="noConversion"/>
  </si>
  <si>
    <t>0000_7000
num_check</t>
    <phoneticPr fontId="8" type="noConversion"/>
  </si>
  <si>
    <t>reg_trigger_in_num</t>
    <phoneticPr fontId="8" type="noConversion"/>
  </si>
  <si>
    <t>RO</t>
    <phoneticPr fontId="8" type="noConversion"/>
  </si>
  <si>
    <t>reg_current_offset</t>
    <phoneticPr fontId="8" type="noConversion"/>
  </si>
  <si>
    <t>reg_dac_value_backward</t>
    <phoneticPr fontId="8" type="noConversion"/>
  </si>
  <si>
    <t>reg_sw_wait</t>
    <phoneticPr fontId="8" type="noConversion"/>
  </si>
  <si>
    <t>164</t>
  </si>
  <si>
    <t>168</t>
  </si>
  <si>
    <t>172</t>
  </si>
  <si>
    <t>176</t>
  </si>
  <si>
    <t>180</t>
  </si>
  <si>
    <t>184</t>
  </si>
  <si>
    <t>188</t>
  </si>
  <si>
    <t>192</t>
  </si>
  <si>
    <t>196</t>
  </si>
  <si>
    <t>200</t>
  </si>
  <si>
    <t>204</t>
  </si>
  <si>
    <t>208</t>
  </si>
  <si>
    <t>212</t>
  </si>
  <si>
    <t>216</t>
  </si>
  <si>
    <t>220</t>
  </si>
  <si>
    <t>224</t>
  </si>
  <si>
    <t>228</t>
  </si>
  <si>
    <t>232</t>
  </si>
  <si>
    <t>236</t>
  </si>
  <si>
    <t>240</t>
  </si>
  <si>
    <t>244</t>
  </si>
  <si>
    <t>248</t>
  </si>
  <si>
    <t>252</t>
  </si>
  <si>
    <t>reg_l1_soft_trigger_cycle</t>
    <phoneticPr fontId="8" type="noConversion"/>
  </si>
  <si>
    <t>reg_l1_soft_trigger_num</t>
    <phoneticPr fontId="8" type="noConversion"/>
  </si>
  <si>
    <t>reg_l1_soft_trigger_en</t>
    <phoneticPr fontId="8" type="noConversion"/>
  </si>
  <si>
    <t xml:space="preserve">reg_l1_trigger_cycle </t>
    <phoneticPr fontId="8" type="noConversion"/>
  </si>
  <si>
    <t>reg_l1_trigger_num</t>
    <phoneticPr fontId="8" type="noConversion"/>
  </si>
  <si>
    <t>reg_l1_trigger_mode</t>
    <phoneticPr fontId="8" type="noConversion"/>
  </si>
  <si>
    <t>reg_l1_trigger_width</t>
    <phoneticPr fontId="8" type="noConversion"/>
  </si>
  <si>
    <t>reg_l1_trigger_delay</t>
    <phoneticPr fontId="8" type="noConversion"/>
  </si>
  <si>
    <t>reg_l1_trigger_pulse</t>
    <phoneticPr fontId="8" type="noConversion"/>
  </si>
  <si>
    <t>reg_l1_trigger_polar</t>
    <phoneticPr fontId="8" type="noConversion"/>
  </si>
  <si>
    <t>reg_l1_trigger_en</t>
    <phoneticPr fontId="8" type="noConversion"/>
  </si>
  <si>
    <t>reg_l1_encoder_phase</t>
    <phoneticPr fontId="8" type="noConversion"/>
  </si>
  <si>
    <t>reg_l1_encoder_cnt_mode</t>
    <phoneticPr fontId="8" type="noConversion"/>
  </si>
  <si>
    <t>reg_l1_encoder_dis_mode</t>
    <phoneticPr fontId="8" type="noConversion"/>
  </si>
  <si>
    <t>reg_l1_encoder_ignore</t>
    <phoneticPr fontId="8" type="noConversion"/>
  </si>
  <si>
    <t>reg_l1_encoder_div</t>
    <phoneticPr fontId="8" type="noConversion"/>
  </si>
  <si>
    <t>reg_l1_encoder_width</t>
    <phoneticPr fontId="8" type="noConversion"/>
  </si>
  <si>
    <t>reg_l1_encoder_location</t>
    <phoneticPr fontId="8" type="noConversion"/>
  </si>
  <si>
    <t>reg_l1_encoder_multi_en</t>
    <phoneticPr fontId="8" type="noConversion"/>
  </si>
  <si>
    <t>reg_l1_encoder_multi_coe</t>
    <phoneticPr fontId="8" type="noConversion"/>
  </si>
  <si>
    <t>reg_l1_encoder_a_cnt</t>
    <phoneticPr fontId="8" type="noConversion"/>
  </si>
  <si>
    <t>reg_l1_encoder_b_cnt</t>
    <phoneticPr fontId="8" type="noConversion"/>
  </si>
  <si>
    <t>reg_l1_encoder_clr</t>
    <phoneticPr fontId="8" type="noConversion"/>
  </si>
  <si>
    <t>reg_l1_encoder_en</t>
    <phoneticPr fontId="8" type="noConversion"/>
  </si>
  <si>
    <t>reg_l1_status_cnt_clr</t>
    <phoneticPr fontId="8" type="noConversion"/>
  </si>
  <si>
    <t>reg_trigger_level</t>
    <phoneticPr fontId="8" type="noConversion"/>
  </si>
  <si>
    <t>RW</t>
    <phoneticPr fontId="8" type="noConversion"/>
  </si>
  <si>
    <t>7:0</t>
    <phoneticPr fontId="8" type="noConversion"/>
  </si>
  <si>
    <t>8'h0</t>
    <phoneticPr fontId="8" type="noConversion"/>
  </si>
  <si>
    <t>触发等级
8'h0: 一级触发
8'h1: 二级触发</t>
    <phoneticPr fontId="8" type="noConversion"/>
  </si>
  <si>
    <t>reg_camera_delay</t>
    <phoneticPr fontId="8" type="noConversion"/>
  </si>
  <si>
    <t>相机曝光延迟</t>
    <phoneticPr fontId="8" type="noConversion"/>
  </si>
  <si>
    <t>reg_camera_cycle</t>
    <phoneticPr fontId="8" type="noConversion"/>
  </si>
  <si>
    <t>32'dX</t>
    <phoneticPr fontId="8" type="noConversion"/>
  </si>
  <si>
    <t>13:0</t>
    <phoneticPr fontId="8" type="noConversion"/>
  </si>
  <si>
    <t>31:0</t>
    <phoneticPr fontId="8" type="noConversion"/>
  </si>
  <si>
    <t>32</t>
    <phoneticPr fontId="8" type="noConversion"/>
  </si>
  <si>
    <t>reg_dds_phase_offset</t>
    <phoneticPr fontId="8" type="noConversion"/>
  </si>
  <si>
    <t>0000_2100</t>
    <phoneticPr fontId="8" type="noConversion"/>
  </si>
  <si>
    <t>0</t>
    <phoneticPr fontId="8" type="noConversion"/>
  </si>
  <si>
    <t>4</t>
    <phoneticPr fontId="8" type="noConversion"/>
  </si>
  <si>
    <t>相机曝光周期</t>
    <phoneticPr fontId="8" type="noConversion"/>
  </si>
  <si>
    <t>32'd4166</t>
    <phoneticPr fontId="8" type="noConversion"/>
  </si>
  <si>
    <t>14'd512</t>
    <phoneticPr fontId="8" type="noConversion"/>
  </si>
  <si>
    <t>reg_dac_req</t>
    <phoneticPr fontId="8" type="noConversion"/>
  </si>
  <si>
    <t>WC</t>
    <phoneticPr fontId="8" type="noConversion"/>
  </si>
  <si>
    <t>0:0</t>
    <phoneticPr fontId="8" type="noConversion"/>
  </si>
  <si>
    <t>1'b0</t>
    <phoneticPr fontId="8" type="noConversion"/>
  </si>
  <si>
    <t>DAC设置请求</t>
    <phoneticPr fontId="8" type="noConversion"/>
  </si>
  <si>
    <t>reg_dac_value_forward</t>
    <phoneticPr fontId="8" type="noConversion"/>
  </si>
  <si>
    <t>reg_dds_direction_x</t>
    <phoneticPr fontId="8" type="noConversion"/>
  </si>
  <si>
    <t>reg_dds_direction_y</t>
    <phoneticPr fontId="8" type="noConversion"/>
  </si>
  <si>
    <t>0:0</t>
    <phoneticPr fontId="8" type="noConversion"/>
  </si>
  <si>
    <t>ddsX方向</t>
    <phoneticPr fontId="8" type="noConversion"/>
  </si>
  <si>
    <t>ddsY方向</t>
    <phoneticPr fontId="8" type="noConversion"/>
  </si>
  <si>
    <t>dac电流偏置值</t>
    <phoneticPr fontId="8" type="noConversion"/>
  </si>
  <si>
    <t>dac电流值</t>
    <phoneticPr fontId="8" type="noConversion"/>
  </si>
  <si>
    <t>no use</t>
    <phoneticPr fontId="8" type="noConversion"/>
  </si>
  <si>
    <t>FPGA内部温度,计算公式为(reg_device_temp*503.975/4096 - 273.15)</t>
    <phoneticPr fontId="8" type="noConversion"/>
  </si>
  <si>
    <t>31:0</t>
    <phoneticPr fontId="8" type="noConversion"/>
  </si>
  <si>
    <t>0000_2300
step forward</t>
    <phoneticPr fontId="8" type="noConversion"/>
  </si>
  <si>
    <t>步进图像数量</t>
    <phoneticPr fontId="8" type="noConversion"/>
  </si>
  <si>
    <t>reg_step_en</t>
    <phoneticPr fontId="8" type="noConversion"/>
  </si>
  <si>
    <t>0:0</t>
    <phoneticPr fontId="8" type="noConversion"/>
  </si>
  <si>
    <t>步进取图使能</t>
    <phoneticPr fontId="8" type="noConversion"/>
  </si>
  <si>
    <t>步进X方向图像有效使能参考</t>
    <phoneticPr fontId="8" type="noConversion"/>
  </si>
  <si>
    <t>步进Y方向图像有效使能参考</t>
    <phoneticPr fontId="8" type="noConversion"/>
  </si>
  <si>
    <t>reg_step_pic_num</t>
    <phoneticPr fontId="8" type="noConversion"/>
  </si>
  <si>
    <t>reg_step_x_seq</t>
    <phoneticPr fontId="8" type="noConversion"/>
  </si>
  <si>
    <t>reg_step_y_seq</t>
    <phoneticPr fontId="8" type="noConversion"/>
  </si>
  <si>
    <t>reg_step_phase_0</t>
    <phoneticPr fontId="8" type="noConversion"/>
  </si>
  <si>
    <t>reg_step_phase_1</t>
    <phoneticPr fontId="8" type="noConversion"/>
  </si>
  <si>
    <t>reg_step_phase_2</t>
  </si>
  <si>
    <t>reg_step_phase_3</t>
  </si>
  <si>
    <t>reg_step_phase_4</t>
  </si>
  <si>
    <t>reg_step_phase_5</t>
  </si>
  <si>
    <t>reg_step_phase_6</t>
  </si>
  <si>
    <t>reg_step_phase_7</t>
  </si>
  <si>
    <t>reg_step_phase_8</t>
  </si>
  <si>
    <t>reg_step_phase_9</t>
  </si>
  <si>
    <t>reg_step_phase_10</t>
  </si>
  <si>
    <t>reg_step_phase_11</t>
  </si>
  <si>
    <t>reg_step_phase_12</t>
  </si>
  <si>
    <t>reg_step_phase_13</t>
  </si>
  <si>
    <t>reg_step_phase_14</t>
  </si>
  <si>
    <t>reg_step_phase_15</t>
  </si>
  <si>
    <t>reg_step_phase_16</t>
  </si>
  <si>
    <t>reg_step_phase_17</t>
  </si>
  <si>
    <t>reg_step_phase_18</t>
  </si>
  <si>
    <t>reg_step_phase_19</t>
  </si>
  <si>
    <t>reg_step_phase_20</t>
  </si>
  <si>
    <t>reg_step_phase_21</t>
  </si>
  <si>
    <t>reg_step_phase_22</t>
  </si>
  <si>
    <t>reg_step_phase_23</t>
  </si>
  <si>
    <t>reg_step_phase_24</t>
  </si>
  <si>
    <t>reg_step_phase_25</t>
  </si>
  <si>
    <t>reg_step_phase_26</t>
  </si>
  <si>
    <t>reg_step_phase_27</t>
  </si>
  <si>
    <t>reg_step_phase_28</t>
  </si>
  <si>
    <t>reg_step_phase_29</t>
  </si>
  <si>
    <t>reg_step_phase_30</t>
  </si>
  <si>
    <t>reg_step_phase_31</t>
  </si>
  <si>
    <t>RW</t>
    <phoneticPr fontId="8" type="noConversion"/>
  </si>
  <si>
    <t>9:0</t>
    <phoneticPr fontId="8" type="noConversion"/>
  </si>
  <si>
    <t>10'd0</t>
    <phoneticPr fontId="8" type="noConversion"/>
  </si>
  <si>
    <t>10'd72</t>
    <phoneticPr fontId="8" type="noConversion"/>
  </si>
  <si>
    <t>10'd144</t>
    <phoneticPr fontId="8" type="noConversion"/>
  </si>
  <si>
    <t>10'd216</t>
    <phoneticPr fontId="8" type="noConversion"/>
  </si>
  <si>
    <t>reg_step_inc_0</t>
    <phoneticPr fontId="8" type="noConversion"/>
  </si>
  <si>
    <t>reg_step_inc_1</t>
    <phoneticPr fontId="8" type="noConversion"/>
  </si>
  <si>
    <t>reg_step_inc_2</t>
  </si>
  <si>
    <t>reg_step_inc_3</t>
  </si>
  <si>
    <t>reg_step_inc_4</t>
  </si>
  <si>
    <t>reg_step_inc_5</t>
  </si>
  <si>
    <t>reg_step_inc_6</t>
  </si>
  <si>
    <t>reg_step_inc_7</t>
  </si>
  <si>
    <t>reg_step_inc_8</t>
  </si>
  <si>
    <t>reg_step_inc_9</t>
  </si>
  <si>
    <t>reg_step_inc_10</t>
  </si>
  <si>
    <t>reg_step_inc_11</t>
  </si>
  <si>
    <t>reg_step_inc_12</t>
  </si>
  <si>
    <t>reg_step_inc_13</t>
  </si>
  <si>
    <t>reg_step_inc_14</t>
  </si>
  <si>
    <t>reg_step_inc_15</t>
  </si>
  <si>
    <t>reg_step_inc_16</t>
  </si>
  <si>
    <t>reg_step_inc_17</t>
  </si>
  <si>
    <t>reg_step_inc_18</t>
  </si>
  <si>
    <t>reg_step_inc_19</t>
  </si>
  <si>
    <t>reg_step_inc_20</t>
  </si>
  <si>
    <t>reg_step_inc_21</t>
  </si>
  <si>
    <t>reg_step_inc_22</t>
  </si>
  <si>
    <t>reg_step_inc_23</t>
  </si>
  <si>
    <t>reg_step_inc_24</t>
  </si>
  <si>
    <t>reg_step_inc_25</t>
  </si>
  <si>
    <t>reg_step_inc_26</t>
  </si>
  <si>
    <t>reg_step_inc_27</t>
  </si>
  <si>
    <t>reg_step_inc_28</t>
  </si>
  <si>
    <t>reg_step_inc_29</t>
  </si>
  <si>
    <t>reg_step_inc_30</t>
  </si>
  <si>
    <t>reg_step_inc_31</t>
  </si>
  <si>
    <t>第0张图小循环步进值</t>
    <phoneticPr fontId="8" type="noConversion"/>
  </si>
  <si>
    <t>512+144  纯白</t>
    <phoneticPr fontId="8" type="noConversion"/>
  </si>
  <si>
    <t>纯黑</t>
    <phoneticPr fontId="8" type="noConversion"/>
  </si>
  <si>
    <t>黑白</t>
    <phoneticPr fontId="8" type="noConversion"/>
  </si>
  <si>
    <t>512+72 黑白白黑</t>
    <phoneticPr fontId="8" type="noConversion"/>
  </si>
  <si>
    <t>0</t>
    <phoneticPr fontId="8" type="noConversion"/>
  </si>
  <si>
    <t>4</t>
    <phoneticPr fontId="8" type="noConversion"/>
  </si>
  <si>
    <t>8</t>
    <phoneticPr fontId="8" type="noConversion"/>
  </si>
  <si>
    <t>12</t>
    <phoneticPr fontId="8" type="noConversion"/>
  </si>
  <si>
    <t>10'd12</t>
    <phoneticPr fontId="8" type="noConversion"/>
  </si>
  <si>
    <t>10'd3</t>
    <phoneticPr fontId="8" type="noConversion"/>
  </si>
  <si>
    <t>0000_1800
laser</t>
    <phoneticPr fontId="8" type="noConversion"/>
  </si>
  <si>
    <t>reg_external_trig_num</t>
    <phoneticPr fontId="8" type="noConversion"/>
  </si>
  <si>
    <t>扩展触发输出数量</t>
    <phoneticPr fontId="8" type="noConversion"/>
  </si>
  <si>
    <t>reg_external_trig_polar</t>
    <phoneticPr fontId="8" type="noConversion"/>
  </si>
  <si>
    <t>1</t>
    <phoneticPr fontId="8" type="noConversion"/>
  </si>
  <si>
    <t>1'h0</t>
    <phoneticPr fontId="8" type="noConversion"/>
  </si>
  <si>
    <t>扩展触发输出极性</t>
    <phoneticPr fontId="8" type="noConversion"/>
  </si>
  <si>
    <t>reg_external_trig_delay</t>
    <phoneticPr fontId="8" type="noConversion"/>
  </si>
  <si>
    <t>扩展触发延迟</t>
    <phoneticPr fontId="8" type="noConversion"/>
  </si>
  <si>
    <t>reg_external_trig_width</t>
    <phoneticPr fontId="8" type="noConversion"/>
  </si>
  <si>
    <t>扩展触发宽度</t>
    <phoneticPr fontId="8" type="noConversion"/>
  </si>
  <si>
    <t>reg_external_trig_enable</t>
    <phoneticPr fontId="8" type="noConversion"/>
  </si>
  <si>
    <t>扩展触发输出使能</t>
    <phoneticPr fontId="8" type="noConversion"/>
  </si>
  <si>
    <t>8</t>
    <phoneticPr fontId="8" type="noConversion"/>
  </si>
  <si>
    <t>12</t>
    <phoneticPr fontId="8" type="noConversion"/>
  </si>
  <si>
    <t>16</t>
    <phoneticPr fontId="8" type="noConversion"/>
  </si>
  <si>
    <t>编码器行程模式
4'd0: 单向行程
4'd1: 回退跟踪(回退行程不计算入位移)
4'd2: 回退忽略
4'd3: 双向扫描</t>
    <phoneticPr fontId="8" type="noConversion"/>
  </si>
  <si>
    <t>编码器输入相位
1'b0: 保持相位
1'b1: 反转相位</t>
    <phoneticPr fontId="8" type="noConversion"/>
  </si>
  <si>
    <t>编码器行程模式
4'd0: 单向行程
4‘d1: 回退跟踪(回退行程不计算入位移)
4'd2: 回退忽略
4'd3: 双向扫描</t>
    <phoneticPr fontId="8" type="noConversion"/>
  </si>
  <si>
    <t>编码器触发计数模式:
4'd0: A相上升沿计数， 单向
4'd1: A相上升沿计数， 双向
4'd2: A相双沿计数， 双向
4'd3: AB相双沿计数， 双向</t>
    <phoneticPr fontId="8" type="noConversion"/>
  </si>
  <si>
    <t>10'd12</t>
    <phoneticPr fontId="8" type="noConversion"/>
  </si>
  <si>
    <t>32'd32</t>
    <phoneticPr fontId="8" type="noConversion"/>
  </si>
  <si>
    <t>32'hF0F0F0F0</t>
    <phoneticPr fontId="8" type="noConversion"/>
  </si>
  <si>
    <t>32'h0F0F0F0F</t>
    <phoneticPr fontId="8" type="noConversion"/>
  </si>
  <si>
    <t>编码器触发周期(beat)</t>
    <phoneticPr fontId="8" type="noConversion"/>
  </si>
  <si>
    <t>编码器触发周期(us)</t>
    <phoneticPr fontId="8" type="noConversion"/>
  </si>
  <si>
    <t>mos_ture</t>
    <phoneticPr fontId="8" type="noConversion"/>
  </si>
  <si>
    <t>dds_ture</t>
    <phoneticPr fontId="8" type="noConversion"/>
  </si>
  <si>
    <t>sw_ack</t>
    <phoneticPr fontId="8" type="noConversion"/>
  </si>
  <si>
    <t>sw_ture</t>
    <phoneticPr fontId="8" type="noConversion"/>
  </si>
  <si>
    <t>reg_trigger_gap</t>
    <phoneticPr fontId="8" type="noConversion"/>
  </si>
  <si>
    <t>reg_mos_ack</t>
    <phoneticPr fontId="8" type="noConversion"/>
  </si>
  <si>
    <t>reg_dds_ack</t>
    <phoneticPr fontId="8" type="noConversion"/>
  </si>
  <si>
    <t>S_TRIG</t>
    <phoneticPr fontId="8" type="noConversion"/>
  </si>
  <si>
    <t>相机触发周期(us)</t>
    <phoneticPr fontId="8" type="noConversion"/>
  </si>
  <si>
    <t>相机触发周期(beat)(reg_camera_cycle)</t>
    <phoneticPr fontId="8" type="noConversion"/>
  </si>
  <si>
    <t>Texpend1(图像循环外固有消耗）</t>
    <phoneticPr fontId="8" type="noConversion"/>
  </si>
  <si>
    <t>Tpicloop(图像循环周期</t>
    <phoneticPr fontId="8" type="noConversion"/>
  </si>
  <si>
    <t>reg_pic_num</t>
    <phoneticPr fontId="8" type="noConversion"/>
  </si>
  <si>
    <t>S_IDLE</t>
    <phoneticPr fontId="8" type="noConversion"/>
  </si>
  <si>
    <t>reg_sw_ack</t>
    <phoneticPr fontId="8" type="noConversion"/>
  </si>
  <si>
    <t>reg_sw_gap</t>
    <phoneticPr fontId="8" type="noConversion"/>
  </si>
  <si>
    <t>Texpend2 (开关循环外固有消耗)</t>
    <phoneticPr fontId="8" type="noConversion"/>
  </si>
  <si>
    <t>exp_loop</t>
    <phoneticPr fontId="8" type="noConversion"/>
  </si>
  <si>
    <t>reg_exp_loop</t>
    <phoneticPr fontId="8" type="noConversion"/>
  </si>
  <si>
    <t>相机触发频率(KHz)</t>
    <phoneticPr fontId="8" type="noConversion"/>
  </si>
  <si>
    <t>HEX</t>
    <phoneticPr fontId="8" type="noConversion"/>
  </si>
  <si>
    <t>开关循环次数
reg_sw_loop_num</t>
    <phoneticPr fontId="8" type="noConversion"/>
  </si>
  <si>
    <t>新增编码器相关参数计算</t>
    <phoneticPr fontId="8" type="noConversion"/>
  </si>
  <si>
    <t>部分</t>
    <phoneticPr fontId="8" type="noConversion"/>
  </si>
  <si>
    <t>新增</t>
    <phoneticPr fontId="8" type="noConversion"/>
  </si>
  <si>
    <t>新增多重触发模块</t>
    <phoneticPr fontId="8" type="noConversion"/>
  </si>
  <si>
    <t>新增时间积分相关寄存器</t>
    <phoneticPr fontId="8" type="noConversion"/>
  </si>
  <si>
    <t>新增步进模式相关寄存器</t>
    <phoneticPr fontId="8" type="noConversion"/>
  </si>
  <si>
    <t>新增扩展触发相关寄存器</t>
    <phoneticPr fontId="8" type="noConversion"/>
  </si>
  <si>
    <t>平台速度(um/s)</t>
    <phoneticPr fontId="12" type="noConversion"/>
  </si>
  <si>
    <t>编码器频率(KHz)</t>
    <phoneticPr fontId="12" type="noConversion"/>
  </si>
  <si>
    <t>编码器触发间距(um)</t>
    <phoneticPr fontId="12" type="noConversion"/>
  </si>
  <si>
    <t>相机运动方向像素尺寸(um)</t>
    <phoneticPr fontId="12" type="noConversion"/>
  </si>
  <si>
    <t>相机帧率(KHz)</t>
    <phoneticPr fontId="12" type="noConversion"/>
  </si>
  <si>
    <t>编码器需求帧率(KHz)</t>
    <phoneticPr fontId="12" type="noConversion"/>
  </si>
  <si>
    <t>分倍频基础系数</t>
    <phoneticPr fontId="12" type="noConversion"/>
  </si>
  <si>
    <t>分倍频后编码器需求帧率</t>
    <phoneticPr fontId="12" type="noConversion"/>
  </si>
  <si>
    <t>编码器该帧率下对应速度</t>
    <phoneticPr fontId="12" type="noConversion"/>
  </si>
  <si>
    <t>200mm/s下对应分倍频系数</t>
    <phoneticPr fontId="12" type="noConversion"/>
  </si>
  <si>
    <t>200mm/s下对应图像拉伸(&lt;1)/压缩(&gt;1)系数</t>
    <phoneticPr fontId="12" type="noConversion"/>
  </si>
  <si>
    <t>300mm/s下对应分倍频系数</t>
    <phoneticPr fontId="12" type="noConversion"/>
  </si>
  <si>
    <t>300mm/s下对应图像拉伸(&lt;1)/压缩(&gt;1)系数</t>
    <phoneticPr fontId="12" type="noConversion"/>
  </si>
  <si>
    <t>频率</t>
    <phoneticPr fontId="8" type="noConversion"/>
  </si>
  <si>
    <t>0</t>
    <phoneticPr fontId="8" type="noConversion"/>
  </si>
  <si>
    <t>4</t>
    <phoneticPr fontId="8" type="noConversion"/>
  </si>
  <si>
    <t>8</t>
    <phoneticPr fontId="8" type="noConversion"/>
  </si>
  <si>
    <t>12</t>
    <phoneticPr fontId="8" type="noConversion"/>
  </si>
  <si>
    <t>reg_step_base_0</t>
    <phoneticPr fontId="8" type="noConversion"/>
  </si>
  <si>
    <t>reg_step_base_4</t>
  </si>
  <si>
    <t>reg_step_base_8</t>
  </si>
  <si>
    <t>reg_step_base_12</t>
  </si>
  <si>
    <t>reg_step_base_16</t>
  </si>
  <si>
    <t>reg_step_base_20</t>
  </si>
  <si>
    <t>reg_step_base_24</t>
  </si>
  <si>
    <t>reg_step_base_1</t>
    <phoneticPr fontId="8" type="noConversion"/>
  </si>
  <si>
    <t>reg_step_base_2</t>
    <phoneticPr fontId="8" type="noConversion"/>
  </si>
  <si>
    <t>reg_step_base_3</t>
    <phoneticPr fontId="8" type="noConversion"/>
  </si>
  <si>
    <t>reg_step_base_5</t>
  </si>
  <si>
    <t>reg_step_base_6</t>
  </si>
  <si>
    <t>reg_step_base_7</t>
  </si>
  <si>
    <t>reg_step_base_9</t>
  </si>
  <si>
    <t>reg_step_base_10</t>
  </si>
  <si>
    <t>reg_step_base_11</t>
  </si>
  <si>
    <t>reg_step_base_13</t>
  </si>
  <si>
    <t>reg_step_base_14</t>
  </si>
  <si>
    <t>reg_step_base_15</t>
  </si>
  <si>
    <t>reg_step_base_17</t>
  </si>
  <si>
    <t>reg_step_base_18</t>
  </si>
  <si>
    <t>reg_step_base_19</t>
  </si>
  <si>
    <t>reg_step_base_21</t>
  </si>
  <si>
    <t>reg_step_base_22</t>
  </si>
  <si>
    <t>reg_step_base_23</t>
  </si>
  <si>
    <t>reg_step_base_25</t>
  </si>
  <si>
    <t>reg_step_base_26</t>
  </si>
  <si>
    <t>reg_step_base_27</t>
  </si>
  <si>
    <t>reg_step_base_28</t>
  </si>
  <si>
    <t>reg_step_base_29</t>
  </si>
  <si>
    <t>reg_step_base_30</t>
  </si>
  <si>
    <t>reg_step_base_31</t>
  </si>
  <si>
    <t>10'd512</t>
    <phoneticPr fontId="8" type="noConversion"/>
  </si>
  <si>
    <r>
      <t xml:space="preserve">波形调校增益 </t>
    </r>
    <r>
      <rPr>
        <i/>
        <strike/>
        <sz val="11"/>
        <color theme="1"/>
        <rFont val="等线"/>
        <family val="3"/>
        <charset val="134"/>
        <scheme val="minor"/>
      </rPr>
      <t>y = kx + b   k = reg_adjust_gain</t>
    </r>
  </si>
  <si>
    <r>
      <t xml:space="preserve">波形调校偏置 </t>
    </r>
    <r>
      <rPr>
        <i/>
        <strike/>
        <sz val="11"/>
        <color theme="1"/>
        <rFont val="等线"/>
        <family val="3"/>
        <charset val="134"/>
        <scheme val="minor"/>
      </rPr>
      <t>y = kx + b   b = reg_adjust_offset</t>
    </r>
  </si>
  <si>
    <t>reg_camera_trig_num</t>
    <phoneticPr fontId="8" type="noConversion"/>
  </si>
  <si>
    <t>相机总触发数量</t>
    <phoneticPr fontId="8" type="noConversion"/>
  </si>
  <si>
    <t>112</t>
    <phoneticPr fontId="8" type="noConversion"/>
  </si>
  <si>
    <t>reg_dds_phase_y</t>
    <phoneticPr fontId="8" type="noConversion"/>
  </si>
  <si>
    <t>32'd33334</t>
    <phoneticPr fontId="8" type="noConversion"/>
  </si>
  <si>
    <t>reg_dds_inc</t>
    <phoneticPr fontId="8" type="noConversion"/>
  </si>
  <si>
    <t>0000_2400
step_phase</t>
    <phoneticPr fontId="8" type="noConversion"/>
  </si>
  <si>
    <t>0000_2500
step_base</t>
    <phoneticPr fontId="8" type="noConversion"/>
  </si>
  <si>
    <t xml:space="preserve"> </t>
    <phoneticPr fontId="8" type="noConversion"/>
  </si>
  <si>
    <t xml:space="preserve">   </t>
    <phoneticPr fontId="8" type="noConversion"/>
  </si>
  <si>
    <t>32'h1DC</t>
    <phoneticPr fontId="8" type="noConversion"/>
  </si>
  <si>
    <t>6'h1</t>
    <phoneticPr fontId="8" type="noConversion"/>
  </si>
  <si>
    <t>1'h1</t>
    <phoneticPr fontId="8" type="noConversion"/>
  </si>
  <si>
    <t>32'h64</t>
    <phoneticPr fontId="8" type="noConversion"/>
  </si>
  <si>
    <t>14'hAFF</t>
    <phoneticPr fontId="8" type="noConversion"/>
  </si>
  <si>
    <t>32'H832f</t>
    <phoneticPr fontId="8" type="noConversion"/>
  </si>
  <si>
    <t>32'HFA</t>
    <phoneticPr fontId="8" type="noConversion"/>
  </si>
  <si>
    <t>48</t>
    <phoneticPr fontId="8" type="noConversion"/>
  </si>
  <si>
    <t>reg_trigger_miss</t>
    <phoneticPr fontId="8" type="noConversion"/>
  </si>
  <si>
    <t>丢失的触发数量</t>
    <phoneticPr fontId="8" type="noConversion"/>
  </si>
  <si>
    <t>有效触发输入数量</t>
    <phoneticPr fontId="8" type="noConversion"/>
  </si>
  <si>
    <t>reg_lps</t>
    <phoneticPr fontId="8" type="noConversion"/>
  </si>
  <si>
    <t xml:space="preserve">RO	</t>
    <phoneticPr fontId="8" type="noConversion"/>
  </si>
  <si>
    <t>每秒输出的触发数量</t>
    <phoneticPr fontId="8" type="noConversion"/>
  </si>
  <si>
    <t>4C</t>
    <phoneticPr fontId="8" type="noConversion"/>
  </si>
  <si>
    <t>50</t>
    <phoneticPr fontId="8" type="noConversion"/>
  </si>
  <si>
    <t>54</t>
    <phoneticPr fontId="8" type="noConversion"/>
  </si>
  <si>
    <t>新增RTC、trigger_miss寄存器</t>
    <phoneticPr fontId="8" type="noConversion"/>
  </si>
  <si>
    <t>32'd138</t>
    <phoneticPr fontId="8" type="noConversion"/>
  </si>
  <si>
    <t>软触发周期， 默认值对应1.104us</t>
    <phoneticPr fontId="8" type="noConversion"/>
  </si>
  <si>
    <t>reg_rtc_us_h</t>
    <phoneticPr fontId="8" type="noConversion"/>
  </si>
  <si>
    <t>reg_rtc_us_l</t>
    <phoneticPr fontId="8" type="noConversion"/>
  </si>
  <si>
    <t>时间基准微秒高位</t>
    <phoneticPr fontId="8" type="noConversion"/>
  </si>
  <si>
    <t>时间基准微妙低位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</si>
</sst>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7" x14ac:knownFonts="1">
    <font>
      <sz val="11"/>
      <color theme="1"/>
      <name val="等线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trike/>
      <sz val="11"/>
      <color rgb="FF000000"/>
      <name val="等线"/>
      <family val="3"/>
      <charset val="134"/>
      <scheme val="minor"/>
    </font>
    <font>
      <i/>
      <strike/>
      <sz val="11"/>
      <color theme="1"/>
      <name val="等线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BA9E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</cellStyleXfs>
  <cellXfs count="27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31" fontId="0" fillId="2" borderId="0" xfId="0" applyNumberFormat="1" applyFill="1">
      <alignment vertical="center"/>
    </xf>
    <xf numFmtId="21" fontId="0" fillId="2" borderId="0" xfId="0" applyNumberFormat="1" applyFill="1">
      <alignment vertical="center"/>
    </xf>
    <xf numFmtId="31" fontId="0" fillId="0" borderId="0" xfId="0" applyNumberFormat="1" applyAlignment="1">
      <alignment horizontal="left" vertical="center"/>
    </xf>
    <xf numFmtId="0" fontId="1" fillId="0" borderId="0" xfId="0" applyFont="1" applyAlignment="1">
      <alignment horizontal="left" vertical="center"/>
    </xf>
    <xf numFmtId="31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left" vertical="center"/>
    </xf>
    <xf numFmtId="49" fontId="2" fillId="0" borderId="0" xfId="2" applyNumberFormat="1" applyFont="1" applyFill="1" applyBorder="1" applyAlignment="1">
      <alignment horizontal="left" vertical="center"/>
    </xf>
    <xf numFmtId="49" fontId="7" fillId="0" borderId="0" xfId="2" applyNumberFormat="1" applyFill="1" applyBorder="1" applyAlignment="1">
      <alignment horizontal="left" vertical="center"/>
    </xf>
    <xf numFmtId="49" fontId="0" fillId="2" borderId="1" xfId="0" applyNumberFormat="1" applyFill="1" applyBorder="1">
      <alignment vertical="center"/>
    </xf>
    <xf numFmtId="49" fontId="7" fillId="3" borderId="1" xfId="2" applyNumberFormat="1" applyBorder="1">
      <alignment vertical="center"/>
    </xf>
    <xf numFmtId="49" fontId="7" fillId="4" borderId="1" xfId="2" applyNumberFormat="1" applyFill="1" applyBorder="1">
      <alignment vertical="center"/>
    </xf>
    <xf numFmtId="49" fontId="7" fillId="6" borderId="1" xfId="3" applyNumberFormat="1" applyFill="1" applyBorder="1">
      <alignment vertical="center"/>
    </xf>
    <xf numFmtId="49" fontId="7" fillId="5" borderId="1" xfId="3" applyNumberFormat="1" applyBorder="1">
      <alignment vertical="center"/>
    </xf>
    <xf numFmtId="49" fontId="7" fillId="5" borderId="1" xfId="3" applyNumberFormat="1" applyBorder="1" applyAlignment="1">
      <alignment vertical="center" wrapText="1"/>
    </xf>
    <xf numFmtId="49" fontId="7" fillId="7" borderId="1" xfId="3" applyNumberFormat="1" applyFill="1" applyBorder="1">
      <alignment vertical="center"/>
    </xf>
    <xf numFmtId="49" fontId="7" fillId="8" borderId="1" xfId="2" applyNumberFormat="1" applyFill="1" applyBorder="1">
      <alignment vertical="center"/>
    </xf>
    <xf numFmtId="49" fontId="7" fillId="4" borderId="1" xfId="3" applyNumberFormat="1" applyFill="1" applyBorder="1">
      <alignment vertical="center"/>
    </xf>
    <xf numFmtId="49" fontId="7" fillId="9" borderId="1" xfId="3" applyNumberFormat="1" applyFill="1" applyBorder="1">
      <alignment vertical="center"/>
    </xf>
    <xf numFmtId="49" fontId="7" fillId="10" borderId="1" xfId="3" applyNumberFormat="1" applyFill="1" applyBorder="1">
      <alignment vertical="center"/>
    </xf>
    <xf numFmtId="49" fontId="7" fillId="11" borderId="1" xfId="3" applyNumberFormat="1" applyFill="1" applyBorder="1">
      <alignment vertical="center"/>
    </xf>
    <xf numFmtId="49" fontId="7" fillId="12" borderId="1" xfId="3" applyNumberFormat="1" applyFill="1" applyBorder="1">
      <alignment vertical="center"/>
    </xf>
    <xf numFmtId="49" fontId="7" fillId="12" borderId="1" xfId="4" applyNumberFormat="1" applyBorder="1">
      <alignment vertical="center"/>
    </xf>
    <xf numFmtId="49" fontId="0" fillId="13" borderId="1" xfId="0" applyNumberFormat="1" applyFill="1" applyBorder="1">
      <alignment vertical="center"/>
    </xf>
    <xf numFmtId="49" fontId="0" fillId="4" borderId="1" xfId="0" applyNumberFormat="1" applyFill="1" applyBorder="1">
      <alignment vertical="center"/>
    </xf>
    <xf numFmtId="49" fontId="0" fillId="14" borderId="1" xfId="0" applyNumberFormat="1" applyFill="1" applyBorder="1">
      <alignment vertical="center"/>
    </xf>
    <xf numFmtId="49" fontId="0" fillId="15" borderId="1" xfId="0" applyNumberFormat="1" applyFill="1" applyBorder="1">
      <alignment vertical="center"/>
    </xf>
    <xf numFmtId="49" fontId="0" fillId="16" borderId="1" xfId="0" applyNumberFormat="1" applyFill="1" applyBorder="1">
      <alignment vertical="center"/>
    </xf>
    <xf numFmtId="49" fontId="0" fillId="17" borderId="1" xfId="0" applyNumberFormat="1" applyFill="1" applyBorder="1">
      <alignment vertical="center"/>
    </xf>
    <xf numFmtId="49" fontId="0" fillId="0" borderId="1" xfId="0" applyNumberFormat="1" applyBorder="1">
      <alignment vertical="center"/>
    </xf>
    <xf numFmtId="49" fontId="7" fillId="0" borderId="1" xfId="2" applyNumberFormat="1" applyFill="1" applyBorder="1">
      <alignment vertical="center"/>
    </xf>
    <xf numFmtId="49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49" fontId="0" fillId="0" borderId="1" xfId="0" applyNumberFormat="1" applyBorder="1" applyAlignment="1">
      <alignment vertical="center" wrapText="1"/>
    </xf>
    <xf numFmtId="49" fontId="0" fillId="2" borderId="1" xfId="0" applyNumberForma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left" vertical="center"/>
    </xf>
    <xf numFmtId="49" fontId="3" fillId="2" borderId="1" xfId="1" applyNumberFormat="1" applyFill="1" applyBorder="1" applyAlignment="1">
      <alignment horizontal="left" vertical="center"/>
    </xf>
    <xf numFmtId="49" fontId="7" fillId="3" borderId="1" xfId="2" applyNumberFormat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49" fontId="7" fillId="3" borderId="1" xfId="2" applyNumberFormat="1" applyBorder="1" applyAlignment="1">
      <alignment horizontal="left" vertical="center"/>
    </xf>
    <xf numFmtId="49" fontId="7" fillId="3" borderId="2" xfId="2" applyNumberFormat="1" applyBorder="1" applyAlignment="1">
      <alignment horizontal="center" vertical="center"/>
    </xf>
    <xf numFmtId="176" fontId="1" fillId="3" borderId="2" xfId="0" applyNumberFormat="1" applyFont="1" applyFill="1" applyBorder="1" applyAlignment="1">
      <alignment horizontal="center" vertical="center"/>
    </xf>
    <xf numFmtId="49" fontId="7" fillId="4" borderId="1" xfId="2" applyNumberFormat="1" applyFill="1" applyBorder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/>
    </xf>
    <xf numFmtId="49" fontId="7" fillId="4" borderId="1" xfId="2" applyNumberFormat="1" applyFill="1" applyBorder="1" applyAlignment="1">
      <alignment horizontal="left" vertical="center"/>
    </xf>
    <xf numFmtId="49" fontId="7" fillId="5" borderId="2" xfId="3" applyNumberFormat="1" applyBorder="1" applyAlignment="1">
      <alignment horizontal="center" vertical="center"/>
    </xf>
    <xf numFmtId="49" fontId="7" fillId="5" borderId="2" xfId="3" applyNumberFormat="1" applyBorder="1" applyAlignment="1">
      <alignment horizontal="center" vertical="center" wrapText="1"/>
    </xf>
    <xf numFmtId="176" fontId="1" fillId="18" borderId="2" xfId="0" applyNumberFormat="1" applyFon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7" fillId="6" borderId="1" xfId="3" applyNumberFormat="1" applyFill="1" applyBorder="1" applyAlignment="1">
      <alignment vertical="center"/>
    </xf>
    <xf numFmtId="49" fontId="7" fillId="6" borderId="1" xfId="3" applyNumberFormat="1" applyFill="1" applyBorder="1" applyAlignment="1">
      <alignment horizontal="center" vertical="center"/>
    </xf>
    <xf numFmtId="176" fontId="1" fillId="6" borderId="1" xfId="0" applyNumberFormat="1" applyFont="1" applyFill="1" applyBorder="1" applyAlignment="1">
      <alignment horizontal="center" vertical="center"/>
    </xf>
    <xf numFmtId="49" fontId="7" fillId="6" borderId="1" xfId="3" applyNumberFormat="1" applyFill="1" applyBorder="1" applyAlignment="1">
      <alignment horizontal="left" vertical="center"/>
    </xf>
    <xf numFmtId="49" fontId="0" fillId="6" borderId="1" xfId="0" applyNumberFormat="1" applyFill="1" applyBorder="1" applyAlignment="1">
      <alignment horizontal="left" vertical="center"/>
    </xf>
    <xf numFmtId="49" fontId="7" fillId="5" borderId="1" xfId="3" applyNumberFormat="1" applyBorder="1" applyAlignment="1">
      <alignment horizontal="left" vertical="center"/>
    </xf>
    <xf numFmtId="49" fontId="7" fillId="5" borderId="1" xfId="3" applyNumberFormat="1" applyBorder="1" applyAlignment="1">
      <alignment horizontal="center" vertical="center"/>
    </xf>
    <xf numFmtId="176" fontId="1" fillId="6" borderId="2" xfId="0" applyNumberFormat="1" applyFont="1" applyFill="1" applyBorder="1" applyAlignment="1">
      <alignment horizontal="center" vertical="center"/>
    </xf>
    <xf numFmtId="49" fontId="7" fillId="6" borderId="2" xfId="3" applyNumberFormat="1" applyFill="1" applyBorder="1" applyAlignment="1">
      <alignment horizontal="center" vertical="center"/>
    </xf>
    <xf numFmtId="49" fontId="7" fillId="5" borderId="1" xfId="3" applyNumberFormat="1" applyBorder="1" applyAlignment="1">
      <alignment horizontal="center" vertical="center" wrapText="1"/>
    </xf>
    <xf numFmtId="176" fontId="1" fillId="18" borderId="2" xfId="0" applyNumberFormat="1" applyFont="1" applyFill="1" applyBorder="1" applyAlignment="1">
      <alignment horizontal="center" vertical="center" wrapText="1"/>
    </xf>
    <xf numFmtId="49" fontId="7" fillId="5" borderId="1" xfId="3" applyNumberFormat="1" applyBorder="1" applyAlignment="1">
      <alignment horizontal="left" vertical="center" wrapText="1"/>
    </xf>
    <xf numFmtId="49" fontId="0" fillId="5" borderId="1" xfId="0" applyNumberFormat="1" applyFill="1" applyBorder="1" applyAlignment="1">
      <alignment horizontal="left" vertical="center" wrapText="1"/>
    </xf>
    <xf numFmtId="49" fontId="0" fillId="2" borderId="1" xfId="0" applyNumberFormat="1" applyFill="1" applyBorder="1" applyAlignment="1">
      <alignment vertical="center" wrapText="1"/>
    </xf>
    <xf numFmtId="49" fontId="7" fillId="3" borderId="1" xfId="2" applyNumberFormat="1" applyBorder="1" applyAlignment="1">
      <alignment vertical="center" wrapText="1"/>
    </xf>
    <xf numFmtId="49" fontId="4" fillId="3" borderId="1" xfId="2" applyNumberFormat="1" applyFont="1" applyBorder="1" applyAlignment="1">
      <alignment vertical="center" wrapText="1"/>
    </xf>
    <xf numFmtId="0" fontId="7" fillId="3" borderId="1" xfId="2" applyNumberFormat="1" applyBorder="1">
      <alignment vertical="center"/>
    </xf>
    <xf numFmtId="49" fontId="7" fillId="4" borderId="1" xfId="2" applyNumberFormat="1" applyFill="1" applyBorder="1" applyAlignment="1">
      <alignment vertical="center" wrapText="1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49" fontId="7" fillId="6" borderId="1" xfId="3" applyNumberFormat="1" applyFill="1" applyBorder="1" applyAlignment="1">
      <alignment vertical="center" wrapText="1"/>
    </xf>
    <xf numFmtId="0" fontId="4" fillId="5" borderId="1" xfId="0" applyFont="1" applyFill="1" applyBorder="1">
      <alignment vertical="center"/>
    </xf>
    <xf numFmtId="0" fontId="0" fillId="5" borderId="1" xfId="0" applyFill="1" applyBorder="1" applyAlignment="1">
      <alignment vertical="center" wrapText="1"/>
    </xf>
    <xf numFmtId="49" fontId="2" fillId="5" borderId="1" xfId="3" applyNumberFormat="1" applyFont="1" applyBorder="1" applyAlignment="1">
      <alignment vertical="center" wrapText="1"/>
    </xf>
    <xf numFmtId="49" fontId="7" fillId="6" borderId="3" xfId="3" applyNumberFormat="1" applyFill="1" applyBorder="1" applyAlignment="1">
      <alignment vertical="center" wrapText="1"/>
    </xf>
    <xf numFmtId="49" fontId="7" fillId="6" borderId="1" xfId="3" applyNumberFormat="1" applyFill="1" applyBorder="1" applyAlignment="1">
      <alignment horizontal="center" vertical="center" wrapText="1"/>
    </xf>
    <xf numFmtId="49" fontId="7" fillId="7" borderId="1" xfId="3" applyNumberFormat="1" applyFill="1" applyBorder="1" applyAlignment="1">
      <alignment horizontal="center" vertical="center"/>
    </xf>
    <xf numFmtId="176" fontId="1" fillId="7" borderId="2" xfId="0" applyNumberFormat="1" applyFont="1" applyFill="1" applyBorder="1" applyAlignment="1">
      <alignment horizontal="center" vertical="center"/>
    </xf>
    <xf numFmtId="49" fontId="7" fillId="7" borderId="1" xfId="3" applyNumberFormat="1" applyFill="1" applyBorder="1" applyAlignment="1">
      <alignment horizontal="left" vertical="center"/>
    </xf>
    <xf numFmtId="49" fontId="0" fillId="7" borderId="1" xfId="0" applyNumberFormat="1" applyFill="1" applyBorder="1" applyAlignment="1">
      <alignment horizontal="left" vertical="center"/>
    </xf>
    <xf numFmtId="176" fontId="1" fillId="7" borderId="1" xfId="0" applyNumberFormat="1" applyFont="1" applyFill="1" applyBorder="1" applyAlignment="1">
      <alignment horizontal="center" vertical="center"/>
    </xf>
    <xf numFmtId="49" fontId="7" fillId="8" borderId="1" xfId="2" applyNumberFormat="1" applyFill="1" applyBorder="1" applyAlignment="1">
      <alignment horizontal="center" vertical="center"/>
    </xf>
    <xf numFmtId="176" fontId="1" fillId="8" borderId="1" xfId="0" applyNumberFormat="1" applyFont="1" applyFill="1" applyBorder="1" applyAlignment="1">
      <alignment horizontal="center" vertical="center"/>
    </xf>
    <xf numFmtId="49" fontId="7" fillId="8" borderId="1" xfId="2" applyNumberFormat="1" applyFill="1" applyBorder="1" applyAlignment="1">
      <alignment horizontal="left" vertical="center"/>
    </xf>
    <xf numFmtId="0" fontId="0" fillId="7" borderId="1" xfId="0" applyFill="1" applyBorder="1">
      <alignment vertical="center"/>
    </xf>
    <xf numFmtId="49" fontId="7" fillId="7" borderId="1" xfId="3" applyNumberFormat="1" applyFill="1" applyBorder="1" applyAlignment="1">
      <alignment vertical="center" wrapText="1"/>
    </xf>
    <xf numFmtId="49" fontId="7" fillId="8" borderId="1" xfId="2" applyNumberFormat="1" applyFill="1" applyBorder="1" applyAlignment="1">
      <alignment vertical="center" wrapText="1"/>
    </xf>
    <xf numFmtId="49" fontId="7" fillId="4" borderId="1" xfId="3" applyNumberFormat="1" applyFill="1" applyBorder="1" applyAlignment="1">
      <alignment horizontal="center" vertical="center"/>
    </xf>
    <xf numFmtId="49" fontId="7" fillId="4" borderId="1" xfId="3" applyNumberFormat="1" applyFill="1" applyBorder="1" applyAlignment="1">
      <alignment horizontal="left" vertical="center"/>
    </xf>
    <xf numFmtId="49" fontId="0" fillId="4" borderId="1" xfId="0" applyNumberFormat="1" applyFill="1" applyBorder="1" applyAlignment="1">
      <alignment horizontal="left" vertical="center"/>
    </xf>
    <xf numFmtId="49" fontId="7" fillId="9" borderId="1" xfId="3" applyNumberFormat="1" applyFill="1" applyBorder="1" applyAlignment="1">
      <alignment horizontal="center" vertical="center"/>
    </xf>
    <xf numFmtId="176" fontId="1" fillId="9" borderId="2" xfId="0" applyNumberFormat="1" applyFont="1" applyFill="1" applyBorder="1" applyAlignment="1">
      <alignment horizontal="center" vertical="center"/>
    </xf>
    <xf numFmtId="49" fontId="7" fillId="9" borderId="1" xfId="3" applyNumberFormat="1" applyFill="1" applyBorder="1" applyAlignment="1">
      <alignment horizontal="left" vertical="center"/>
    </xf>
    <xf numFmtId="49" fontId="0" fillId="9" borderId="1" xfId="0" applyNumberFormat="1" applyFill="1" applyBorder="1" applyAlignment="1">
      <alignment horizontal="left" vertical="center"/>
    </xf>
    <xf numFmtId="49" fontId="7" fillId="10" borderId="4" xfId="3" applyNumberFormat="1" applyFill="1" applyBorder="1" applyAlignment="1">
      <alignment horizontal="center" vertical="center" wrapText="1"/>
    </xf>
    <xf numFmtId="49" fontId="7" fillId="10" borderId="1" xfId="3" applyNumberFormat="1" applyFill="1" applyBorder="1" applyAlignment="1">
      <alignment horizontal="center" vertical="center"/>
    </xf>
    <xf numFmtId="176" fontId="1" fillId="10" borderId="2" xfId="0" applyNumberFormat="1" applyFont="1" applyFill="1" applyBorder="1" applyAlignment="1">
      <alignment horizontal="center" vertical="center"/>
    </xf>
    <xf numFmtId="49" fontId="7" fillId="10" borderId="1" xfId="3" applyNumberFormat="1" applyFill="1" applyBorder="1" applyAlignment="1">
      <alignment horizontal="left" vertical="center"/>
    </xf>
    <xf numFmtId="49" fontId="0" fillId="10" borderId="1" xfId="0" applyNumberFormat="1" applyFill="1" applyBorder="1" applyAlignment="1">
      <alignment horizontal="left" vertical="center"/>
    </xf>
    <xf numFmtId="49" fontId="7" fillId="11" borderId="1" xfId="3" applyNumberFormat="1" applyFill="1" applyBorder="1" applyAlignment="1">
      <alignment horizontal="center" vertical="center"/>
    </xf>
    <xf numFmtId="49" fontId="7" fillId="11" borderId="1" xfId="3" applyNumberFormat="1" applyFill="1" applyBorder="1" applyAlignment="1">
      <alignment horizontal="left" vertical="center"/>
    </xf>
    <xf numFmtId="176" fontId="1" fillId="11" borderId="1" xfId="0" applyNumberFormat="1" applyFont="1" applyFill="1" applyBorder="1" applyAlignment="1">
      <alignment horizontal="center" vertical="center"/>
    </xf>
    <xf numFmtId="49" fontId="0" fillId="11" borderId="1" xfId="0" applyNumberFormat="1" applyFill="1" applyBorder="1" applyAlignment="1">
      <alignment horizontal="left" vertical="center"/>
    </xf>
    <xf numFmtId="49" fontId="7" fillId="12" borderId="1" xfId="3" applyNumberFormat="1" applyFill="1" applyBorder="1" applyAlignment="1">
      <alignment horizontal="center" vertical="center"/>
    </xf>
    <xf numFmtId="49" fontId="7" fillId="12" borderId="1" xfId="3" applyNumberFormat="1" applyFill="1" applyBorder="1" applyAlignment="1">
      <alignment horizontal="left" vertical="center"/>
    </xf>
    <xf numFmtId="49" fontId="0" fillId="12" borderId="1" xfId="0" applyNumberFormat="1" applyFill="1" applyBorder="1" applyAlignment="1">
      <alignment horizontal="left" vertical="center"/>
    </xf>
    <xf numFmtId="0" fontId="0" fillId="4" borderId="1" xfId="0" applyFill="1" applyBorder="1">
      <alignment vertical="center"/>
    </xf>
    <xf numFmtId="49" fontId="7" fillId="4" borderId="1" xfId="3" applyNumberFormat="1" applyFill="1" applyBorder="1" applyAlignment="1">
      <alignment vertical="center" wrapText="1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49" fontId="7" fillId="11" borderId="1" xfId="3" applyNumberFormat="1" applyFill="1" applyBorder="1" applyAlignment="1">
      <alignment vertical="center" wrapText="1"/>
    </xf>
    <xf numFmtId="0" fontId="0" fillId="11" borderId="1" xfId="0" applyFill="1" applyBorder="1">
      <alignment vertical="center"/>
    </xf>
    <xf numFmtId="49" fontId="7" fillId="12" borderId="1" xfId="3" applyNumberFormat="1" applyFill="1" applyBorder="1" applyAlignment="1">
      <alignment vertical="center" wrapText="1"/>
    </xf>
    <xf numFmtId="176" fontId="1" fillId="10" borderId="1" xfId="0" applyNumberFormat="1" applyFont="1" applyFill="1" applyBorder="1" applyAlignment="1">
      <alignment horizontal="center" vertical="center"/>
    </xf>
    <xf numFmtId="176" fontId="1" fillId="18" borderId="1" xfId="0" applyNumberFormat="1" applyFont="1" applyFill="1" applyBorder="1" applyAlignment="1">
      <alignment horizontal="center" vertical="center"/>
    </xf>
    <xf numFmtId="49" fontId="7" fillId="11" borderId="1" xfId="3" applyNumberFormat="1" applyFill="1" applyBorder="1" applyAlignment="1">
      <alignment horizontal="left" vertical="center" wrapText="1"/>
    </xf>
    <xf numFmtId="49" fontId="7" fillId="12" borderId="1" xfId="4" applyNumberFormat="1" applyBorder="1" applyAlignment="1">
      <alignment horizontal="center" vertical="center"/>
    </xf>
    <xf numFmtId="176" fontId="1" fillId="12" borderId="1" xfId="0" applyNumberFormat="1" applyFont="1" applyFill="1" applyBorder="1" applyAlignment="1">
      <alignment horizontal="center" vertical="center"/>
    </xf>
    <xf numFmtId="49" fontId="7" fillId="12" borderId="1" xfId="4" applyNumberFormat="1" applyBorder="1" applyAlignment="1">
      <alignment horizontal="left" vertical="center"/>
    </xf>
    <xf numFmtId="0" fontId="0" fillId="12" borderId="1" xfId="0" applyFill="1" applyBorder="1">
      <alignment vertical="center"/>
    </xf>
    <xf numFmtId="49" fontId="7" fillId="10" borderId="1" xfId="3" applyNumberFormat="1" applyFill="1" applyBorder="1" applyAlignment="1">
      <alignment vertical="center" wrapText="1"/>
    </xf>
    <xf numFmtId="49" fontId="7" fillId="12" borderId="1" xfId="4" applyNumberFormat="1" applyBorder="1" applyAlignment="1">
      <alignment vertical="center" wrapText="1"/>
    </xf>
    <xf numFmtId="49" fontId="0" fillId="13" borderId="1" xfId="0" applyNumberFormat="1" applyFill="1" applyBorder="1" applyAlignment="1">
      <alignment horizontal="center" vertical="center"/>
    </xf>
    <xf numFmtId="176" fontId="1" fillId="13" borderId="1" xfId="0" applyNumberFormat="1" applyFont="1" applyFill="1" applyBorder="1" applyAlignment="1">
      <alignment horizontal="center" vertical="center"/>
    </xf>
    <xf numFmtId="49" fontId="0" fillId="13" borderId="1" xfId="0" applyNumberFormat="1" applyFill="1" applyBorder="1" applyAlignment="1">
      <alignment horizontal="left" vertical="center"/>
    </xf>
    <xf numFmtId="49" fontId="0" fillId="4" borderId="1" xfId="0" applyNumberFormat="1" applyFill="1" applyBorder="1" applyAlignment="1">
      <alignment horizontal="center" vertical="center"/>
    </xf>
    <xf numFmtId="49" fontId="0" fillId="14" borderId="1" xfId="0" applyNumberFormat="1" applyFill="1" applyBorder="1" applyAlignment="1">
      <alignment horizontal="center" vertical="center"/>
    </xf>
    <xf numFmtId="176" fontId="1" fillId="14" borderId="1" xfId="0" applyNumberFormat="1" applyFont="1" applyFill="1" applyBorder="1" applyAlignment="1">
      <alignment horizontal="center" vertical="center"/>
    </xf>
    <xf numFmtId="49" fontId="0" fillId="14" borderId="1" xfId="0" applyNumberFormat="1" applyFill="1" applyBorder="1" applyAlignment="1">
      <alignment horizontal="left" vertical="center"/>
    </xf>
    <xf numFmtId="49" fontId="0" fillId="15" borderId="1" xfId="0" applyNumberFormat="1" applyFill="1" applyBorder="1" applyAlignment="1">
      <alignment horizontal="center" vertical="center"/>
    </xf>
    <xf numFmtId="176" fontId="1" fillId="15" borderId="1" xfId="0" applyNumberFormat="1" applyFont="1" applyFill="1" applyBorder="1" applyAlignment="1">
      <alignment horizontal="center" vertical="center"/>
    </xf>
    <xf numFmtId="49" fontId="0" fillId="15" borderId="1" xfId="0" applyNumberFormat="1" applyFill="1" applyBorder="1" applyAlignment="1">
      <alignment horizontal="left" vertical="center"/>
    </xf>
    <xf numFmtId="49" fontId="0" fillId="13" borderId="1" xfId="0" applyNumberFormat="1" applyFill="1" applyBorder="1" applyAlignment="1">
      <alignment vertical="center" wrapText="1"/>
    </xf>
    <xf numFmtId="49" fontId="0" fillId="4" borderId="1" xfId="0" applyNumberFormat="1" applyFill="1" applyBorder="1" applyAlignment="1">
      <alignment vertical="center" wrapText="1"/>
    </xf>
    <xf numFmtId="49" fontId="0" fillId="14" borderId="1" xfId="0" applyNumberFormat="1" applyFill="1" applyBorder="1" applyAlignment="1">
      <alignment vertical="center" wrapText="1"/>
    </xf>
    <xf numFmtId="49" fontId="0" fillId="15" borderId="1" xfId="0" applyNumberFormat="1" applyFill="1" applyBorder="1" applyAlignment="1">
      <alignment vertical="center" wrapText="1"/>
    </xf>
    <xf numFmtId="49" fontId="0" fillId="16" borderId="1" xfId="0" applyNumberFormat="1" applyFill="1" applyBorder="1" applyAlignment="1">
      <alignment horizontal="center" vertical="center"/>
    </xf>
    <xf numFmtId="176" fontId="1" fillId="16" borderId="1" xfId="0" applyNumberFormat="1" applyFont="1" applyFill="1" applyBorder="1" applyAlignment="1">
      <alignment horizontal="center" vertical="center"/>
    </xf>
    <xf numFmtId="49" fontId="0" fillId="16" borderId="1" xfId="0" applyNumberFormat="1" applyFill="1" applyBorder="1" applyAlignment="1">
      <alignment horizontal="left" vertical="center"/>
    </xf>
    <xf numFmtId="49" fontId="0" fillId="17" borderId="1" xfId="0" applyNumberFormat="1" applyFill="1" applyBorder="1" applyAlignment="1">
      <alignment horizontal="center" vertical="center"/>
    </xf>
    <xf numFmtId="176" fontId="1" fillId="17" borderId="1" xfId="0" applyNumberFormat="1" applyFont="1" applyFill="1" applyBorder="1" applyAlignment="1">
      <alignment horizontal="center" vertical="center"/>
    </xf>
    <xf numFmtId="49" fontId="0" fillId="17" borderId="1" xfId="0" applyNumberFormat="1" applyFill="1" applyBorder="1" applyAlignment="1">
      <alignment horizontal="left" vertical="center"/>
    </xf>
    <xf numFmtId="176" fontId="1" fillId="0" borderId="1" xfId="0" applyNumberFormat="1" applyFont="1" applyBorder="1" applyAlignment="1">
      <alignment horizontal="center" vertical="center"/>
    </xf>
    <xf numFmtId="49" fontId="0" fillId="16" borderId="1" xfId="0" applyNumberFormat="1" applyFill="1" applyBorder="1" applyAlignment="1">
      <alignment vertical="center" wrapText="1"/>
    </xf>
    <xf numFmtId="49" fontId="0" fillId="17" borderId="1" xfId="0" applyNumberFormat="1" applyFill="1" applyBorder="1" applyAlignment="1">
      <alignment vertical="center" wrapText="1"/>
    </xf>
    <xf numFmtId="49" fontId="7" fillId="0" borderId="1" xfId="2" applyNumberFormat="1" applyFill="1" applyBorder="1" applyAlignment="1">
      <alignment horizontal="center" vertical="center"/>
    </xf>
    <xf numFmtId="49" fontId="7" fillId="0" borderId="1" xfId="2" applyNumberFormat="1" applyFill="1" applyBorder="1" applyAlignment="1">
      <alignment horizontal="left" vertical="center"/>
    </xf>
    <xf numFmtId="49" fontId="7" fillId="0" borderId="1" xfId="2" applyNumberFormat="1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1" applyAlignment="1">
      <alignment vertical="center" wrapText="1"/>
    </xf>
    <xf numFmtId="49" fontId="9" fillId="7" borderId="1" xfId="3" applyNumberFormat="1" applyFont="1" applyFill="1" applyBorder="1" applyAlignment="1">
      <alignment horizontal="left" vertical="center"/>
    </xf>
    <xf numFmtId="49" fontId="9" fillId="7" borderId="1" xfId="3" applyNumberFormat="1" applyFont="1" applyFill="1" applyBorder="1" applyAlignment="1">
      <alignment vertical="center" wrapText="1"/>
    </xf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5" borderId="1" xfId="0" applyFont="1" applyFill="1" applyBorder="1" applyAlignment="1">
      <alignment vertical="center" wrapText="1"/>
    </xf>
    <xf numFmtId="0" fontId="7" fillId="5" borderId="1" xfId="0" applyFont="1" applyFill="1" applyBorder="1">
      <alignment vertical="center"/>
    </xf>
    <xf numFmtId="0" fontId="7" fillId="7" borderId="1" xfId="0" applyFont="1" applyFill="1" applyBorder="1">
      <alignment vertical="center"/>
    </xf>
    <xf numFmtId="49" fontId="7" fillId="5" borderId="3" xfId="3" applyNumberFormat="1" applyBorder="1" applyAlignment="1">
      <alignment horizontal="center" vertical="center" wrapText="1"/>
    </xf>
    <xf numFmtId="49" fontId="2" fillId="8" borderId="1" xfId="3" applyNumberFormat="1" applyFont="1" applyFill="1" applyBorder="1" applyAlignment="1">
      <alignment horizontal="center" vertical="center"/>
    </xf>
    <xf numFmtId="49" fontId="7" fillId="8" borderId="3" xfId="3" applyNumberFormat="1" applyFill="1" applyBorder="1" applyAlignment="1">
      <alignment vertical="center" wrapText="1"/>
    </xf>
    <xf numFmtId="49" fontId="7" fillId="7" borderId="3" xfId="3" applyNumberFormat="1" applyFill="1" applyBorder="1" applyAlignment="1">
      <alignment horizontal="center" vertical="center" wrapText="1"/>
    </xf>
    <xf numFmtId="49" fontId="7" fillId="8" borderId="3" xfId="3" applyNumberFormat="1" applyFill="1" applyBorder="1" applyAlignment="1">
      <alignment horizontal="center" vertical="center"/>
    </xf>
    <xf numFmtId="49" fontId="7" fillId="8" borderId="4" xfId="3" applyNumberFormat="1" applyFill="1" applyBorder="1" applyAlignment="1">
      <alignment horizontal="center" vertical="center" wrapText="1"/>
    </xf>
    <xf numFmtId="49" fontId="7" fillId="8" borderId="1" xfId="3" applyNumberFormat="1" applyFill="1" applyBorder="1" applyAlignment="1">
      <alignment horizontal="center" vertical="center"/>
    </xf>
    <xf numFmtId="49" fontId="7" fillId="8" borderId="1" xfId="3" applyNumberFormat="1" applyFill="1" applyBorder="1" applyAlignment="1">
      <alignment horizontal="left" vertical="center"/>
    </xf>
    <xf numFmtId="49" fontId="0" fillId="8" borderId="1" xfId="0" applyNumberFormat="1" applyFill="1" applyBorder="1" applyAlignment="1">
      <alignment horizontal="left" vertical="center"/>
    </xf>
    <xf numFmtId="0" fontId="0" fillId="8" borderId="1" xfId="0" applyFill="1" applyBorder="1">
      <alignment vertical="center"/>
    </xf>
    <xf numFmtId="49" fontId="7" fillId="8" borderId="1" xfId="3" applyNumberFormat="1" applyFill="1" applyBorder="1" applyAlignment="1">
      <alignment vertical="center" wrapText="1"/>
    </xf>
    <xf numFmtId="49" fontId="7" fillId="8" borderId="1" xfId="3" applyNumberFormat="1" applyFill="1" applyBorder="1">
      <alignment vertical="center"/>
    </xf>
    <xf numFmtId="49" fontId="7" fillId="4" borderId="4" xfId="3" applyNumberFormat="1" applyFill="1" applyBorder="1" applyAlignment="1">
      <alignment horizontal="center" vertical="center" wrapText="1"/>
    </xf>
    <xf numFmtId="49" fontId="7" fillId="4" borderId="1" xfId="3" applyNumberFormat="1" applyFill="1" applyBorder="1" applyAlignment="1">
      <alignment horizontal="center" vertical="center" wrapText="1"/>
    </xf>
    <xf numFmtId="176" fontId="1" fillId="4" borderId="2" xfId="0" applyNumberFormat="1" applyFont="1" applyFill="1" applyBorder="1" applyAlignment="1">
      <alignment horizontal="center" vertical="center"/>
    </xf>
    <xf numFmtId="49" fontId="7" fillId="5" borderId="1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19" borderId="1" xfId="0" applyFont="1" applyFill="1" applyBorder="1" applyAlignment="1">
      <alignment vertical="center" wrapText="1"/>
    </xf>
    <xf numFmtId="0" fontId="2" fillId="20" borderId="1" xfId="0" applyFont="1" applyFill="1" applyBorder="1" applyAlignment="1">
      <alignment vertical="center" wrapText="1"/>
    </xf>
    <xf numFmtId="0" fontId="2" fillId="21" borderId="1" xfId="0" applyFont="1" applyFill="1" applyBorder="1" applyAlignment="1">
      <alignment vertical="center" wrapText="1"/>
    </xf>
    <xf numFmtId="0" fontId="2" fillId="22" borderId="1" xfId="0" applyFont="1" applyFill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1" fillId="19" borderId="1" xfId="0" applyFont="1" applyFill="1" applyBorder="1" applyAlignment="1">
      <alignment vertical="center" wrapText="1"/>
    </xf>
    <xf numFmtId="14" fontId="0" fillId="0" borderId="0" xfId="0" applyNumberFormat="1" applyAlignment="1">
      <alignment horizontal="left" vertical="center"/>
    </xf>
    <xf numFmtId="14" fontId="0" fillId="2" borderId="0" xfId="0" applyNumberForma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49" fontId="7" fillId="23" borderId="3" xfId="3" applyNumberFormat="1" applyFill="1" applyBorder="1" applyAlignment="1">
      <alignment horizontal="center" vertical="center" wrapText="1"/>
    </xf>
    <xf numFmtId="49" fontId="7" fillId="23" borderId="1" xfId="3" applyNumberFormat="1" applyFill="1" applyBorder="1" applyAlignment="1">
      <alignment horizontal="center" vertical="center" wrapText="1"/>
    </xf>
    <xf numFmtId="176" fontId="1" fillId="23" borderId="2" xfId="0" applyNumberFormat="1" applyFont="1" applyFill="1" applyBorder="1" applyAlignment="1">
      <alignment horizontal="center" vertical="center"/>
    </xf>
    <xf numFmtId="49" fontId="7" fillId="23" borderId="1" xfId="3" applyNumberFormat="1" applyFill="1" applyBorder="1" applyAlignment="1">
      <alignment vertical="center" wrapText="1"/>
    </xf>
    <xf numFmtId="49" fontId="7" fillId="23" borderId="1" xfId="3" applyNumberFormat="1" applyFill="1" applyBorder="1" applyAlignment="1">
      <alignment horizontal="left" vertical="center" wrapText="1"/>
    </xf>
    <xf numFmtId="49" fontId="0" fillId="23" borderId="1" xfId="0" applyNumberFormat="1" applyFill="1" applyBorder="1" applyAlignment="1">
      <alignment horizontal="left" vertical="center" wrapText="1"/>
    </xf>
    <xf numFmtId="0" fontId="7" fillId="23" borderId="1" xfId="0" applyFont="1" applyFill="1" applyBorder="1" applyAlignment="1">
      <alignment vertical="center" wrapText="1"/>
    </xf>
    <xf numFmtId="49" fontId="7" fillId="23" borderId="1" xfId="3" applyNumberFormat="1" applyFill="1" applyBorder="1">
      <alignment vertical="center"/>
    </xf>
    <xf numFmtId="0" fontId="0" fillId="23" borderId="1" xfId="0" applyFill="1" applyBorder="1" applyAlignment="1">
      <alignment vertical="center" wrapText="1"/>
    </xf>
    <xf numFmtId="49" fontId="2" fillId="23" borderId="1" xfId="3" applyNumberFormat="1" applyFont="1" applyFill="1" applyBorder="1" applyAlignment="1">
      <alignment vertical="center" wrapText="1"/>
    </xf>
    <xf numFmtId="49" fontId="7" fillId="23" borderId="1" xfId="3" applyNumberFormat="1" applyFill="1" applyBorder="1" applyAlignment="1">
      <alignment horizontal="left" vertical="center"/>
    </xf>
    <xf numFmtId="49" fontId="0" fillId="23" borderId="1" xfId="0" applyNumberFormat="1" applyFill="1" applyBorder="1" applyAlignment="1">
      <alignment horizontal="left" vertical="center"/>
    </xf>
    <xf numFmtId="0" fontId="0" fillId="23" borderId="1" xfId="0" applyFill="1" applyBorder="1">
      <alignment vertical="center"/>
    </xf>
    <xf numFmtId="0" fontId="7" fillId="23" borderId="1" xfId="0" applyFont="1" applyFill="1" applyBorder="1">
      <alignment vertical="center"/>
    </xf>
    <xf numFmtId="49" fontId="7" fillId="24" borderId="1" xfId="3" applyNumberFormat="1" applyFill="1" applyBorder="1" applyAlignment="1">
      <alignment horizontal="center" vertical="center"/>
    </xf>
    <xf numFmtId="176" fontId="1" fillId="24" borderId="2" xfId="0" applyNumberFormat="1" applyFont="1" applyFill="1" applyBorder="1" applyAlignment="1">
      <alignment horizontal="center" vertical="center"/>
    </xf>
    <xf numFmtId="49" fontId="7" fillId="24" borderId="1" xfId="3" applyNumberFormat="1" applyFill="1" applyBorder="1" applyAlignment="1">
      <alignment horizontal="left" vertical="center"/>
    </xf>
    <xf numFmtId="49" fontId="0" fillId="24" borderId="1" xfId="0" applyNumberFormat="1" applyFill="1" applyBorder="1" applyAlignment="1">
      <alignment horizontal="left" vertical="center"/>
    </xf>
    <xf numFmtId="0" fontId="7" fillId="24" borderId="1" xfId="0" applyFont="1" applyFill="1" applyBorder="1">
      <alignment vertical="center"/>
    </xf>
    <xf numFmtId="49" fontId="7" fillId="24" borderId="1" xfId="3" applyNumberFormat="1" applyFill="1" applyBorder="1" applyAlignment="1">
      <alignment vertical="center" wrapText="1"/>
    </xf>
    <xf numFmtId="49" fontId="7" fillId="24" borderId="1" xfId="3" applyNumberFormat="1" applyFill="1" applyBorder="1">
      <alignment vertical="center"/>
    </xf>
    <xf numFmtId="176" fontId="1" fillId="24" borderId="1" xfId="0" applyNumberFormat="1" applyFont="1" applyFill="1" applyBorder="1" applyAlignment="1">
      <alignment horizontal="center" vertical="center"/>
    </xf>
    <xf numFmtId="0" fontId="0" fillId="24" borderId="1" xfId="0" applyFill="1" applyBorder="1">
      <alignment vertical="center"/>
    </xf>
    <xf numFmtId="0" fontId="4" fillId="24" borderId="1" xfId="0" applyFont="1" applyFill="1" applyBorder="1">
      <alignment vertical="center"/>
    </xf>
    <xf numFmtId="49" fontId="9" fillId="24" borderId="1" xfId="3" applyNumberFormat="1" applyFont="1" applyFill="1" applyBorder="1" applyAlignment="1">
      <alignment horizontal="left" vertical="center"/>
    </xf>
    <xf numFmtId="49" fontId="7" fillId="24" borderId="3" xfId="3" applyNumberFormat="1" applyFill="1" applyBorder="1" applyAlignment="1">
      <alignment horizontal="center" vertical="center"/>
    </xf>
    <xf numFmtId="0" fontId="2" fillId="25" borderId="1" xfId="0" applyFont="1" applyFill="1" applyBorder="1" applyAlignment="1">
      <alignment vertical="center" wrapText="1"/>
    </xf>
    <xf numFmtId="0" fontId="11" fillId="25" borderId="1" xfId="0" applyFont="1" applyFill="1" applyBorder="1" applyAlignment="1">
      <alignment vertical="center" wrapText="1"/>
    </xf>
    <xf numFmtId="49" fontId="14" fillId="9" borderId="1" xfId="3" applyNumberFormat="1" applyFont="1" applyFill="1" applyBorder="1" applyAlignment="1">
      <alignment horizontal="center" vertical="center"/>
    </xf>
    <xf numFmtId="176" fontId="15" fillId="9" borderId="2" xfId="0" applyNumberFormat="1" applyFont="1" applyFill="1" applyBorder="1" applyAlignment="1">
      <alignment horizontal="center" vertical="center"/>
    </xf>
    <xf numFmtId="49" fontId="14" fillId="9" borderId="1" xfId="3" applyNumberFormat="1" applyFont="1" applyFill="1" applyBorder="1">
      <alignment vertical="center"/>
    </xf>
    <xf numFmtId="49" fontId="14" fillId="9" borderId="1" xfId="0" applyNumberFormat="1" applyFont="1" applyFill="1" applyBorder="1" applyAlignment="1">
      <alignment horizontal="left" vertical="center"/>
    </xf>
    <xf numFmtId="0" fontId="14" fillId="9" borderId="1" xfId="0" applyFont="1" applyFill="1" applyBorder="1">
      <alignment vertical="center"/>
    </xf>
    <xf numFmtId="49" fontId="14" fillId="9" borderId="1" xfId="3" applyNumberFormat="1" applyFont="1" applyFill="1" applyBorder="1" applyAlignment="1">
      <alignment horizontal="left" vertical="center"/>
    </xf>
    <xf numFmtId="49" fontId="14" fillId="5" borderId="2" xfId="3" applyNumberFormat="1" applyFont="1" applyBorder="1" applyAlignment="1">
      <alignment horizontal="center" vertical="center" wrapText="1"/>
    </xf>
    <xf numFmtId="49" fontId="14" fillId="5" borderId="1" xfId="3" applyNumberFormat="1" applyFont="1" applyBorder="1" applyAlignment="1">
      <alignment horizontal="center" vertical="center"/>
    </xf>
    <xf numFmtId="176" fontId="15" fillId="18" borderId="2" xfId="0" applyNumberFormat="1" applyFont="1" applyFill="1" applyBorder="1" applyAlignment="1">
      <alignment horizontal="center" vertical="center"/>
    </xf>
    <xf numFmtId="49" fontId="14" fillId="5" borderId="1" xfId="3" applyNumberFormat="1" applyFont="1" applyBorder="1" applyAlignment="1">
      <alignment horizontal="left" vertical="center"/>
    </xf>
    <xf numFmtId="49" fontId="14" fillId="5" borderId="1" xfId="0" applyNumberFormat="1" applyFont="1" applyFill="1" applyBorder="1" applyAlignment="1">
      <alignment horizontal="left" vertical="center"/>
    </xf>
    <xf numFmtId="0" fontId="14" fillId="5" borderId="1" xfId="0" applyFont="1" applyFill="1" applyBorder="1">
      <alignment vertical="center"/>
    </xf>
    <xf numFmtId="49" fontId="14" fillId="5" borderId="1" xfId="3" applyNumberFormat="1" applyFont="1" applyBorder="1" applyAlignment="1">
      <alignment vertical="center" wrapText="1"/>
    </xf>
    <xf numFmtId="49" fontId="14" fillId="5" borderId="1" xfId="3" applyNumberFormat="1" applyFont="1" applyBorder="1">
      <alignment vertical="center"/>
    </xf>
    <xf numFmtId="0" fontId="11" fillId="20" borderId="1" xfId="0" applyFont="1" applyFill="1" applyBorder="1" applyAlignment="1">
      <alignment vertical="center" wrapText="1"/>
    </xf>
    <xf numFmtId="49" fontId="7" fillId="23" borderId="1" xfId="3" applyNumberFormat="1" applyFill="1" applyBorder="1" applyAlignment="1">
      <alignment horizontal="center" vertical="center"/>
    </xf>
    <xf numFmtId="176" fontId="7" fillId="23" borderId="2" xfId="0" applyNumberFormat="1" applyFont="1" applyFill="1" applyBorder="1" applyAlignment="1">
      <alignment horizontal="center" vertical="center"/>
    </xf>
    <xf numFmtId="49" fontId="7" fillId="23" borderId="1" xfId="0" applyNumberFormat="1" applyFont="1" applyFill="1" applyBorder="1" applyAlignment="1">
      <alignment horizontal="left" vertical="center"/>
    </xf>
    <xf numFmtId="49" fontId="7" fillId="24" borderId="2" xfId="3" applyNumberFormat="1" applyFill="1" applyBorder="1" applyAlignment="1">
      <alignment horizontal="center" vertical="center" wrapText="1"/>
    </xf>
    <xf numFmtId="49" fontId="7" fillId="24" borderId="3" xfId="3" applyNumberFormat="1" applyFill="1" applyBorder="1" applyAlignment="1">
      <alignment horizontal="center" vertical="center" wrapText="1"/>
    </xf>
    <xf numFmtId="49" fontId="7" fillId="5" borderId="2" xfId="3" applyNumberFormat="1" applyBorder="1" applyAlignment="1">
      <alignment horizontal="center" vertical="center" wrapText="1"/>
    </xf>
    <xf numFmtId="49" fontId="7" fillId="5" borderId="3" xfId="3" applyNumberFormat="1" applyBorder="1" applyAlignment="1">
      <alignment horizontal="center" vertical="center" wrapText="1"/>
    </xf>
    <xf numFmtId="49" fontId="7" fillId="5" borderId="4" xfId="3" applyNumberFormat="1" applyBorder="1" applyAlignment="1">
      <alignment horizontal="center" vertical="center" wrapText="1"/>
    </xf>
    <xf numFmtId="49" fontId="7" fillId="24" borderId="4" xfId="3" applyNumberFormat="1" applyFill="1" applyBorder="1" applyAlignment="1">
      <alignment horizontal="center" vertical="center" wrapText="1"/>
    </xf>
    <xf numFmtId="49" fontId="7" fillId="3" borderId="2" xfId="2" applyNumberFormat="1" applyBorder="1" applyAlignment="1">
      <alignment horizontal="center" vertical="center"/>
    </xf>
    <xf numFmtId="49" fontId="7" fillId="3" borderId="3" xfId="2" applyNumberFormat="1" applyBorder="1" applyAlignment="1">
      <alignment horizontal="center" vertical="center"/>
    </xf>
    <xf numFmtId="49" fontId="7" fillId="3" borderId="4" xfId="2" applyNumberFormat="1" applyBorder="1" applyAlignment="1">
      <alignment horizontal="center" vertical="center"/>
    </xf>
    <xf numFmtId="49" fontId="7" fillId="7" borderId="2" xfId="3" applyNumberFormat="1" applyFill="1" applyBorder="1" applyAlignment="1">
      <alignment horizontal="center" vertical="center" wrapText="1"/>
    </xf>
    <xf numFmtId="49" fontId="7" fillId="7" borderId="3" xfId="3" applyNumberFormat="1" applyFill="1" applyBorder="1" applyAlignment="1">
      <alignment horizontal="center" vertical="center" wrapText="1"/>
    </xf>
    <xf numFmtId="176" fontId="1" fillId="3" borderId="2" xfId="0" applyNumberFormat="1" applyFont="1" applyFill="1" applyBorder="1" applyAlignment="1">
      <alignment horizontal="center" vertical="center"/>
    </xf>
    <xf numFmtId="176" fontId="1" fillId="3" borderId="3" xfId="0" applyNumberFormat="1" applyFont="1" applyFill="1" applyBorder="1" applyAlignment="1">
      <alignment horizontal="center" vertical="center"/>
    </xf>
    <xf numFmtId="176" fontId="1" fillId="3" borderId="4" xfId="0" applyNumberFormat="1" applyFont="1" applyFill="1" applyBorder="1" applyAlignment="1">
      <alignment horizontal="center" vertical="center"/>
    </xf>
    <xf numFmtId="49" fontId="7" fillId="0" borderId="1" xfId="2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7" fillId="3" borderId="1" xfId="2" applyNumberFormat="1" applyBorder="1" applyAlignment="1">
      <alignment horizontal="center" vertical="center"/>
    </xf>
    <xf numFmtId="49" fontId="7" fillId="5" borderId="3" xfId="3" applyNumberFormat="1" applyBorder="1" applyAlignment="1">
      <alignment horizontal="center" vertical="center"/>
    </xf>
    <xf numFmtId="49" fontId="7" fillId="7" borderId="4" xfId="3" applyNumberFormat="1" applyFill="1" applyBorder="1" applyAlignment="1">
      <alignment horizontal="center" vertical="center" wrapText="1"/>
    </xf>
    <xf numFmtId="49" fontId="7" fillId="9" borderId="2" xfId="3" applyNumberFormat="1" applyFill="1" applyBorder="1" applyAlignment="1">
      <alignment horizontal="center" vertical="center" wrapText="1"/>
    </xf>
    <xf numFmtId="49" fontId="7" fillId="9" borderId="3" xfId="3" applyNumberFormat="1" applyFill="1" applyBorder="1" applyAlignment="1">
      <alignment horizontal="center" vertical="center" wrapText="1"/>
    </xf>
    <xf numFmtId="49" fontId="7" fillId="9" borderId="4" xfId="3" applyNumberFormat="1" applyFill="1" applyBorder="1" applyAlignment="1">
      <alignment horizontal="center" vertical="center" wrapText="1"/>
    </xf>
    <xf numFmtId="49" fontId="14" fillId="9" borderId="2" xfId="3" applyNumberFormat="1" applyFont="1" applyFill="1" applyBorder="1" applyAlignment="1">
      <alignment horizontal="center" vertical="center" wrapText="1"/>
    </xf>
    <xf numFmtId="49" fontId="14" fillId="9" borderId="3" xfId="3" applyNumberFormat="1" applyFont="1" applyFill="1" applyBorder="1" applyAlignment="1">
      <alignment horizontal="center" vertical="center" wrapText="1"/>
    </xf>
    <xf numFmtId="49" fontId="14" fillId="9" borderId="4" xfId="3" applyNumberFormat="1" applyFont="1" applyFill="1" applyBorder="1" applyAlignment="1">
      <alignment horizontal="center" vertical="center" wrapText="1"/>
    </xf>
    <xf numFmtId="49" fontId="7" fillId="12" borderId="1" xfId="4" applyNumberFormat="1" applyBorder="1" applyAlignment="1">
      <alignment horizontal="center" vertical="center"/>
    </xf>
    <xf numFmtId="49" fontId="7" fillId="7" borderId="2" xfId="3" applyNumberFormat="1" applyFill="1" applyBorder="1" applyAlignment="1">
      <alignment horizontal="center" vertical="center"/>
    </xf>
    <xf numFmtId="49" fontId="7" fillId="7" borderId="3" xfId="3" applyNumberFormat="1" applyFill="1" applyBorder="1" applyAlignment="1">
      <alignment horizontal="center" vertical="center"/>
    </xf>
    <xf numFmtId="49" fontId="7" fillId="9" borderId="2" xfId="3" applyNumberFormat="1" applyFill="1" applyBorder="1" applyAlignment="1">
      <alignment horizontal="center" vertical="center"/>
    </xf>
    <xf numFmtId="49" fontId="7" fillId="9" borderId="3" xfId="3" applyNumberFormat="1" applyFill="1" applyBorder="1" applyAlignment="1">
      <alignment horizontal="center" vertical="center"/>
    </xf>
    <xf numFmtId="49" fontId="7" fillId="9" borderId="4" xfId="3" applyNumberFormat="1" applyFill="1" applyBorder="1" applyAlignment="1">
      <alignment horizontal="center" vertical="center"/>
    </xf>
    <xf numFmtId="49" fontId="7" fillId="5" borderId="2" xfId="3" applyNumberFormat="1" applyBorder="1" applyAlignment="1">
      <alignment horizontal="center" vertical="center"/>
    </xf>
    <xf numFmtId="49" fontId="7" fillId="5" borderId="4" xfId="3" applyNumberFormat="1" applyBorder="1" applyAlignment="1">
      <alignment horizontal="center" vertical="center"/>
    </xf>
    <xf numFmtId="49" fontId="7" fillId="24" borderId="3" xfId="3" applyNumberFormat="1" applyFill="1" applyBorder="1" applyAlignment="1">
      <alignment horizontal="center" vertical="center"/>
    </xf>
  </cellXfs>
  <cellStyles count="5">
    <cellStyle name="20% - 着色 1" xfId="2" builtinId="30"/>
    <cellStyle name="20% - 着色 2" xfId="3" builtinId="34"/>
    <cellStyle name="20% - 着色 6" xfId="4" builtinId="50"/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CBA9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&#22914;&#26377;&#38382;&#39064;&#35831;&#32852;&#31995;zhuangzhuang.rong@insnex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ile:///C:\Users\86130\Desktop\INS-2D5LVS&#23492;&#23384;&#22120;&#21015;&#34920;_0814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zoomScale="175" zoomScaleNormal="175" workbookViewId="0">
      <selection activeCell="K17" sqref="K17"/>
    </sheetView>
  </sheetViews>
  <sheetFormatPr defaultColWidth="8.58203125" defaultRowHeight="14" x14ac:dyDescent="0.3"/>
  <cols>
    <col min="1" max="1" width="16.25" style="154" customWidth="1"/>
    <col min="2" max="2" width="36.25" style="10" customWidth="1"/>
    <col min="3" max="3" width="7.6640625" style="154" customWidth="1"/>
    <col min="4" max="4" width="8.1640625" style="154" customWidth="1"/>
    <col min="5" max="16384" width="8.58203125" style="155"/>
  </cols>
  <sheetData>
    <row r="1" spans="1:5" ht="98" x14ac:dyDescent="0.3">
      <c r="A1" s="156" t="s">
        <v>0</v>
      </c>
      <c r="B1" s="10" t="s">
        <v>1</v>
      </c>
      <c r="D1" s="157"/>
      <c r="E1" s="157"/>
    </row>
    <row r="2" spans="1:5" ht="42" x14ac:dyDescent="0.3">
      <c r="A2" s="156" t="s">
        <v>2</v>
      </c>
      <c r="B2" s="10" t="s">
        <v>3</v>
      </c>
    </row>
    <row r="3" spans="1:5" ht="42" x14ac:dyDescent="0.3">
      <c r="A3" s="156" t="s">
        <v>4</v>
      </c>
      <c r="B3" s="10" t="s">
        <v>5</v>
      </c>
    </row>
    <row r="4" spans="1:5" ht="56" x14ac:dyDescent="0.3">
      <c r="A4" s="156" t="s">
        <v>6</v>
      </c>
      <c r="B4" s="10" t="s">
        <v>7</v>
      </c>
    </row>
    <row r="5" spans="1:5" ht="84" x14ac:dyDescent="0.3">
      <c r="A5" s="156" t="s">
        <v>8</v>
      </c>
      <c r="B5" s="10" t="s">
        <v>9</v>
      </c>
    </row>
    <row r="16" spans="1:5" ht="42" x14ac:dyDescent="0.3">
      <c r="A16" s="156" t="s">
        <v>10</v>
      </c>
      <c r="B16" s="158" t="s">
        <v>11</v>
      </c>
    </row>
  </sheetData>
  <phoneticPr fontId="8" type="noConversion"/>
  <hyperlinks>
    <hyperlink ref="B1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699"/>
  <sheetViews>
    <sheetView tabSelected="1" zoomScale="130" zoomScaleNormal="130" workbookViewId="0">
      <pane ySplit="1" topLeftCell="A2" activePane="bottomLeft" state="frozen"/>
      <selection pane="bottomLeft" activeCell="E149" sqref="E149"/>
    </sheetView>
  </sheetViews>
  <sheetFormatPr defaultColWidth="8.58203125" defaultRowHeight="14" x14ac:dyDescent="0.3"/>
  <cols>
    <col min="1" max="2" width="13.58203125" style="36" customWidth="1"/>
    <col min="3" max="3" width="13.08203125" style="36" hidden="1" customWidth="1"/>
    <col min="4" max="4" width="14.33203125" style="37" customWidth="1"/>
    <col min="5" max="5" width="32.08203125" style="38" customWidth="1"/>
    <col min="6" max="6" width="6" style="38" customWidth="1"/>
    <col min="7" max="7" width="5.58203125" style="38" customWidth="1"/>
    <col min="8" max="8" width="8.08203125" style="38" customWidth="1"/>
    <col min="9" max="9" width="15.58203125" style="34" customWidth="1"/>
    <col min="10" max="10" width="64.25" style="39" customWidth="1"/>
    <col min="11" max="11" width="29.9140625" style="34" customWidth="1"/>
    <col min="12" max="16384" width="8.58203125" style="34"/>
  </cols>
  <sheetData>
    <row r="1" spans="1:12" s="14" customFormat="1" x14ac:dyDescent="0.3">
      <c r="A1" s="40" t="s">
        <v>12</v>
      </c>
      <c r="B1" s="40" t="s">
        <v>13</v>
      </c>
      <c r="C1" s="40" t="s">
        <v>14</v>
      </c>
      <c r="D1" s="41" t="s">
        <v>15</v>
      </c>
      <c r="E1" s="42" t="s">
        <v>16</v>
      </c>
      <c r="F1" s="43" t="s">
        <v>17</v>
      </c>
      <c r="G1" s="42" t="s">
        <v>18</v>
      </c>
      <c r="H1" s="42" t="s">
        <v>19</v>
      </c>
      <c r="I1" s="14" t="s">
        <v>20</v>
      </c>
      <c r="J1" s="69" t="s">
        <v>21</v>
      </c>
    </row>
    <row r="2" spans="1:12" s="15" customFormat="1" x14ac:dyDescent="0.3">
      <c r="A2" s="255" t="s">
        <v>22</v>
      </c>
      <c r="B2" s="255" t="s">
        <v>23</v>
      </c>
      <c r="C2" s="44" t="s">
        <v>24</v>
      </c>
      <c r="D2" s="45" t="str">
        <f>DEC2HEX(C2)</f>
        <v>0</v>
      </c>
      <c r="E2" s="46" t="s">
        <v>25</v>
      </c>
      <c r="F2" s="46" t="s">
        <v>26</v>
      </c>
      <c r="G2" s="46" t="s">
        <v>27</v>
      </c>
      <c r="H2" s="46">
        <f t="shared" ref="H2:H17" si="0">(MID(G2,1,FIND(":",G2,1)-1)-(MID(G2,FIND(":",G2,1)+1,LEN(G2-FIND(":",G2,1)+1))))+1</f>
        <v>32</v>
      </c>
      <c r="I2" s="15" t="s">
        <v>28</v>
      </c>
      <c r="J2" s="70" t="s">
        <v>29</v>
      </c>
    </row>
    <row r="3" spans="1:12" s="15" customFormat="1" x14ac:dyDescent="0.3">
      <c r="A3" s="255"/>
      <c r="B3" s="255"/>
      <c r="C3" s="44" t="s">
        <v>30</v>
      </c>
      <c r="D3" s="45" t="str">
        <f t="shared" ref="D3:D17" si="1">DEC2HEX(C3)</f>
        <v>4</v>
      </c>
      <c r="E3" s="46" t="s">
        <v>31</v>
      </c>
      <c r="F3" s="46" t="s">
        <v>26</v>
      </c>
      <c r="G3" s="46" t="s">
        <v>27</v>
      </c>
      <c r="H3" s="46">
        <f t="shared" si="0"/>
        <v>32</v>
      </c>
      <c r="I3" s="15" t="s">
        <v>32</v>
      </c>
      <c r="J3" s="70" t="s">
        <v>33</v>
      </c>
    </row>
    <row r="4" spans="1:12" s="15" customFormat="1" x14ac:dyDescent="0.3">
      <c r="A4" s="255"/>
      <c r="B4" s="255"/>
      <c r="C4" s="44" t="s">
        <v>34</v>
      </c>
      <c r="D4" s="45" t="str">
        <f t="shared" si="1"/>
        <v>8</v>
      </c>
      <c r="E4" s="46" t="s">
        <v>35</v>
      </c>
      <c r="F4" s="46" t="s">
        <v>26</v>
      </c>
      <c r="G4" s="46" t="s">
        <v>27</v>
      </c>
      <c r="H4" s="46">
        <f t="shared" si="0"/>
        <v>32</v>
      </c>
      <c r="I4" s="15" t="s">
        <v>36</v>
      </c>
      <c r="J4" s="70" t="s">
        <v>37</v>
      </c>
    </row>
    <row r="5" spans="1:12" s="15" customFormat="1" x14ac:dyDescent="0.3">
      <c r="A5" s="255"/>
      <c r="B5" s="255"/>
      <c r="C5" s="245" t="s">
        <v>38</v>
      </c>
      <c r="D5" s="250" t="str">
        <f t="shared" si="1"/>
        <v>C</v>
      </c>
      <c r="E5" s="46" t="s">
        <v>39</v>
      </c>
      <c r="F5" s="46" t="s">
        <v>26</v>
      </c>
      <c r="G5" s="46" t="s">
        <v>40</v>
      </c>
      <c r="H5" s="46">
        <f t="shared" si="0"/>
        <v>8</v>
      </c>
      <c r="I5" s="15" t="str">
        <f>CONCATENATE(H5,"'h0")</f>
        <v>8'h0</v>
      </c>
      <c r="J5" s="71" t="s">
        <v>41</v>
      </c>
    </row>
    <row r="6" spans="1:12" s="15" customFormat="1" x14ac:dyDescent="0.3">
      <c r="A6" s="255"/>
      <c r="B6" s="255"/>
      <c r="C6" s="246"/>
      <c r="D6" s="251"/>
      <c r="E6" s="46" t="s">
        <v>42</v>
      </c>
      <c r="F6" s="46" t="s">
        <v>26</v>
      </c>
      <c r="G6" s="46" t="s">
        <v>43</v>
      </c>
      <c r="H6" s="46">
        <f t="shared" si="0"/>
        <v>8</v>
      </c>
      <c r="I6" s="15" t="str">
        <f>CONCATENATE(H6,"'h0")</f>
        <v>8'h0</v>
      </c>
      <c r="J6" s="71" t="s">
        <v>44</v>
      </c>
    </row>
    <row r="7" spans="1:12" s="15" customFormat="1" x14ac:dyDescent="0.3">
      <c r="A7" s="255"/>
      <c r="B7" s="255"/>
      <c r="C7" s="246"/>
      <c r="D7" s="251"/>
      <c r="E7" s="46" t="s">
        <v>45</v>
      </c>
      <c r="F7" s="46" t="s">
        <v>26</v>
      </c>
      <c r="G7" s="46" t="s">
        <v>46</v>
      </c>
      <c r="H7" s="46">
        <f t="shared" si="0"/>
        <v>8</v>
      </c>
      <c r="I7" s="15" t="str">
        <f>CONCATENATE(H7,"'h0")</f>
        <v>8'h0</v>
      </c>
      <c r="J7" s="71" t="s">
        <v>47</v>
      </c>
    </row>
    <row r="8" spans="1:12" s="15" customFormat="1" x14ac:dyDescent="0.3">
      <c r="A8" s="255"/>
      <c r="B8" s="255"/>
      <c r="C8" s="247"/>
      <c r="D8" s="252"/>
      <c r="E8" s="46" t="s">
        <v>48</v>
      </c>
      <c r="F8" s="46" t="s">
        <v>26</v>
      </c>
      <c r="G8" s="46" t="s">
        <v>49</v>
      </c>
      <c r="H8" s="46">
        <f t="shared" si="0"/>
        <v>8</v>
      </c>
      <c r="I8" s="15" t="str">
        <f>CONCATENATE(H8,"'h0")</f>
        <v>8'h0</v>
      </c>
      <c r="J8" s="71" t="s">
        <v>50</v>
      </c>
    </row>
    <row r="9" spans="1:12" s="15" customFormat="1" x14ac:dyDescent="0.3">
      <c r="A9" s="255"/>
      <c r="B9" s="255"/>
      <c r="C9" s="245" t="s">
        <v>51</v>
      </c>
      <c r="D9" s="250" t="str">
        <f t="shared" si="1"/>
        <v>10</v>
      </c>
      <c r="E9" s="46" t="s">
        <v>52</v>
      </c>
      <c r="F9" s="46" t="s">
        <v>26</v>
      </c>
      <c r="G9" s="46" t="s">
        <v>53</v>
      </c>
      <c r="H9" s="46">
        <f t="shared" si="0"/>
        <v>16</v>
      </c>
      <c r="I9" s="15" t="s">
        <v>54</v>
      </c>
      <c r="J9" s="70" t="s">
        <v>718</v>
      </c>
    </row>
    <row r="10" spans="1:12" s="15" customFormat="1" x14ac:dyDescent="0.3">
      <c r="A10" s="255"/>
      <c r="B10" s="255"/>
      <c r="C10" s="246"/>
      <c r="D10" s="251"/>
      <c r="E10" s="46" t="s">
        <v>55</v>
      </c>
      <c r="F10" s="46" t="s">
        <v>26</v>
      </c>
      <c r="G10" s="46" t="s">
        <v>46</v>
      </c>
      <c r="H10" s="46">
        <f t="shared" si="0"/>
        <v>8</v>
      </c>
      <c r="I10" s="15" t="s">
        <v>56</v>
      </c>
      <c r="J10" s="70" t="s">
        <v>57</v>
      </c>
    </row>
    <row r="11" spans="1:12" s="15" customFormat="1" x14ac:dyDescent="0.3">
      <c r="A11" s="255"/>
      <c r="B11" s="255"/>
      <c r="C11" s="247"/>
      <c r="D11" s="252"/>
      <c r="E11" s="46" t="s">
        <v>58</v>
      </c>
      <c r="F11" s="46" t="s">
        <v>26</v>
      </c>
      <c r="G11" s="46" t="s">
        <v>49</v>
      </c>
      <c r="H11" s="46">
        <f t="shared" si="0"/>
        <v>8</v>
      </c>
      <c r="I11" s="15" t="s">
        <v>59</v>
      </c>
      <c r="J11" s="70" t="s">
        <v>60</v>
      </c>
    </row>
    <row r="12" spans="1:12" s="15" customFormat="1" x14ac:dyDescent="0.3">
      <c r="A12" s="255"/>
      <c r="B12" s="255"/>
      <c r="C12" s="245" t="s">
        <v>61</v>
      </c>
      <c r="D12" s="250" t="str">
        <f t="shared" si="1"/>
        <v>14</v>
      </c>
      <c r="E12" s="46" t="s">
        <v>62</v>
      </c>
      <c r="F12" s="46" t="s">
        <v>26</v>
      </c>
      <c r="G12" s="46" t="s">
        <v>53</v>
      </c>
      <c r="H12" s="46">
        <f t="shared" si="0"/>
        <v>16</v>
      </c>
      <c r="I12" s="15" t="s">
        <v>63</v>
      </c>
      <c r="J12" s="70" t="s">
        <v>64</v>
      </c>
    </row>
    <row r="13" spans="1:12" s="15" customFormat="1" x14ac:dyDescent="0.3">
      <c r="A13" s="255"/>
      <c r="B13" s="255"/>
      <c r="C13" s="247"/>
      <c r="D13" s="252"/>
      <c r="E13" s="46" t="s">
        <v>65</v>
      </c>
      <c r="F13" s="46" t="s">
        <v>26</v>
      </c>
      <c r="G13" s="46" t="s">
        <v>66</v>
      </c>
      <c r="H13" s="46">
        <f t="shared" si="0"/>
        <v>16</v>
      </c>
      <c r="I13" s="15" t="s">
        <v>63</v>
      </c>
      <c r="J13" s="70" t="s">
        <v>67</v>
      </c>
    </row>
    <row r="14" spans="1:12" s="15" customFormat="1" x14ac:dyDescent="0.3">
      <c r="A14" s="255"/>
      <c r="B14" s="255"/>
      <c r="C14" s="44" t="s">
        <v>68</v>
      </c>
      <c r="D14" s="45" t="str">
        <f t="shared" si="1"/>
        <v>18</v>
      </c>
      <c r="E14" s="46" t="s">
        <v>69</v>
      </c>
      <c r="F14" s="46" t="s">
        <v>26</v>
      </c>
      <c r="G14" s="46" t="s">
        <v>27</v>
      </c>
      <c r="H14" s="46">
        <f t="shared" si="0"/>
        <v>32</v>
      </c>
      <c r="I14" s="15" t="s">
        <v>70</v>
      </c>
      <c r="J14" s="70" t="s">
        <v>71</v>
      </c>
    </row>
    <row r="15" spans="1:12" s="15" customFormat="1" x14ac:dyDescent="0.3">
      <c r="A15" s="255"/>
      <c r="B15" s="255"/>
      <c r="C15" s="47" t="s">
        <v>72</v>
      </c>
      <c r="D15" s="48" t="str">
        <f t="shared" si="1"/>
        <v>1C</v>
      </c>
      <c r="E15" s="46" t="s">
        <v>73</v>
      </c>
      <c r="F15" s="46" t="s">
        <v>74</v>
      </c>
      <c r="G15" s="46" t="s">
        <v>75</v>
      </c>
      <c r="H15" s="46">
        <f t="shared" si="0"/>
        <v>1</v>
      </c>
      <c r="I15" s="15" t="s">
        <v>76</v>
      </c>
      <c r="J15" s="70" t="s">
        <v>77</v>
      </c>
    </row>
    <row r="16" spans="1:12" s="15" customFormat="1" x14ac:dyDescent="0.3">
      <c r="A16" s="255"/>
      <c r="B16" s="255"/>
      <c r="C16" s="44" t="s">
        <v>78</v>
      </c>
      <c r="D16" s="45" t="str">
        <f t="shared" si="1"/>
        <v>20</v>
      </c>
      <c r="E16" s="46" t="s">
        <v>79</v>
      </c>
      <c r="F16" s="46" t="s">
        <v>80</v>
      </c>
      <c r="G16" s="46" t="s">
        <v>27</v>
      </c>
      <c r="H16" s="46">
        <f t="shared" si="0"/>
        <v>32</v>
      </c>
      <c r="I16" s="15" t="s">
        <v>81</v>
      </c>
      <c r="J16" s="70" t="s">
        <v>82</v>
      </c>
      <c r="K16" s="72">
        <v>2936</v>
      </c>
      <c r="L16" s="72"/>
    </row>
    <row r="17" spans="1:11" s="15" customFormat="1" x14ac:dyDescent="0.3">
      <c r="A17" s="255"/>
      <c r="B17" s="255"/>
      <c r="C17" s="47" t="s">
        <v>83</v>
      </c>
      <c r="D17" s="48" t="str">
        <f t="shared" si="1"/>
        <v>24</v>
      </c>
      <c r="E17" s="46" t="s">
        <v>84</v>
      </c>
      <c r="F17" s="46" t="s">
        <v>26</v>
      </c>
      <c r="G17" s="46" t="s">
        <v>85</v>
      </c>
      <c r="H17" s="46">
        <f t="shared" si="0"/>
        <v>12</v>
      </c>
      <c r="I17" s="15" t="s">
        <v>86</v>
      </c>
      <c r="J17" s="70" t="s">
        <v>508</v>
      </c>
      <c r="K17" s="72">
        <f>((K16*503.975)/4096)-273.15</f>
        <v>88.097705078125045</v>
      </c>
    </row>
    <row r="18" spans="1:11" s="16" customFormat="1" x14ac:dyDescent="0.3">
      <c r="A18" s="49"/>
      <c r="B18" s="49"/>
      <c r="C18" s="49"/>
      <c r="D18" s="50"/>
      <c r="E18" s="51"/>
      <c r="F18" s="51"/>
      <c r="G18" s="51"/>
      <c r="H18" s="51"/>
      <c r="J18" s="73"/>
    </row>
    <row r="19" spans="1:11" s="17" customFormat="1" x14ac:dyDescent="0.3">
      <c r="A19" s="270"/>
      <c r="B19" s="56"/>
      <c r="C19" s="57"/>
      <c r="D19" s="58"/>
      <c r="E19" s="59"/>
      <c r="F19" s="59"/>
      <c r="G19" s="59"/>
      <c r="H19" s="60"/>
      <c r="I19" s="75"/>
      <c r="J19" s="76"/>
    </row>
    <row r="20" spans="1:11" s="18" customFormat="1" x14ac:dyDescent="0.3">
      <c r="A20" s="256"/>
      <c r="B20" s="242" t="s">
        <v>87</v>
      </c>
      <c r="C20" s="52" t="s">
        <v>24</v>
      </c>
      <c r="D20" s="54" t="str">
        <f>DEC2HEX(C20)</f>
        <v>0</v>
      </c>
      <c r="E20" s="61" t="s">
        <v>88</v>
      </c>
      <c r="F20" s="61" t="s">
        <v>80</v>
      </c>
      <c r="G20" s="61" t="s">
        <v>27</v>
      </c>
      <c r="H20" s="55">
        <f>(MID(G20,1,FIND(":",G20,1)-1)-(MID(G20,FIND(":",G20,1)+1,LEN(G20-FIND(":",G20,1)+1))))+1</f>
        <v>32</v>
      </c>
      <c r="I20" s="77" t="s">
        <v>406</v>
      </c>
      <c r="J20" s="19" t="s">
        <v>89</v>
      </c>
    </row>
    <row r="21" spans="1:11" s="18" customFormat="1" x14ac:dyDescent="0.3">
      <c r="A21" s="256"/>
      <c r="B21" s="256"/>
      <c r="C21" s="52" t="s">
        <v>30</v>
      </c>
      <c r="D21" s="54" t="str">
        <f>DEC2HEX(C21)</f>
        <v>4</v>
      </c>
      <c r="E21" s="61" t="s">
        <v>90</v>
      </c>
      <c r="F21" s="61" t="s">
        <v>80</v>
      </c>
      <c r="G21" s="61" t="s">
        <v>27</v>
      </c>
      <c r="H21" s="55">
        <f>(MID(G21,1,FIND(":",G21,1)-1)-(MID(G21,FIND(":",G21,1)+1,LEN(G21-FIND(":",G21,1)+1))))+1</f>
        <v>32</v>
      </c>
      <c r="I21" s="77" t="s">
        <v>406</v>
      </c>
      <c r="J21" s="19" t="s">
        <v>91</v>
      </c>
    </row>
    <row r="22" spans="1:11" s="18" customFormat="1" x14ac:dyDescent="0.3">
      <c r="A22" s="256"/>
      <c r="B22" s="256"/>
      <c r="C22" s="52" t="s">
        <v>34</v>
      </c>
      <c r="D22" s="54" t="str">
        <f>DEC2HEX(C22)</f>
        <v>8</v>
      </c>
      <c r="E22" s="61" t="s">
        <v>92</v>
      </c>
      <c r="F22" s="61" t="s">
        <v>93</v>
      </c>
      <c r="G22" s="61" t="s">
        <v>27</v>
      </c>
      <c r="H22" s="55">
        <f>(MID(G22,1,FIND(":",G22,1)-1)-(MID(G22,FIND(":",G22,1)+1,LEN(G22-FIND(":",G22,1)+1))))+1</f>
        <v>32</v>
      </c>
      <c r="I22" s="77" t="s">
        <v>406</v>
      </c>
      <c r="J22" s="19" t="s">
        <v>407</v>
      </c>
    </row>
    <row r="23" spans="1:11" s="18" customFormat="1" x14ac:dyDescent="0.3">
      <c r="A23" s="256"/>
      <c r="B23" s="256"/>
      <c r="C23" s="52" t="s">
        <v>38</v>
      </c>
      <c r="D23" s="54" t="str">
        <f>DEC2HEX(C23)</f>
        <v>C</v>
      </c>
      <c r="E23" s="61" t="s">
        <v>94</v>
      </c>
      <c r="F23" s="61" t="s">
        <v>93</v>
      </c>
      <c r="G23" s="61" t="s">
        <v>27</v>
      </c>
      <c r="H23" s="55">
        <f>(MID(G23,1,FIND(":",G23,1)-1)-(MID(G23,FIND(":",G23,1)+1,LEN(G23-FIND(":",G23,1)+1))))+1</f>
        <v>32</v>
      </c>
      <c r="I23" s="77" t="s">
        <v>719</v>
      </c>
      <c r="J23" s="19" t="s">
        <v>408</v>
      </c>
    </row>
    <row r="24" spans="1:11" s="17" customFormat="1" x14ac:dyDescent="0.3">
      <c r="A24" s="256"/>
      <c r="B24" s="57"/>
      <c r="C24" s="57"/>
      <c r="D24" s="58"/>
      <c r="E24" s="59"/>
      <c r="F24" s="59"/>
      <c r="G24" s="59"/>
      <c r="H24" s="60"/>
      <c r="I24" s="75"/>
      <c r="J24" s="76"/>
    </row>
    <row r="25" spans="1:11" s="18" customFormat="1" ht="42" x14ac:dyDescent="0.3">
      <c r="A25" s="256"/>
      <c r="B25" s="53" t="s">
        <v>95</v>
      </c>
      <c r="C25" s="62" t="s">
        <v>24</v>
      </c>
      <c r="D25" s="54" t="str">
        <f>DEC2HEX(C25)</f>
        <v>0</v>
      </c>
      <c r="E25" s="61" t="s">
        <v>96</v>
      </c>
      <c r="F25" s="61" t="s">
        <v>26</v>
      </c>
      <c r="G25" s="61" t="s">
        <v>85</v>
      </c>
      <c r="H25" s="55">
        <f>(MID(G25,1,FIND(":",G25,1)-1)-(MID(G25,FIND(":",G25,1)+1,LEN(G25-FIND(":",G25,1)+1))))+1</f>
        <v>12</v>
      </c>
      <c r="I25" s="74" t="str">
        <f>CONCATENATE(H25,"'h0")</f>
        <v>12'h0</v>
      </c>
      <c r="J25" s="19" t="s">
        <v>97</v>
      </c>
    </row>
    <row r="26" spans="1:11" s="17" customFormat="1" x14ac:dyDescent="0.3">
      <c r="A26" s="256"/>
      <c r="B26" s="64"/>
      <c r="C26" s="57"/>
      <c r="D26" s="63"/>
      <c r="E26" s="59" t="s">
        <v>98</v>
      </c>
      <c r="F26" s="59"/>
      <c r="G26" s="59"/>
      <c r="H26" s="60"/>
      <c r="I26" s="75"/>
      <c r="J26" s="76"/>
    </row>
    <row r="27" spans="1:11" s="234" customFormat="1" ht="28" x14ac:dyDescent="0.3">
      <c r="A27" s="256"/>
      <c r="B27" s="227" t="s">
        <v>99</v>
      </c>
      <c r="C27" s="228" t="s">
        <v>24</v>
      </c>
      <c r="D27" s="229" t="str">
        <f>DEC2HEX(C27)</f>
        <v>0</v>
      </c>
      <c r="E27" s="230" t="s">
        <v>100</v>
      </c>
      <c r="F27" s="230" t="s">
        <v>80</v>
      </c>
      <c r="G27" s="230" t="s">
        <v>101</v>
      </c>
      <c r="H27" s="231">
        <f>(MID(G27,1,FIND(":",G27,1)-1)-(MID(G27,FIND(":",G27,1)+1,LEN(G27-FIND(":",G27,1)+1))))+1</f>
        <v>2</v>
      </c>
      <c r="I27" s="232" t="str">
        <f>CONCATENATE(H27,"'h0")</f>
        <v>2'h0</v>
      </c>
      <c r="J27" s="233" t="s">
        <v>102</v>
      </c>
    </row>
    <row r="28" spans="1:11" s="17" customFormat="1" x14ac:dyDescent="0.3">
      <c r="A28" s="256"/>
      <c r="B28" s="64"/>
      <c r="C28" s="57"/>
      <c r="D28" s="63"/>
      <c r="E28" s="59"/>
      <c r="F28" s="59"/>
      <c r="G28" s="59"/>
      <c r="H28" s="60"/>
      <c r="I28" s="75"/>
      <c r="J28" s="76"/>
    </row>
    <row r="29" spans="1:11" s="19" customFormat="1" ht="14" customHeight="1" x14ac:dyDescent="0.3">
      <c r="A29" s="256"/>
      <c r="B29" s="241" t="s">
        <v>104</v>
      </c>
      <c r="C29" s="65" t="s">
        <v>24</v>
      </c>
      <c r="D29" s="66" t="str">
        <f>DEC2HEX(C29)</f>
        <v>0</v>
      </c>
      <c r="E29" s="19" t="s">
        <v>105</v>
      </c>
      <c r="F29" s="67" t="s">
        <v>80</v>
      </c>
      <c r="G29" s="67" t="s">
        <v>27</v>
      </c>
      <c r="H29" s="68">
        <f t="shared" ref="H29:H53" si="2">(MID(G29,1,FIND(":",G29,1)-1)-(MID(G29,FIND(":",G29,1)+1,LEN(G29-FIND(":",G29,1)+1))))+1</f>
        <v>32</v>
      </c>
      <c r="I29" s="164" t="s">
        <v>737</v>
      </c>
      <c r="J29" s="19" t="s">
        <v>738</v>
      </c>
    </row>
    <row r="30" spans="1:11" s="19" customFormat="1" x14ac:dyDescent="0.3">
      <c r="A30" s="256"/>
      <c r="B30" s="242"/>
      <c r="C30" s="65" t="s">
        <v>30</v>
      </c>
      <c r="D30" s="66" t="str">
        <f t="shared" ref="D30:D45" si="3">DEC2HEX(C30)</f>
        <v>4</v>
      </c>
      <c r="E30" s="19" t="s">
        <v>106</v>
      </c>
      <c r="F30" s="67" t="s">
        <v>80</v>
      </c>
      <c r="G30" s="67" t="s">
        <v>27</v>
      </c>
      <c r="H30" s="68">
        <f t="shared" si="2"/>
        <v>32</v>
      </c>
      <c r="I30" s="78" t="str">
        <f>CONCATENATE(H30,"'h0")</f>
        <v>32'h0</v>
      </c>
      <c r="J30" s="19" t="s">
        <v>107</v>
      </c>
    </row>
    <row r="31" spans="1:11" s="19" customFormat="1" x14ac:dyDescent="0.3">
      <c r="A31" s="256"/>
      <c r="B31" s="242"/>
      <c r="C31" s="65" t="s">
        <v>34</v>
      </c>
      <c r="D31" s="66" t="str">
        <f t="shared" si="3"/>
        <v>8</v>
      </c>
      <c r="E31" s="67" t="s">
        <v>108</v>
      </c>
      <c r="F31" s="67" t="s">
        <v>80</v>
      </c>
      <c r="G31" s="67" t="s">
        <v>75</v>
      </c>
      <c r="H31" s="68">
        <f t="shared" si="2"/>
        <v>1</v>
      </c>
      <c r="I31" s="78" t="str">
        <f>CONCATENATE(H31,"'h0")</f>
        <v>1'h0</v>
      </c>
      <c r="J31" s="19" t="s">
        <v>109</v>
      </c>
    </row>
    <row r="32" spans="1:11" s="19" customFormat="1" x14ac:dyDescent="0.3">
      <c r="A32" s="256"/>
      <c r="B32" s="242"/>
      <c r="C32" s="65" t="s">
        <v>38</v>
      </c>
      <c r="D32" s="66" t="str">
        <f t="shared" si="3"/>
        <v>C</v>
      </c>
      <c r="E32" s="67" t="s">
        <v>110</v>
      </c>
      <c r="F32" s="67" t="s">
        <v>80</v>
      </c>
      <c r="G32" s="67" t="s">
        <v>27</v>
      </c>
      <c r="H32" s="68">
        <f t="shared" si="2"/>
        <v>32</v>
      </c>
      <c r="I32" s="78" t="s">
        <v>111</v>
      </c>
      <c r="J32" s="19" t="s">
        <v>112</v>
      </c>
    </row>
    <row r="33" spans="1:10" s="19" customFormat="1" x14ac:dyDescent="0.3">
      <c r="A33" s="256"/>
      <c r="B33" s="242"/>
      <c r="C33" s="65" t="s">
        <v>51</v>
      </c>
      <c r="D33" s="66" t="str">
        <f t="shared" si="3"/>
        <v>10</v>
      </c>
      <c r="E33" s="67" t="s">
        <v>113</v>
      </c>
      <c r="F33" s="67" t="s">
        <v>80</v>
      </c>
      <c r="G33" s="67" t="s">
        <v>27</v>
      </c>
      <c r="H33" s="68">
        <f t="shared" si="2"/>
        <v>32</v>
      </c>
      <c r="I33" s="78" t="str">
        <f>CONCATENATE(H33,"'h0")</f>
        <v>32'h0</v>
      </c>
      <c r="J33" s="19" t="s">
        <v>114</v>
      </c>
    </row>
    <row r="34" spans="1:10" s="19" customFormat="1" ht="126" x14ac:dyDescent="0.3">
      <c r="A34" s="256"/>
      <c r="B34" s="242"/>
      <c r="C34" s="65" t="s">
        <v>61</v>
      </c>
      <c r="D34" s="66" t="str">
        <f t="shared" si="3"/>
        <v>14</v>
      </c>
      <c r="E34" s="67" t="s">
        <v>115</v>
      </c>
      <c r="F34" s="67" t="s">
        <v>80</v>
      </c>
      <c r="G34" s="67" t="s">
        <v>116</v>
      </c>
      <c r="H34" s="68">
        <f t="shared" si="2"/>
        <v>4</v>
      </c>
      <c r="I34" s="78" t="str">
        <f>CONCATENATE(H34,"'h0")</f>
        <v>4'h0</v>
      </c>
      <c r="J34" s="79" t="s">
        <v>117</v>
      </c>
    </row>
    <row r="35" spans="1:10" s="19" customFormat="1" x14ac:dyDescent="0.3">
      <c r="A35" s="256"/>
      <c r="B35" s="242"/>
      <c r="C35" s="65" t="s">
        <v>68</v>
      </c>
      <c r="D35" s="66" t="str">
        <f t="shared" si="3"/>
        <v>18</v>
      </c>
      <c r="E35" s="67" t="s">
        <v>118</v>
      </c>
      <c r="F35" s="67" t="s">
        <v>80</v>
      </c>
      <c r="G35" s="67" t="s">
        <v>27</v>
      </c>
      <c r="H35" s="68">
        <f t="shared" si="2"/>
        <v>32</v>
      </c>
      <c r="I35" s="78" t="s">
        <v>119</v>
      </c>
      <c r="J35" s="79" t="s">
        <v>120</v>
      </c>
    </row>
    <row r="36" spans="1:10" s="19" customFormat="1" ht="28" x14ac:dyDescent="0.3">
      <c r="A36" s="256"/>
      <c r="B36" s="242"/>
      <c r="C36" s="65" t="s">
        <v>72</v>
      </c>
      <c r="D36" s="66" t="str">
        <f t="shared" si="3"/>
        <v>1C</v>
      </c>
      <c r="E36" s="67" t="s">
        <v>121</v>
      </c>
      <c r="F36" s="67" t="s">
        <v>80</v>
      </c>
      <c r="G36" s="67" t="s">
        <v>27</v>
      </c>
      <c r="H36" s="68">
        <f t="shared" si="2"/>
        <v>32</v>
      </c>
      <c r="I36" s="78" t="s">
        <v>119</v>
      </c>
      <c r="J36" s="19" t="s">
        <v>122</v>
      </c>
    </row>
    <row r="37" spans="1:10" s="19" customFormat="1" x14ac:dyDescent="0.3">
      <c r="A37" s="256"/>
      <c r="B37" s="242"/>
      <c r="C37" s="65" t="s">
        <v>78</v>
      </c>
      <c r="D37" s="66" t="str">
        <f t="shared" si="3"/>
        <v>20</v>
      </c>
      <c r="E37" s="67" t="s">
        <v>123</v>
      </c>
      <c r="F37" s="67" t="s">
        <v>80</v>
      </c>
      <c r="G37" s="67" t="s">
        <v>27</v>
      </c>
      <c r="H37" s="68">
        <f t="shared" si="2"/>
        <v>32</v>
      </c>
      <c r="I37" s="78" t="str">
        <f t="shared" ref="I37:I43" si="4">CONCATENATE(H37,"'h0")</f>
        <v>32'h0</v>
      </c>
      <c r="J37" s="19" t="s">
        <v>124</v>
      </c>
    </row>
    <row r="38" spans="1:10" s="19" customFormat="1" ht="42" x14ac:dyDescent="0.3">
      <c r="A38" s="256"/>
      <c r="B38" s="242"/>
      <c r="C38" s="65" t="s">
        <v>83</v>
      </c>
      <c r="D38" s="66" t="str">
        <f t="shared" si="3"/>
        <v>24</v>
      </c>
      <c r="E38" s="67" t="s">
        <v>125</v>
      </c>
      <c r="F38" s="67" t="s">
        <v>80</v>
      </c>
      <c r="G38" s="67" t="s">
        <v>101</v>
      </c>
      <c r="H38" s="68">
        <f t="shared" si="2"/>
        <v>2</v>
      </c>
      <c r="I38" s="78" t="str">
        <f t="shared" si="4"/>
        <v>2'h0</v>
      </c>
      <c r="J38" s="19" t="s">
        <v>126</v>
      </c>
    </row>
    <row r="39" spans="1:10" s="19" customFormat="1" x14ac:dyDescent="0.3">
      <c r="A39" s="256"/>
      <c r="B39" s="242"/>
      <c r="C39" s="65" t="s">
        <v>127</v>
      </c>
      <c r="D39" s="66" t="str">
        <f t="shared" si="3"/>
        <v>28</v>
      </c>
      <c r="E39" s="67" t="s">
        <v>128</v>
      </c>
      <c r="F39" s="67" t="s">
        <v>80</v>
      </c>
      <c r="G39" s="67" t="s">
        <v>75</v>
      </c>
      <c r="H39" s="68">
        <f t="shared" si="2"/>
        <v>1</v>
      </c>
      <c r="I39" s="78" t="str">
        <f t="shared" si="4"/>
        <v>1'h0</v>
      </c>
      <c r="J39" s="19" t="s">
        <v>129</v>
      </c>
    </row>
    <row r="40" spans="1:10" s="19" customFormat="1" ht="42" x14ac:dyDescent="0.3">
      <c r="A40" s="256"/>
      <c r="B40" s="242"/>
      <c r="C40" s="65" t="s">
        <v>130</v>
      </c>
      <c r="D40" s="66" t="str">
        <f t="shared" si="3"/>
        <v>2C</v>
      </c>
      <c r="E40" s="67" t="s">
        <v>131</v>
      </c>
      <c r="F40" s="67" t="s">
        <v>80</v>
      </c>
      <c r="G40" s="67" t="s">
        <v>75</v>
      </c>
      <c r="H40" s="68">
        <f t="shared" si="2"/>
        <v>1</v>
      </c>
      <c r="I40" s="78" t="str">
        <f t="shared" si="4"/>
        <v>1'h0</v>
      </c>
      <c r="J40" s="19" t="s">
        <v>618</v>
      </c>
    </row>
    <row r="41" spans="1:10" s="19" customFormat="1" ht="70" x14ac:dyDescent="0.3">
      <c r="A41" s="256"/>
      <c r="B41" s="242"/>
      <c r="C41" s="65" t="s">
        <v>132</v>
      </c>
      <c r="D41" s="66" t="str">
        <f t="shared" si="3"/>
        <v>30</v>
      </c>
      <c r="E41" s="67" t="s">
        <v>133</v>
      </c>
      <c r="F41" s="67" t="s">
        <v>80</v>
      </c>
      <c r="G41" s="67" t="s">
        <v>116</v>
      </c>
      <c r="H41" s="68">
        <f t="shared" si="2"/>
        <v>4</v>
      </c>
      <c r="I41" s="78" t="str">
        <f t="shared" si="4"/>
        <v>4'h0</v>
      </c>
      <c r="J41" s="19" t="s">
        <v>620</v>
      </c>
    </row>
    <row r="42" spans="1:10" s="19" customFormat="1" ht="70" x14ac:dyDescent="0.3">
      <c r="A42" s="256"/>
      <c r="B42" s="242"/>
      <c r="C42" s="65" t="s">
        <v>134</v>
      </c>
      <c r="D42" s="66" t="str">
        <f t="shared" si="3"/>
        <v>34</v>
      </c>
      <c r="E42" s="67" t="s">
        <v>135</v>
      </c>
      <c r="F42" s="67" t="s">
        <v>80</v>
      </c>
      <c r="G42" s="67" t="s">
        <v>116</v>
      </c>
      <c r="H42" s="68">
        <f t="shared" si="2"/>
        <v>4</v>
      </c>
      <c r="I42" s="78" t="str">
        <f t="shared" si="4"/>
        <v>4'h0</v>
      </c>
      <c r="J42" s="19" t="s">
        <v>617</v>
      </c>
    </row>
    <row r="43" spans="1:10" s="19" customFormat="1" x14ac:dyDescent="0.3">
      <c r="A43" s="256"/>
      <c r="B43" s="242"/>
      <c r="C43" s="65" t="s">
        <v>136</v>
      </c>
      <c r="D43" s="66" t="str">
        <f t="shared" si="3"/>
        <v>38</v>
      </c>
      <c r="E43" s="67" t="s">
        <v>137</v>
      </c>
      <c r="F43" s="67" t="s">
        <v>80</v>
      </c>
      <c r="G43" s="67" t="s">
        <v>27</v>
      </c>
      <c r="H43" s="68">
        <f t="shared" si="2"/>
        <v>32</v>
      </c>
      <c r="I43" s="78" t="str">
        <f t="shared" si="4"/>
        <v>32'h0</v>
      </c>
      <c r="J43" s="19" t="s">
        <v>138</v>
      </c>
    </row>
    <row r="44" spans="1:10" s="18" customFormat="1" x14ac:dyDescent="0.3">
      <c r="A44" s="256"/>
      <c r="B44" s="242"/>
      <c r="C44" s="65" t="s">
        <v>139</v>
      </c>
      <c r="D44" s="54" t="str">
        <f t="shared" si="3"/>
        <v>3C</v>
      </c>
      <c r="E44" s="61" t="s">
        <v>140</v>
      </c>
      <c r="F44" s="61" t="s">
        <v>80</v>
      </c>
      <c r="G44" s="61" t="s">
        <v>27</v>
      </c>
      <c r="H44" s="55">
        <f t="shared" si="2"/>
        <v>32</v>
      </c>
      <c r="I44" s="74" t="s">
        <v>70</v>
      </c>
      <c r="J44" s="19" t="s">
        <v>141</v>
      </c>
    </row>
    <row r="45" spans="1:10" s="18" customFormat="1" x14ac:dyDescent="0.3">
      <c r="A45" s="256"/>
      <c r="B45" s="242"/>
      <c r="C45" s="65" t="s">
        <v>142</v>
      </c>
      <c r="D45" s="54" t="str">
        <f t="shared" si="3"/>
        <v>40</v>
      </c>
      <c r="E45" s="61" t="s">
        <v>143</v>
      </c>
      <c r="F45" s="61" t="s">
        <v>80</v>
      </c>
      <c r="G45" s="61" t="s">
        <v>27</v>
      </c>
      <c r="H45" s="55">
        <f t="shared" si="2"/>
        <v>32</v>
      </c>
      <c r="I45" s="74" t="s">
        <v>144</v>
      </c>
      <c r="J45" s="19" t="s">
        <v>145</v>
      </c>
    </row>
    <row r="46" spans="1:10" s="18" customFormat="1" x14ac:dyDescent="0.3">
      <c r="A46" s="256"/>
      <c r="B46" s="242"/>
      <c r="C46" s="65" t="s">
        <v>146</v>
      </c>
      <c r="D46" s="54" t="str">
        <f t="shared" ref="D46:D92" si="5">DEC2HEX(C46)</f>
        <v>44</v>
      </c>
      <c r="E46" s="61" t="s">
        <v>147</v>
      </c>
      <c r="F46" s="61" t="s">
        <v>26</v>
      </c>
      <c r="G46" s="61" t="s">
        <v>27</v>
      </c>
      <c r="H46" s="55">
        <f t="shared" si="2"/>
        <v>32</v>
      </c>
      <c r="I46" s="74" t="str">
        <f t="shared" ref="I46:I51" si="6">CONCATENATE(H46,"'h0")</f>
        <v>32'h0</v>
      </c>
      <c r="J46" s="19" t="s">
        <v>148</v>
      </c>
    </row>
    <row r="47" spans="1:10" s="18" customFormat="1" x14ac:dyDescent="0.3">
      <c r="A47" s="256"/>
      <c r="B47" s="242"/>
      <c r="C47" s="65" t="s">
        <v>149</v>
      </c>
      <c r="D47" s="54" t="str">
        <f t="shared" si="5"/>
        <v>48</v>
      </c>
      <c r="E47" s="61" t="s">
        <v>150</v>
      </c>
      <c r="F47" s="61" t="s">
        <v>80</v>
      </c>
      <c r="G47" s="61" t="s">
        <v>75</v>
      </c>
      <c r="H47" s="55">
        <f t="shared" si="2"/>
        <v>1</v>
      </c>
      <c r="I47" s="74" t="str">
        <f t="shared" si="6"/>
        <v>1'h0</v>
      </c>
      <c r="J47" s="19" t="s">
        <v>151</v>
      </c>
    </row>
    <row r="48" spans="1:10" s="18" customFormat="1" x14ac:dyDescent="0.3">
      <c r="A48" s="256"/>
      <c r="B48" s="242"/>
      <c r="C48" s="65" t="s">
        <v>152</v>
      </c>
      <c r="D48" s="54" t="str">
        <f t="shared" si="5"/>
        <v>4C</v>
      </c>
      <c r="E48" s="61" t="s">
        <v>153</v>
      </c>
      <c r="F48" s="61" t="s">
        <v>80</v>
      </c>
      <c r="G48" s="61" t="s">
        <v>154</v>
      </c>
      <c r="H48" s="55">
        <f t="shared" si="2"/>
        <v>6</v>
      </c>
      <c r="I48" s="74" t="str">
        <f t="shared" si="6"/>
        <v>6'h0</v>
      </c>
      <c r="J48" s="19" t="s">
        <v>155</v>
      </c>
    </row>
    <row r="49" spans="1:10" s="18" customFormat="1" x14ac:dyDescent="0.3">
      <c r="A49" s="256"/>
      <c r="B49" s="242"/>
      <c r="C49" s="65" t="s">
        <v>156</v>
      </c>
      <c r="D49" s="54" t="str">
        <f t="shared" si="5"/>
        <v>50</v>
      </c>
      <c r="E49" s="61" t="s">
        <v>157</v>
      </c>
      <c r="F49" s="61" t="s">
        <v>26</v>
      </c>
      <c r="G49" s="61" t="s">
        <v>27</v>
      </c>
      <c r="H49" s="55">
        <f t="shared" si="2"/>
        <v>32</v>
      </c>
      <c r="I49" s="74" t="str">
        <f t="shared" si="6"/>
        <v>32'h0</v>
      </c>
      <c r="J49" s="19" t="s">
        <v>158</v>
      </c>
    </row>
    <row r="50" spans="1:10" s="18" customFormat="1" x14ac:dyDescent="0.3">
      <c r="A50" s="256"/>
      <c r="B50" s="242"/>
      <c r="C50" s="65" t="s">
        <v>159</v>
      </c>
      <c r="D50" s="54" t="str">
        <f t="shared" si="5"/>
        <v>54</v>
      </c>
      <c r="E50" s="61" t="s">
        <v>160</v>
      </c>
      <c r="F50" s="61" t="s">
        <v>26</v>
      </c>
      <c r="G50" s="61" t="s">
        <v>27</v>
      </c>
      <c r="H50" s="55">
        <f t="shared" si="2"/>
        <v>32</v>
      </c>
      <c r="I50" s="74" t="str">
        <f t="shared" si="6"/>
        <v>32'h0</v>
      </c>
      <c r="J50" s="19" t="s">
        <v>161</v>
      </c>
    </row>
    <row r="51" spans="1:10" s="18" customFormat="1" ht="28" x14ac:dyDescent="0.3">
      <c r="A51" s="256"/>
      <c r="B51" s="242"/>
      <c r="C51" s="65" t="s">
        <v>162</v>
      </c>
      <c r="D51" s="54" t="str">
        <f t="shared" si="5"/>
        <v>58</v>
      </c>
      <c r="E51" s="61" t="s">
        <v>163</v>
      </c>
      <c r="F51" s="61" t="s">
        <v>74</v>
      </c>
      <c r="G51" s="61" t="s">
        <v>75</v>
      </c>
      <c r="H51" s="55">
        <f t="shared" si="2"/>
        <v>1</v>
      </c>
      <c r="I51" s="74" t="str">
        <f t="shared" si="6"/>
        <v>1'h0</v>
      </c>
      <c r="J51" s="19" t="s">
        <v>164</v>
      </c>
    </row>
    <row r="52" spans="1:10" s="18" customFormat="1" x14ac:dyDescent="0.3">
      <c r="A52" s="256"/>
      <c r="B52" s="242"/>
      <c r="C52" s="65" t="s">
        <v>165</v>
      </c>
      <c r="D52" s="54" t="str">
        <f t="shared" si="5"/>
        <v>5C</v>
      </c>
      <c r="E52" s="61" t="s">
        <v>166</v>
      </c>
      <c r="F52" s="61" t="s">
        <v>80</v>
      </c>
      <c r="G52" s="61" t="s">
        <v>75</v>
      </c>
      <c r="H52" s="55">
        <f t="shared" si="2"/>
        <v>1</v>
      </c>
      <c r="I52" s="74" t="str">
        <f>CONCATENATE(H52,"'h0")</f>
        <v>1'h0</v>
      </c>
      <c r="J52" s="19" t="s">
        <v>167</v>
      </c>
    </row>
    <row r="53" spans="1:10" s="18" customFormat="1" ht="42" x14ac:dyDescent="0.3">
      <c r="A53" s="256"/>
      <c r="B53" s="242"/>
      <c r="C53" s="65" t="s">
        <v>168</v>
      </c>
      <c r="D53" s="54" t="str">
        <f t="shared" si="5"/>
        <v>60</v>
      </c>
      <c r="E53" s="61" t="s">
        <v>169</v>
      </c>
      <c r="F53" s="61" t="s">
        <v>80</v>
      </c>
      <c r="G53" s="61" t="s">
        <v>75</v>
      </c>
      <c r="H53" s="55">
        <f t="shared" si="2"/>
        <v>1</v>
      </c>
      <c r="I53" s="74" t="str">
        <f>CONCATENATE(H53,"'h0")</f>
        <v>1'h0</v>
      </c>
      <c r="J53" s="19" t="s">
        <v>170</v>
      </c>
    </row>
    <row r="54" spans="1:10" s="18" customFormat="1" x14ac:dyDescent="0.3">
      <c r="A54" s="256"/>
      <c r="B54" s="242"/>
      <c r="C54" s="65" t="s">
        <v>171</v>
      </c>
      <c r="D54" s="54" t="str">
        <f t="shared" si="5"/>
        <v>64</v>
      </c>
      <c r="E54" s="61" t="s">
        <v>172</v>
      </c>
      <c r="F54" s="61" t="s">
        <v>74</v>
      </c>
      <c r="G54" s="61" t="s">
        <v>75</v>
      </c>
      <c r="H54" s="55">
        <f t="shared" ref="H54:H135" si="7">(MID(G54,1,FIND(":",G54,1)-1)-(MID(G54,FIND(":",G54,1)+1,LEN(G54-FIND(":",G54,1)+1))))+1</f>
        <v>1</v>
      </c>
      <c r="I54" s="74" t="str">
        <f t="shared" ref="I54:I134" si="8">CONCATENATE(H54,"'h0")</f>
        <v>1'h0</v>
      </c>
      <c r="J54" s="19" t="s">
        <v>173</v>
      </c>
    </row>
    <row r="55" spans="1:10" s="18" customFormat="1" x14ac:dyDescent="0.3">
      <c r="A55" s="256"/>
      <c r="B55" s="167"/>
      <c r="C55" s="65" t="s">
        <v>226</v>
      </c>
      <c r="D55" s="54" t="str">
        <f t="shared" si="5"/>
        <v>68</v>
      </c>
      <c r="E55" s="61"/>
      <c r="F55" s="61"/>
      <c r="G55" s="61"/>
      <c r="H55" s="55"/>
      <c r="I55" s="74"/>
      <c r="J55" s="19"/>
    </row>
    <row r="56" spans="1:10" s="18" customFormat="1" x14ac:dyDescent="0.3">
      <c r="A56" s="256"/>
      <c r="B56" s="167"/>
      <c r="C56" s="65" t="s">
        <v>229</v>
      </c>
      <c r="D56" s="54" t="str">
        <f t="shared" si="5"/>
        <v>6C</v>
      </c>
      <c r="E56" s="61"/>
      <c r="F56" s="61"/>
      <c r="G56" s="61"/>
      <c r="H56" s="55"/>
      <c r="I56" s="74"/>
      <c r="J56" s="19"/>
    </row>
    <row r="57" spans="1:10" s="18" customFormat="1" x14ac:dyDescent="0.3">
      <c r="A57" s="256"/>
      <c r="B57" s="167"/>
      <c r="C57" s="65" t="s">
        <v>232</v>
      </c>
      <c r="D57" s="54" t="str">
        <f t="shared" si="5"/>
        <v>70</v>
      </c>
      <c r="E57" s="61"/>
      <c r="F57" s="61"/>
      <c r="G57" s="61"/>
      <c r="H57" s="55"/>
      <c r="I57" s="74"/>
      <c r="J57" s="19"/>
    </row>
    <row r="58" spans="1:10" s="18" customFormat="1" x14ac:dyDescent="0.3">
      <c r="A58" s="256"/>
      <c r="B58" s="167"/>
      <c r="C58" s="65" t="s">
        <v>235</v>
      </c>
      <c r="D58" s="54" t="str">
        <f t="shared" si="5"/>
        <v>74</v>
      </c>
      <c r="E58" s="61"/>
      <c r="F58" s="61"/>
      <c r="G58" s="61"/>
      <c r="H58" s="55"/>
      <c r="I58" s="74"/>
      <c r="J58" s="19"/>
    </row>
    <row r="59" spans="1:10" s="18" customFormat="1" x14ac:dyDescent="0.3">
      <c r="A59" s="256"/>
      <c r="B59" s="167"/>
      <c r="C59" s="65" t="s">
        <v>238</v>
      </c>
      <c r="D59" s="54" t="str">
        <f t="shared" si="5"/>
        <v>78</v>
      </c>
      <c r="E59" s="61"/>
      <c r="F59" s="61"/>
      <c r="G59" s="61"/>
      <c r="H59" s="55"/>
      <c r="I59" s="74"/>
      <c r="J59" s="19"/>
    </row>
    <row r="60" spans="1:10" s="18" customFormat="1" x14ac:dyDescent="0.3">
      <c r="A60" s="256"/>
      <c r="B60" s="167"/>
      <c r="C60" s="65" t="s">
        <v>240</v>
      </c>
      <c r="D60" s="54" t="str">
        <f t="shared" si="5"/>
        <v>7C</v>
      </c>
      <c r="E60" s="61"/>
      <c r="F60" s="61"/>
      <c r="G60" s="61"/>
      <c r="H60" s="55"/>
      <c r="I60" s="74"/>
      <c r="J60" s="19"/>
    </row>
    <row r="61" spans="1:10" s="200" customFormat="1" x14ac:dyDescent="0.3">
      <c r="A61" s="256"/>
      <c r="B61" s="193"/>
      <c r="C61" s="194" t="s">
        <v>243</v>
      </c>
      <c r="D61" s="195" t="str">
        <f>DEC2HEX(C61)</f>
        <v>80</v>
      </c>
      <c r="E61" s="196" t="s">
        <v>450</v>
      </c>
      <c r="F61" s="197" t="s">
        <v>80</v>
      </c>
      <c r="G61" s="197" t="s">
        <v>27</v>
      </c>
      <c r="H61" s="198">
        <f t="shared" ref="H61:H84" si="9">(MID(G61,1,FIND(":",G61,1)-1)-(MID(G61,FIND(":",G61,1)+1,LEN(G61-FIND(":",G61,1)+1))))+1</f>
        <v>32</v>
      </c>
      <c r="I61" s="199" t="s">
        <v>713</v>
      </c>
      <c r="J61" s="196" t="s">
        <v>409</v>
      </c>
    </row>
    <row r="62" spans="1:10" s="200" customFormat="1" x14ac:dyDescent="0.3">
      <c r="A62" s="256"/>
      <c r="B62" s="193"/>
      <c r="C62" s="194" t="s">
        <v>245</v>
      </c>
      <c r="D62" s="195" t="str">
        <f t="shared" si="5"/>
        <v>84</v>
      </c>
      <c r="E62" s="196" t="s">
        <v>451</v>
      </c>
      <c r="F62" s="197" t="s">
        <v>80</v>
      </c>
      <c r="G62" s="197" t="s">
        <v>27</v>
      </c>
      <c r="H62" s="198">
        <f t="shared" si="9"/>
        <v>32</v>
      </c>
      <c r="I62" s="201" t="str">
        <f>CONCATENATE(H62,"'h0")</f>
        <v>32'h0</v>
      </c>
      <c r="J62" s="196" t="s">
        <v>107</v>
      </c>
    </row>
    <row r="63" spans="1:10" s="200" customFormat="1" x14ac:dyDescent="0.3">
      <c r="A63" s="256"/>
      <c r="B63" s="193"/>
      <c r="C63" s="194" t="s">
        <v>248</v>
      </c>
      <c r="D63" s="195" t="str">
        <f t="shared" si="5"/>
        <v>88</v>
      </c>
      <c r="E63" s="197" t="s">
        <v>452</v>
      </c>
      <c r="F63" s="197" t="s">
        <v>80</v>
      </c>
      <c r="G63" s="197" t="s">
        <v>75</v>
      </c>
      <c r="H63" s="198">
        <f t="shared" si="9"/>
        <v>1</v>
      </c>
      <c r="I63" s="201" t="str">
        <f>CONCATENATE(H63,"'h0")</f>
        <v>1'h0</v>
      </c>
      <c r="J63" s="196" t="s">
        <v>109</v>
      </c>
    </row>
    <row r="64" spans="1:10" s="200" customFormat="1" x14ac:dyDescent="0.3">
      <c r="A64" s="256"/>
      <c r="B64" s="193"/>
      <c r="C64" s="194" t="s">
        <v>250</v>
      </c>
      <c r="D64" s="195" t="str">
        <f t="shared" si="5"/>
        <v>8C</v>
      </c>
      <c r="E64" s="197" t="s">
        <v>453</v>
      </c>
      <c r="F64" s="197" t="s">
        <v>80</v>
      </c>
      <c r="G64" s="197" t="s">
        <v>27</v>
      </c>
      <c r="H64" s="198">
        <f t="shared" si="9"/>
        <v>32</v>
      </c>
      <c r="I64" s="201" t="s">
        <v>111</v>
      </c>
      <c r="J64" s="196" t="s">
        <v>112</v>
      </c>
    </row>
    <row r="65" spans="1:10" s="200" customFormat="1" x14ac:dyDescent="0.3">
      <c r="A65" s="256"/>
      <c r="B65" s="193"/>
      <c r="C65" s="194" t="s">
        <v>253</v>
      </c>
      <c r="D65" s="195" t="str">
        <f t="shared" si="5"/>
        <v>90</v>
      </c>
      <c r="E65" s="197" t="s">
        <v>454</v>
      </c>
      <c r="F65" s="197" t="s">
        <v>80</v>
      </c>
      <c r="G65" s="197" t="s">
        <v>27</v>
      </c>
      <c r="H65" s="198">
        <f t="shared" si="9"/>
        <v>32</v>
      </c>
      <c r="I65" s="201" t="str">
        <f>CONCATENATE(H65,"'h0")</f>
        <v>32'h0</v>
      </c>
      <c r="J65" s="196" t="s">
        <v>114</v>
      </c>
    </row>
    <row r="66" spans="1:10" s="200" customFormat="1" ht="126" x14ac:dyDescent="0.3">
      <c r="A66" s="256"/>
      <c r="B66" s="193"/>
      <c r="C66" s="194" t="s">
        <v>255</v>
      </c>
      <c r="D66" s="195" t="str">
        <f t="shared" si="5"/>
        <v>94</v>
      </c>
      <c r="E66" s="197" t="s">
        <v>455</v>
      </c>
      <c r="F66" s="197" t="s">
        <v>80</v>
      </c>
      <c r="G66" s="197" t="s">
        <v>116</v>
      </c>
      <c r="H66" s="198">
        <f t="shared" si="9"/>
        <v>4</v>
      </c>
      <c r="I66" s="201" t="str">
        <f>CONCATENATE(H66,"'h0")</f>
        <v>4'h0</v>
      </c>
      <c r="J66" s="202" t="s">
        <v>117</v>
      </c>
    </row>
    <row r="67" spans="1:10" s="200" customFormat="1" x14ac:dyDescent="0.3">
      <c r="A67" s="256"/>
      <c r="B67" s="193"/>
      <c r="C67" s="194" t="s">
        <v>258</v>
      </c>
      <c r="D67" s="195" t="str">
        <f t="shared" si="5"/>
        <v>98</v>
      </c>
      <c r="E67" s="197" t="s">
        <v>456</v>
      </c>
      <c r="F67" s="197" t="s">
        <v>80</v>
      </c>
      <c r="G67" s="197" t="s">
        <v>27</v>
      </c>
      <c r="H67" s="198">
        <f t="shared" si="9"/>
        <v>32</v>
      </c>
      <c r="I67" s="201" t="s">
        <v>119</v>
      </c>
      <c r="J67" s="202" t="s">
        <v>120</v>
      </c>
    </row>
    <row r="68" spans="1:10" s="200" customFormat="1" ht="28" x14ac:dyDescent="0.3">
      <c r="A68" s="256"/>
      <c r="B68" s="193"/>
      <c r="C68" s="194" t="s">
        <v>260</v>
      </c>
      <c r="D68" s="195" t="str">
        <f t="shared" si="5"/>
        <v>9C</v>
      </c>
      <c r="E68" s="197" t="s">
        <v>457</v>
      </c>
      <c r="F68" s="197" t="s">
        <v>80</v>
      </c>
      <c r="G68" s="197" t="s">
        <v>27</v>
      </c>
      <c r="H68" s="198">
        <f t="shared" si="9"/>
        <v>32</v>
      </c>
      <c r="I68" s="201" t="s">
        <v>119</v>
      </c>
      <c r="J68" s="196" t="s">
        <v>122</v>
      </c>
    </row>
    <row r="69" spans="1:10" s="200" customFormat="1" x14ac:dyDescent="0.3">
      <c r="A69" s="256"/>
      <c r="B69" s="193"/>
      <c r="C69" s="194" t="s">
        <v>263</v>
      </c>
      <c r="D69" s="195" t="str">
        <f t="shared" si="5"/>
        <v>A0</v>
      </c>
      <c r="E69" s="197" t="s">
        <v>458</v>
      </c>
      <c r="F69" s="197" t="s">
        <v>80</v>
      </c>
      <c r="G69" s="197" t="s">
        <v>27</v>
      </c>
      <c r="H69" s="198">
        <f t="shared" si="9"/>
        <v>32</v>
      </c>
      <c r="I69" s="201" t="str">
        <f t="shared" ref="I69:I75" si="10">CONCATENATE(H69,"'h0")</f>
        <v>32'h0</v>
      </c>
      <c r="J69" s="196" t="s">
        <v>124</v>
      </c>
    </row>
    <row r="70" spans="1:10" s="200" customFormat="1" ht="42" x14ac:dyDescent="0.3">
      <c r="A70" s="256"/>
      <c r="B70" s="193"/>
      <c r="C70" s="194" t="s">
        <v>427</v>
      </c>
      <c r="D70" s="195" t="str">
        <f t="shared" si="5"/>
        <v>A4</v>
      </c>
      <c r="E70" s="197" t="s">
        <v>459</v>
      </c>
      <c r="F70" s="197" t="s">
        <v>80</v>
      </c>
      <c r="G70" s="197" t="s">
        <v>101</v>
      </c>
      <c r="H70" s="198">
        <f t="shared" si="9"/>
        <v>2</v>
      </c>
      <c r="I70" s="201" t="str">
        <f t="shared" si="10"/>
        <v>2'h0</v>
      </c>
      <c r="J70" s="196" t="s">
        <v>126</v>
      </c>
    </row>
    <row r="71" spans="1:10" s="200" customFormat="1" x14ac:dyDescent="0.3">
      <c r="A71" s="256"/>
      <c r="B71" s="193"/>
      <c r="C71" s="194" t="s">
        <v>428</v>
      </c>
      <c r="D71" s="195" t="str">
        <f t="shared" si="5"/>
        <v>A8</v>
      </c>
      <c r="E71" s="197" t="s">
        <v>460</v>
      </c>
      <c r="F71" s="197" t="s">
        <v>80</v>
      </c>
      <c r="G71" s="197" t="s">
        <v>75</v>
      </c>
      <c r="H71" s="198">
        <f t="shared" si="9"/>
        <v>1</v>
      </c>
      <c r="I71" s="201" t="str">
        <f t="shared" si="10"/>
        <v>1'h0</v>
      </c>
      <c r="J71" s="196" t="s">
        <v>129</v>
      </c>
    </row>
    <row r="72" spans="1:10" s="200" customFormat="1" ht="42" x14ac:dyDescent="0.3">
      <c r="A72" s="256"/>
      <c r="B72" s="193"/>
      <c r="C72" s="194" t="s">
        <v>429</v>
      </c>
      <c r="D72" s="195" t="str">
        <f t="shared" si="5"/>
        <v>AC</v>
      </c>
      <c r="E72" s="197" t="s">
        <v>461</v>
      </c>
      <c r="F72" s="197" t="s">
        <v>80</v>
      </c>
      <c r="G72" s="197" t="s">
        <v>75</v>
      </c>
      <c r="H72" s="198">
        <f t="shared" si="9"/>
        <v>1</v>
      </c>
      <c r="I72" s="201" t="str">
        <f t="shared" si="10"/>
        <v>1'h0</v>
      </c>
      <c r="J72" s="196" t="s">
        <v>618</v>
      </c>
    </row>
    <row r="73" spans="1:10" s="200" customFormat="1" ht="70" x14ac:dyDescent="0.3">
      <c r="A73" s="256"/>
      <c r="B73" s="193"/>
      <c r="C73" s="194" t="s">
        <v>430</v>
      </c>
      <c r="D73" s="195" t="str">
        <f t="shared" si="5"/>
        <v>B0</v>
      </c>
      <c r="E73" s="197" t="s">
        <v>462</v>
      </c>
      <c r="F73" s="197" t="s">
        <v>80</v>
      </c>
      <c r="G73" s="197" t="s">
        <v>116</v>
      </c>
      <c r="H73" s="198">
        <f t="shared" si="9"/>
        <v>4</v>
      </c>
      <c r="I73" s="201" t="str">
        <f t="shared" si="10"/>
        <v>4'h0</v>
      </c>
      <c r="J73" s="196" t="s">
        <v>620</v>
      </c>
    </row>
    <row r="74" spans="1:10" s="200" customFormat="1" ht="70" x14ac:dyDescent="0.3">
      <c r="A74" s="256"/>
      <c r="B74" s="193"/>
      <c r="C74" s="194" t="s">
        <v>431</v>
      </c>
      <c r="D74" s="195" t="str">
        <f t="shared" si="5"/>
        <v>B4</v>
      </c>
      <c r="E74" s="197" t="s">
        <v>463</v>
      </c>
      <c r="F74" s="197" t="s">
        <v>80</v>
      </c>
      <c r="G74" s="197" t="s">
        <v>116</v>
      </c>
      <c r="H74" s="198">
        <f t="shared" si="9"/>
        <v>4</v>
      </c>
      <c r="I74" s="201" t="str">
        <f t="shared" si="10"/>
        <v>4'h0</v>
      </c>
      <c r="J74" s="196" t="s">
        <v>619</v>
      </c>
    </row>
    <row r="75" spans="1:10" s="200" customFormat="1" x14ac:dyDescent="0.3">
      <c r="A75" s="256"/>
      <c r="B75" s="193"/>
      <c r="C75" s="194" t="s">
        <v>432</v>
      </c>
      <c r="D75" s="195" t="str">
        <f t="shared" si="5"/>
        <v>B8</v>
      </c>
      <c r="E75" s="197" t="s">
        <v>464</v>
      </c>
      <c r="F75" s="197" t="s">
        <v>80</v>
      </c>
      <c r="G75" s="197" t="s">
        <v>27</v>
      </c>
      <c r="H75" s="198">
        <f t="shared" si="9"/>
        <v>32</v>
      </c>
      <c r="I75" s="201" t="str">
        <f t="shared" si="10"/>
        <v>32'h0</v>
      </c>
      <c r="J75" s="196" t="s">
        <v>138</v>
      </c>
    </row>
    <row r="76" spans="1:10" s="200" customFormat="1" x14ac:dyDescent="0.3">
      <c r="A76" s="256"/>
      <c r="B76" s="193"/>
      <c r="C76" s="194" t="s">
        <v>433</v>
      </c>
      <c r="D76" s="195" t="str">
        <f t="shared" si="5"/>
        <v>BC</v>
      </c>
      <c r="E76" s="203" t="s">
        <v>465</v>
      </c>
      <c r="F76" s="203" t="s">
        <v>80</v>
      </c>
      <c r="G76" s="203" t="s">
        <v>27</v>
      </c>
      <c r="H76" s="204">
        <f t="shared" si="9"/>
        <v>32</v>
      </c>
      <c r="I76" s="205" t="s">
        <v>70</v>
      </c>
      <c r="J76" s="196" t="s">
        <v>141</v>
      </c>
    </row>
    <row r="77" spans="1:10" s="200" customFormat="1" x14ac:dyDescent="0.3">
      <c r="A77" s="256"/>
      <c r="B77" s="193"/>
      <c r="C77" s="194" t="s">
        <v>434</v>
      </c>
      <c r="D77" s="195" t="str">
        <f t="shared" si="5"/>
        <v>C0</v>
      </c>
      <c r="E77" s="203" t="s">
        <v>466</v>
      </c>
      <c r="F77" s="203" t="s">
        <v>80</v>
      </c>
      <c r="G77" s="203" t="s">
        <v>27</v>
      </c>
      <c r="H77" s="204">
        <f t="shared" si="9"/>
        <v>32</v>
      </c>
      <c r="I77" s="205" t="s">
        <v>144</v>
      </c>
      <c r="J77" s="196" t="s">
        <v>145</v>
      </c>
    </row>
    <row r="78" spans="1:10" s="200" customFormat="1" x14ac:dyDescent="0.3">
      <c r="A78" s="256"/>
      <c r="B78" s="193"/>
      <c r="C78" s="194" t="s">
        <v>435</v>
      </c>
      <c r="D78" s="195" t="str">
        <f t="shared" si="5"/>
        <v>C4</v>
      </c>
      <c r="E78" s="203" t="s">
        <v>467</v>
      </c>
      <c r="F78" s="203" t="s">
        <v>26</v>
      </c>
      <c r="G78" s="203" t="s">
        <v>27</v>
      </c>
      <c r="H78" s="204">
        <f t="shared" si="9"/>
        <v>32</v>
      </c>
      <c r="I78" s="205" t="str">
        <f t="shared" ref="I78:I83" si="11">CONCATENATE(H78,"'h0")</f>
        <v>32'h0</v>
      </c>
      <c r="J78" s="196" t="s">
        <v>148</v>
      </c>
    </row>
    <row r="79" spans="1:10" s="200" customFormat="1" x14ac:dyDescent="0.3">
      <c r="A79" s="256"/>
      <c r="B79" s="193"/>
      <c r="C79" s="194" t="s">
        <v>436</v>
      </c>
      <c r="D79" s="195" t="str">
        <f t="shared" si="5"/>
        <v>C8</v>
      </c>
      <c r="E79" s="203" t="s">
        <v>468</v>
      </c>
      <c r="F79" s="203" t="s">
        <v>80</v>
      </c>
      <c r="G79" s="203" t="s">
        <v>75</v>
      </c>
      <c r="H79" s="204">
        <f t="shared" si="9"/>
        <v>1</v>
      </c>
      <c r="I79" s="205" t="str">
        <f t="shared" si="11"/>
        <v>1'h0</v>
      </c>
      <c r="J79" s="196" t="s">
        <v>151</v>
      </c>
    </row>
    <row r="80" spans="1:10" s="200" customFormat="1" x14ac:dyDescent="0.3">
      <c r="A80" s="256"/>
      <c r="B80" s="193"/>
      <c r="C80" s="194" t="s">
        <v>437</v>
      </c>
      <c r="D80" s="195" t="str">
        <f t="shared" si="5"/>
        <v>CC</v>
      </c>
      <c r="E80" s="203" t="s">
        <v>469</v>
      </c>
      <c r="F80" s="203" t="s">
        <v>80</v>
      </c>
      <c r="G80" s="203" t="s">
        <v>154</v>
      </c>
      <c r="H80" s="204">
        <f t="shared" si="9"/>
        <v>6</v>
      </c>
      <c r="I80" s="205" t="str">
        <f t="shared" si="11"/>
        <v>6'h0</v>
      </c>
      <c r="J80" s="196" t="s">
        <v>155</v>
      </c>
    </row>
    <row r="81" spans="1:10" s="200" customFormat="1" x14ac:dyDescent="0.3">
      <c r="A81" s="256"/>
      <c r="B81" s="193"/>
      <c r="C81" s="194" t="s">
        <v>438</v>
      </c>
      <c r="D81" s="195" t="str">
        <f t="shared" si="5"/>
        <v>D0</v>
      </c>
      <c r="E81" s="203" t="s">
        <v>470</v>
      </c>
      <c r="F81" s="203" t="s">
        <v>26</v>
      </c>
      <c r="G81" s="203" t="s">
        <v>27</v>
      </c>
      <c r="H81" s="204">
        <f t="shared" si="9"/>
        <v>32</v>
      </c>
      <c r="I81" s="205" t="str">
        <f t="shared" si="11"/>
        <v>32'h0</v>
      </c>
      <c r="J81" s="196" t="s">
        <v>158</v>
      </c>
    </row>
    <row r="82" spans="1:10" s="200" customFormat="1" x14ac:dyDescent="0.3">
      <c r="A82" s="256"/>
      <c r="B82" s="193"/>
      <c r="C82" s="194" t="s">
        <v>439</v>
      </c>
      <c r="D82" s="195" t="str">
        <f t="shared" si="5"/>
        <v>D4</v>
      </c>
      <c r="E82" s="203" t="s">
        <v>471</v>
      </c>
      <c r="F82" s="203" t="s">
        <v>26</v>
      </c>
      <c r="G82" s="203" t="s">
        <v>27</v>
      </c>
      <c r="H82" s="204">
        <f t="shared" si="9"/>
        <v>32</v>
      </c>
      <c r="I82" s="205" t="str">
        <f t="shared" si="11"/>
        <v>32'h0</v>
      </c>
      <c r="J82" s="196" t="s">
        <v>161</v>
      </c>
    </row>
    <row r="83" spans="1:10" s="200" customFormat="1" ht="28" x14ac:dyDescent="0.3">
      <c r="A83" s="256"/>
      <c r="B83" s="193"/>
      <c r="C83" s="194" t="s">
        <v>440</v>
      </c>
      <c r="D83" s="195" t="str">
        <f t="shared" si="5"/>
        <v>D8</v>
      </c>
      <c r="E83" s="203" t="s">
        <v>472</v>
      </c>
      <c r="F83" s="203" t="s">
        <v>74</v>
      </c>
      <c r="G83" s="203" t="s">
        <v>75</v>
      </c>
      <c r="H83" s="204">
        <f t="shared" si="9"/>
        <v>1</v>
      </c>
      <c r="I83" s="205" t="str">
        <f t="shared" si="11"/>
        <v>1'h0</v>
      </c>
      <c r="J83" s="196" t="s">
        <v>164</v>
      </c>
    </row>
    <row r="84" spans="1:10" s="200" customFormat="1" x14ac:dyDescent="0.3">
      <c r="A84" s="256"/>
      <c r="B84" s="193"/>
      <c r="C84" s="194" t="s">
        <v>441</v>
      </c>
      <c r="D84" s="195" t="str">
        <f t="shared" si="5"/>
        <v>DC</v>
      </c>
      <c r="E84" s="203" t="s">
        <v>473</v>
      </c>
      <c r="F84" s="203" t="s">
        <v>80</v>
      </c>
      <c r="G84" s="203" t="s">
        <v>75</v>
      </c>
      <c r="H84" s="204">
        <f t="shared" si="9"/>
        <v>1</v>
      </c>
      <c r="I84" s="205" t="str">
        <f>CONCATENATE(H84,"'h0")</f>
        <v>1'h0</v>
      </c>
      <c r="J84" s="196" t="s">
        <v>167</v>
      </c>
    </row>
    <row r="85" spans="1:10" s="200" customFormat="1" x14ac:dyDescent="0.3">
      <c r="A85" s="256"/>
      <c r="B85" s="193"/>
      <c r="C85" s="194" t="s">
        <v>442</v>
      </c>
      <c r="D85" s="195" t="str">
        <f t="shared" si="5"/>
        <v>E0</v>
      </c>
      <c r="E85" s="203" t="s">
        <v>474</v>
      </c>
      <c r="F85" s="203" t="s">
        <v>74</v>
      </c>
      <c r="G85" s="203" t="s">
        <v>75</v>
      </c>
      <c r="H85" s="204">
        <f t="shared" ref="H85" si="12">(MID(G85,1,FIND(":",G85,1)-1)-(MID(G85,FIND(":",G85,1)+1,LEN(G85-FIND(":",G85,1)+1))))+1</f>
        <v>1</v>
      </c>
      <c r="I85" s="205" t="str">
        <f t="shared" ref="I85" si="13">CONCATENATE(H85,"'h0")</f>
        <v>1'h0</v>
      </c>
      <c r="J85" s="196" t="s">
        <v>173</v>
      </c>
    </row>
    <row r="86" spans="1:10" s="200" customFormat="1" x14ac:dyDescent="0.3">
      <c r="A86" s="256"/>
      <c r="B86" s="193"/>
      <c r="C86" s="194" t="s">
        <v>443</v>
      </c>
      <c r="D86" s="195" t="str">
        <f t="shared" si="5"/>
        <v>E4</v>
      </c>
      <c r="E86" s="203"/>
      <c r="F86" s="203"/>
      <c r="G86" s="203"/>
      <c r="H86" s="204"/>
      <c r="I86" s="205"/>
      <c r="J86" s="196"/>
    </row>
    <row r="87" spans="1:10" s="200" customFormat="1" x14ac:dyDescent="0.3">
      <c r="A87" s="256"/>
      <c r="B87" s="193"/>
      <c r="C87" s="194" t="s">
        <v>444</v>
      </c>
      <c r="D87" s="195" t="str">
        <f t="shared" si="5"/>
        <v>E8</v>
      </c>
      <c r="E87" s="203"/>
      <c r="F87" s="203"/>
      <c r="G87" s="203"/>
      <c r="H87" s="204"/>
      <c r="I87" s="205"/>
      <c r="J87" s="196"/>
    </row>
    <row r="88" spans="1:10" s="200" customFormat="1" x14ac:dyDescent="0.3">
      <c r="A88" s="256"/>
      <c r="B88" s="193"/>
      <c r="C88" s="194" t="s">
        <v>445</v>
      </c>
      <c r="D88" s="195" t="str">
        <f t="shared" si="5"/>
        <v>EC</v>
      </c>
      <c r="E88" s="203"/>
      <c r="F88" s="203"/>
      <c r="G88" s="203"/>
      <c r="H88" s="204"/>
      <c r="I88" s="205"/>
      <c r="J88" s="196"/>
    </row>
    <row r="89" spans="1:10" s="200" customFormat="1" x14ac:dyDescent="0.3">
      <c r="A89" s="256"/>
      <c r="B89" s="193"/>
      <c r="C89" s="194" t="s">
        <v>446</v>
      </c>
      <c r="D89" s="195" t="str">
        <f t="shared" si="5"/>
        <v>F0</v>
      </c>
      <c r="E89" s="203"/>
      <c r="F89" s="203"/>
      <c r="G89" s="203"/>
      <c r="H89" s="204"/>
      <c r="I89" s="205"/>
      <c r="J89" s="196"/>
    </row>
    <row r="90" spans="1:10" s="200" customFormat="1" x14ac:dyDescent="0.3">
      <c r="A90" s="256"/>
      <c r="B90" s="193"/>
      <c r="C90" s="194" t="s">
        <v>447</v>
      </c>
      <c r="D90" s="195" t="str">
        <f t="shared" si="5"/>
        <v>F4</v>
      </c>
      <c r="E90" s="203"/>
      <c r="F90" s="203"/>
      <c r="G90" s="203"/>
      <c r="H90" s="204"/>
      <c r="I90" s="205"/>
      <c r="J90" s="196"/>
    </row>
    <row r="91" spans="1:10" s="200" customFormat="1" x14ac:dyDescent="0.3">
      <c r="A91" s="256"/>
      <c r="B91" s="193"/>
      <c r="C91" s="194" t="s">
        <v>448</v>
      </c>
      <c r="D91" s="195" t="str">
        <f t="shared" si="5"/>
        <v>F8</v>
      </c>
      <c r="E91" s="203"/>
      <c r="F91" s="203"/>
      <c r="G91" s="203"/>
      <c r="H91" s="204"/>
      <c r="I91" s="205"/>
      <c r="J91" s="196"/>
    </row>
    <row r="92" spans="1:10" s="200" customFormat="1" ht="42" x14ac:dyDescent="0.3">
      <c r="A92" s="256"/>
      <c r="B92" s="193"/>
      <c r="C92" s="194" t="s">
        <v>449</v>
      </c>
      <c r="D92" s="195" t="str">
        <f t="shared" si="5"/>
        <v>FC</v>
      </c>
      <c r="E92" s="203" t="s">
        <v>475</v>
      </c>
      <c r="F92" s="203" t="s">
        <v>476</v>
      </c>
      <c r="G92" s="203" t="s">
        <v>477</v>
      </c>
      <c r="H92" s="204">
        <f t="shared" ref="H92" si="14">(MID(G92,1,FIND(":",G92,1)-1)-(MID(G92,FIND(":",G92,1)+1,LEN(G92-FIND(":",G92,1)+1))))+1</f>
        <v>8</v>
      </c>
      <c r="I92" s="206" t="s">
        <v>478</v>
      </c>
      <c r="J92" s="196" t="s">
        <v>479</v>
      </c>
    </row>
    <row r="93" spans="1:10" s="17" customFormat="1" x14ac:dyDescent="0.3">
      <c r="A93" s="256"/>
      <c r="B93" s="80"/>
      <c r="C93" s="81"/>
      <c r="D93" s="63"/>
      <c r="E93" s="59"/>
      <c r="F93" s="59"/>
      <c r="G93" s="59"/>
      <c r="H93" s="60"/>
      <c r="I93" s="75"/>
      <c r="J93" s="76"/>
    </row>
    <row r="94" spans="1:10" s="18" customFormat="1" ht="14" customHeight="1" x14ac:dyDescent="0.3">
      <c r="A94" s="256"/>
      <c r="B94" s="242" t="s">
        <v>174</v>
      </c>
      <c r="C94" s="65" t="s">
        <v>24</v>
      </c>
      <c r="D94" s="54" t="str">
        <f>DEC2HEX(C94)</f>
        <v>0</v>
      </c>
      <c r="E94" s="61" t="s">
        <v>175</v>
      </c>
      <c r="F94" s="61" t="s">
        <v>80</v>
      </c>
      <c r="G94" s="61" t="s">
        <v>101</v>
      </c>
      <c r="H94" s="55">
        <f t="shared" si="7"/>
        <v>2</v>
      </c>
      <c r="I94" s="74" t="str">
        <f t="shared" si="8"/>
        <v>2'h0</v>
      </c>
      <c r="J94" s="19" t="s">
        <v>176</v>
      </c>
    </row>
    <row r="95" spans="1:10" s="18" customFormat="1" ht="14" customHeight="1" x14ac:dyDescent="0.3">
      <c r="A95" s="256"/>
      <c r="B95" s="242"/>
      <c r="C95" s="65" t="s">
        <v>30</v>
      </c>
      <c r="D95" s="54" t="str">
        <f>DEC2HEX(C95)</f>
        <v>4</v>
      </c>
      <c r="E95" s="61" t="s">
        <v>177</v>
      </c>
      <c r="F95" s="61" t="s">
        <v>80</v>
      </c>
      <c r="G95" s="61" t="s">
        <v>27</v>
      </c>
      <c r="H95" s="55">
        <f t="shared" si="7"/>
        <v>32</v>
      </c>
      <c r="I95" s="74" t="str">
        <f t="shared" si="8"/>
        <v>32'h0</v>
      </c>
      <c r="J95" s="19" t="s">
        <v>176</v>
      </c>
    </row>
    <row r="96" spans="1:10" s="18" customFormat="1" ht="14" customHeight="1" x14ac:dyDescent="0.3">
      <c r="A96" s="256"/>
      <c r="B96" s="242"/>
      <c r="C96" s="65" t="s">
        <v>34</v>
      </c>
      <c r="D96" s="54" t="str">
        <f>DEC2HEX(C96)</f>
        <v>8</v>
      </c>
      <c r="E96" s="18" t="s">
        <v>178</v>
      </c>
      <c r="F96" s="61" t="s">
        <v>80</v>
      </c>
      <c r="G96" s="61" t="s">
        <v>27</v>
      </c>
      <c r="H96" s="55">
        <f t="shared" si="7"/>
        <v>32</v>
      </c>
      <c r="I96" s="165" t="s">
        <v>410</v>
      </c>
      <c r="J96" s="19" t="s">
        <v>179</v>
      </c>
    </row>
    <row r="97" spans="1:10" s="18" customFormat="1" ht="14" customHeight="1" x14ac:dyDescent="0.3">
      <c r="A97" s="256"/>
      <c r="B97" s="242"/>
      <c r="C97" s="65" t="s">
        <v>38</v>
      </c>
      <c r="D97" s="54" t="str">
        <f t="shared" ref="D97:D117" si="15">DEC2HEX(C97)</f>
        <v>C</v>
      </c>
      <c r="E97" s="18" t="s">
        <v>180</v>
      </c>
      <c r="F97" s="61" t="s">
        <v>80</v>
      </c>
      <c r="G97" s="61" t="s">
        <v>154</v>
      </c>
      <c r="H97" s="55">
        <f t="shared" si="7"/>
        <v>6</v>
      </c>
      <c r="I97" s="165" t="s">
        <v>720</v>
      </c>
      <c r="J97" s="18" t="s">
        <v>181</v>
      </c>
    </row>
    <row r="98" spans="1:10" s="18" customFormat="1" ht="70" customHeight="1" x14ac:dyDescent="0.3">
      <c r="A98" s="256"/>
      <c r="B98" s="242"/>
      <c r="C98" s="65" t="s">
        <v>51</v>
      </c>
      <c r="D98" s="54" t="str">
        <f t="shared" si="15"/>
        <v>10</v>
      </c>
      <c r="E98" s="18" t="s">
        <v>182</v>
      </c>
      <c r="F98" s="61" t="s">
        <v>80</v>
      </c>
      <c r="G98" s="61" t="s">
        <v>85</v>
      </c>
      <c r="H98" s="55">
        <f t="shared" si="7"/>
        <v>12</v>
      </c>
      <c r="I98" s="74" t="str">
        <f t="shared" si="8"/>
        <v>12'h0</v>
      </c>
      <c r="J98" s="19" t="s">
        <v>183</v>
      </c>
    </row>
    <row r="99" spans="1:10" s="18" customFormat="1" ht="14" customHeight="1" x14ac:dyDescent="0.3">
      <c r="A99" s="256"/>
      <c r="B99" s="242"/>
      <c r="C99" s="65" t="s">
        <v>61</v>
      </c>
      <c r="D99" s="54" t="str">
        <f t="shared" si="15"/>
        <v>14</v>
      </c>
      <c r="E99" s="18" t="s">
        <v>184</v>
      </c>
      <c r="F99" s="61" t="s">
        <v>80</v>
      </c>
      <c r="G99" s="61" t="s">
        <v>27</v>
      </c>
      <c r="H99" s="55">
        <f t="shared" si="7"/>
        <v>32</v>
      </c>
      <c r="I99" s="74" t="s">
        <v>119</v>
      </c>
      <c r="J99" s="19" t="s">
        <v>185</v>
      </c>
    </row>
    <row r="100" spans="1:10" s="18" customFormat="1" ht="14" customHeight="1" x14ac:dyDescent="0.3">
      <c r="A100" s="256"/>
      <c r="B100" s="242"/>
      <c r="C100" s="65" t="s">
        <v>68</v>
      </c>
      <c r="D100" s="54" t="str">
        <f t="shared" si="15"/>
        <v>18</v>
      </c>
      <c r="E100" s="18" t="s">
        <v>186</v>
      </c>
      <c r="F100" s="61" t="s">
        <v>80</v>
      </c>
      <c r="G100" s="61" t="s">
        <v>27</v>
      </c>
      <c r="H100" s="55">
        <f t="shared" si="7"/>
        <v>32</v>
      </c>
      <c r="I100" s="165" t="s">
        <v>411</v>
      </c>
      <c r="J100" s="19" t="s">
        <v>187</v>
      </c>
    </row>
    <row r="101" spans="1:10" s="18" customFormat="1" ht="14" customHeight="1" x14ac:dyDescent="0.3">
      <c r="A101" s="256"/>
      <c r="B101" s="242"/>
      <c r="C101" s="65" t="s">
        <v>72</v>
      </c>
      <c r="D101" s="54" t="str">
        <f t="shared" si="15"/>
        <v>1C</v>
      </c>
      <c r="E101" s="18" t="s">
        <v>188</v>
      </c>
      <c r="F101" s="61" t="s">
        <v>80</v>
      </c>
      <c r="G101" s="61" t="s">
        <v>27</v>
      </c>
      <c r="H101" s="55">
        <f t="shared" si="7"/>
        <v>32</v>
      </c>
      <c r="I101" s="74" t="str">
        <f t="shared" si="8"/>
        <v>32'h0</v>
      </c>
      <c r="J101" s="19" t="s">
        <v>189</v>
      </c>
    </row>
    <row r="102" spans="1:10" s="18" customFormat="1" ht="14" customHeight="1" x14ac:dyDescent="0.3">
      <c r="A102" s="256"/>
      <c r="B102" s="242"/>
      <c r="C102" s="65" t="s">
        <v>78</v>
      </c>
      <c r="D102" s="54" t="str">
        <f t="shared" si="15"/>
        <v>20</v>
      </c>
      <c r="E102" s="18" t="s">
        <v>190</v>
      </c>
      <c r="F102" s="61" t="s">
        <v>80</v>
      </c>
      <c r="G102" s="61" t="s">
        <v>27</v>
      </c>
      <c r="H102" s="55">
        <f t="shared" si="7"/>
        <v>32</v>
      </c>
      <c r="I102" s="74" t="str">
        <f t="shared" si="8"/>
        <v>32'h0</v>
      </c>
      <c r="J102" s="19" t="s">
        <v>191</v>
      </c>
    </row>
    <row r="103" spans="1:10" s="18" customFormat="1" ht="14" customHeight="1" x14ac:dyDescent="0.3">
      <c r="A103" s="256"/>
      <c r="B103" s="242"/>
      <c r="C103" s="65" t="s">
        <v>83</v>
      </c>
      <c r="D103" s="54" t="str">
        <f t="shared" si="15"/>
        <v>24</v>
      </c>
      <c r="E103" s="18" t="s">
        <v>192</v>
      </c>
      <c r="F103" s="61" t="s">
        <v>80</v>
      </c>
      <c r="G103" s="61" t="s">
        <v>27</v>
      </c>
      <c r="H103" s="55">
        <f t="shared" si="7"/>
        <v>32</v>
      </c>
      <c r="I103" s="74" t="str">
        <f t="shared" si="8"/>
        <v>32'h0</v>
      </c>
      <c r="J103" s="19" t="s">
        <v>193</v>
      </c>
    </row>
    <row r="104" spans="1:10" s="18" customFormat="1" ht="14" customHeight="1" x14ac:dyDescent="0.3">
      <c r="A104" s="256"/>
      <c r="B104" s="242"/>
      <c r="C104" s="65" t="s">
        <v>127</v>
      </c>
      <c r="D104" s="54" t="str">
        <f t="shared" si="15"/>
        <v>28</v>
      </c>
      <c r="E104" s="18" t="s">
        <v>194</v>
      </c>
      <c r="F104" s="61" t="s">
        <v>80</v>
      </c>
      <c r="G104" s="61" t="s">
        <v>27</v>
      </c>
      <c r="H104" s="55">
        <f t="shared" si="7"/>
        <v>32</v>
      </c>
      <c r="I104" s="74" t="str">
        <f t="shared" si="8"/>
        <v>32'h0</v>
      </c>
      <c r="J104" s="19" t="s">
        <v>195</v>
      </c>
    </row>
    <row r="105" spans="1:10" s="18" customFormat="1" ht="14" customHeight="1" x14ac:dyDescent="0.3">
      <c r="A105" s="256"/>
      <c r="B105" s="242"/>
      <c r="C105" s="65" t="s">
        <v>130</v>
      </c>
      <c r="D105" s="54" t="str">
        <f t="shared" si="15"/>
        <v>2C</v>
      </c>
      <c r="E105" s="18" t="s">
        <v>196</v>
      </c>
      <c r="F105" s="61" t="s">
        <v>80</v>
      </c>
      <c r="G105" s="61" t="s">
        <v>27</v>
      </c>
      <c r="H105" s="55">
        <f t="shared" si="7"/>
        <v>32</v>
      </c>
      <c r="I105" s="74" t="str">
        <f t="shared" si="8"/>
        <v>32'h0</v>
      </c>
      <c r="J105" s="19" t="s">
        <v>197</v>
      </c>
    </row>
    <row r="106" spans="1:10" s="18" customFormat="1" ht="14" customHeight="1" x14ac:dyDescent="0.3">
      <c r="A106" s="256"/>
      <c r="B106" s="242"/>
      <c r="C106" s="65" t="s">
        <v>132</v>
      </c>
      <c r="D106" s="54" t="str">
        <f t="shared" si="15"/>
        <v>30</v>
      </c>
      <c r="E106" s="18" t="s">
        <v>198</v>
      </c>
      <c r="F106" s="61" t="s">
        <v>80</v>
      </c>
      <c r="G106" s="61" t="s">
        <v>27</v>
      </c>
      <c r="H106" s="55">
        <f t="shared" si="7"/>
        <v>32</v>
      </c>
      <c r="I106" s="74" t="str">
        <f t="shared" si="8"/>
        <v>32'h0</v>
      </c>
      <c r="J106" s="19" t="s">
        <v>199</v>
      </c>
    </row>
    <row r="107" spans="1:10" s="18" customFormat="1" ht="14" customHeight="1" x14ac:dyDescent="0.3">
      <c r="A107" s="256"/>
      <c r="B107" s="242"/>
      <c r="C107" s="65" t="s">
        <v>134</v>
      </c>
      <c r="D107" s="54" t="str">
        <f t="shared" si="15"/>
        <v>34</v>
      </c>
      <c r="E107" s="18" t="s">
        <v>200</v>
      </c>
      <c r="F107" s="61" t="s">
        <v>80</v>
      </c>
      <c r="G107" s="61" t="s">
        <v>27</v>
      </c>
      <c r="H107" s="55">
        <f t="shared" si="7"/>
        <v>32</v>
      </c>
      <c r="I107" s="74" t="str">
        <f t="shared" si="8"/>
        <v>32'h0</v>
      </c>
      <c r="J107" s="19" t="s">
        <v>201</v>
      </c>
    </row>
    <row r="108" spans="1:10" s="18" customFormat="1" ht="14" customHeight="1" x14ac:dyDescent="0.3">
      <c r="A108" s="256"/>
      <c r="B108" s="242"/>
      <c r="C108" s="65" t="s">
        <v>136</v>
      </c>
      <c r="D108" s="54" t="str">
        <f t="shared" si="15"/>
        <v>38</v>
      </c>
      <c r="E108" s="18" t="s">
        <v>202</v>
      </c>
      <c r="F108" s="61" t="s">
        <v>80</v>
      </c>
      <c r="G108" s="61" t="s">
        <v>27</v>
      </c>
      <c r="H108" s="55">
        <f t="shared" si="7"/>
        <v>32</v>
      </c>
      <c r="I108" s="74" t="str">
        <f t="shared" si="8"/>
        <v>32'h0</v>
      </c>
      <c r="J108" s="19" t="s">
        <v>203</v>
      </c>
    </row>
    <row r="109" spans="1:10" s="18" customFormat="1" ht="14" customHeight="1" x14ac:dyDescent="0.3">
      <c r="A109" s="256"/>
      <c r="B109" s="242"/>
      <c r="C109" s="65" t="s">
        <v>139</v>
      </c>
      <c r="D109" s="54" t="str">
        <f t="shared" si="15"/>
        <v>3C</v>
      </c>
      <c r="E109" s="18" t="s">
        <v>204</v>
      </c>
      <c r="F109" s="61" t="s">
        <v>80</v>
      </c>
      <c r="G109" s="61" t="s">
        <v>27</v>
      </c>
      <c r="H109" s="55">
        <f t="shared" si="7"/>
        <v>32</v>
      </c>
      <c r="I109" s="74" t="str">
        <f t="shared" si="8"/>
        <v>32'h0</v>
      </c>
      <c r="J109" s="19" t="s">
        <v>205</v>
      </c>
    </row>
    <row r="110" spans="1:10" s="18" customFormat="1" ht="14" customHeight="1" x14ac:dyDescent="0.3">
      <c r="A110" s="256"/>
      <c r="B110" s="242"/>
      <c r="C110" s="65" t="s">
        <v>142</v>
      </c>
      <c r="D110" s="54" t="str">
        <f t="shared" si="15"/>
        <v>40</v>
      </c>
      <c r="E110" s="18" t="s">
        <v>206</v>
      </c>
      <c r="F110" s="61" t="s">
        <v>80</v>
      </c>
      <c r="G110" s="61" t="s">
        <v>27</v>
      </c>
      <c r="H110" s="55">
        <f t="shared" si="7"/>
        <v>32</v>
      </c>
      <c r="I110" s="74" t="str">
        <f t="shared" si="8"/>
        <v>32'h0</v>
      </c>
      <c r="J110" s="19" t="s">
        <v>207</v>
      </c>
    </row>
    <row r="111" spans="1:10" s="18" customFormat="1" ht="14" customHeight="1" x14ac:dyDescent="0.3">
      <c r="A111" s="256"/>
      <c r="B111" s="242"/>
      <c r="C111" s="65" t="s">
        <v>146</v>
      </c>
      <c r="D111" s="54" t="str">
        <f t="shared" si="15"/>
        <v>44</v>
      </c>
      <c r="E111" s="18" t="s">
        <v>208</v>
      </c>
      <c r="F111" s="61" t="s">
        <v>80</v>
      </c>
      <c r="G111" s="61" t="s">
        <v>27</v>
      </c>
      <c r="H111" s="55">
        <f t="shared" si="7"/>
        <v>32</v>
      </c>
      <c r="I111" s="74" t="str">
        <f t="shared" si="8"/>
        <v>32'h0</v>
      </c>
      <c r="J111" s="19" t="s">
        <v>209</v>
      </c>
    </row>
    <row r="112" spans="1:10" s="18" customFormat="1" ht="14" customHeight="1" x14ac:dyDescent="0.3">
      <c r="A112" s="256"/>
      <c r="B112" s="242"/>
      <c r="C112" s="65" t="s">
        <v>149</v>
      </c>
      <c r="D112" s="54" t="str">
        <f t="shared" si="15"/>
        <v>48</v>
      </c>
      <c r="E112" s="18" t="s">
        <v>210</v>
      </c>
      <c r="F112" s="61" t="s">
        <v>80</v>
      </c>
      <c r="G112" s="61" t="s">
        <v>27</v>
      </c>
      <c r="H112" s="55">
        <f t="shared" si="7"/>
        <v>32</v>
      </c>
      <c r="I112" s="74" t="str">
        <f t="shared" si="8"/>
        <v>32'h0</v>
      </c>
      <c r="J112" s="19" t="s">
        <v>211</v>
      </c>
    </row>
    <row r="113" spans="1:10" s="18" customFormat="1" ht="14" customHeight="1" x14ac:dyDescent="0.3">
      <c r="A113" s="256"/>
      <c r="B113" s="242"/>
      <c r="C113" s="65" t="s">
        <v>152</v>
      </c>
      <c r="D113" s="54" t="str">
        <f t="shared" si="15"/>
        <v>4C</v>
      </c>
      <c r="E113" s="18" t="s">
        <v>212</v>
      </c>
      <c r="F113" s="61" t="s">
        <v>80</v>
      </c>
      <c r="G113" s="61" t="s">
        <v>27</v>
      </c>
      <c r="H113" s="55">
        <f t="shared" si="7"/>
        <v>32</v>
      </c>
      <c r="I113" s="74" t="str">
        <f t="shared" si="8"/>
        <v>32'h0</v>
      </c>
      <c r="J113" s="19" t="s">
        <v>213</v>
      </c>
    </row>
    <row r="114" spans="1:10" s="18" customFormat="1" ht="14" customHeight="1" x14ac:dyDescent="0.3">
      <c r="A114" s="256"/>
      <c r="B114" s="242"/>
      <c r="C114" s="65" t="s">
        <v>156</v>
      </c>
      <c r="D114" s="54" t="str">
        <f t="shared" si="15"/>
        <v>50</v>
      </c>
      <c r="E114" s="18" t="s">
        <v>214</v>
      </c>
      <c r="F114" s="61" t="s">
        <v>80</v>
      </c>
      <c r="G114" s="61" t="s">
        <v>27</v>
      </c>
      <c r="H114" s="55">
        <f t="shared" si="7"/>
        <v>32</v>
      </c>
      <c r="I114" s="74" t="str">
        <f t="shared" si="8"/>
        <v>32'h0</v>
      </c>
      <c r="J114" s="19" t="s">
        <v>215</v>
      </c>
    </row>
    <row r="115" spans="1:10" s="18" customFormat="1" ht="14" customHeight="1" x14ac:dyDescent="0.3">
      <c r="A115" s="256"/>
      <c r="B115" s="242"/>
      <c r="C115" s="65" t="s">
        <v>159</v>
      </c>
      <c r="D115" s="54" t="str">
        <f t="shared" si="15"/>
        <v>54</v>
      </c>
      <c r="E115" s="18" t="s">
        <v>216</v>
      </c>
      <c r="F115" s="61" t="s">
        <v>80</v>
      </c>
      <c r="G115" s="61" t="s">
        <v>27</v>
      </c>
      <c r="H115" s="55">
        <f t="shared" si="7"/>
        <v>32</v>
      </c>
      <c r="I115" s="74" t="str">
        <f t="shared" si="8"/>
        <v>32'h0</v>
      </c>
      <c r="J115" s="19" t="s">
        <v>217</v>
      </c>
    </row>
    <row r="116" spans="1:10" s="18" customFormat="1" ht="14" customHeight="1" x14ac:dyDescent="0.3">
      <c r="A116" s="256"/>
      <c r="B116" s="242"/>
      <c r="C116" s="65" t="s">
        <v>162</v>
      </c>
      <c r="D116" s="54" t="str">
        <f t="shared" si="15"/>
        <v>58</v>
      </c>
      <c r="E116" s="18" t="s">
        <v>218</v>
      </c>
      <c r="F116" s="61" t="s">
        <v>80</v>
      </c>
      <c r="G116" s="61" t="s">
        <v>27</v>
      </c>
      <c r="H116" s="55">
        <f t="shared" si="7"/>
        <v>32</v>
      </c>
      <c r="I116" s="74" t="str">
        <f t="shared" si="8"/>
        <v>32'h0</v>
      </c>
      <c r="J116" s="19" t="s">
        <v>219</v>
      </c>
    </row>
    <row r="117" spans="1:10" s="18" customFormat="1" ht="14" customHeight="1" x14ac:dyDescent="0.3">
      <c r="A117" s="256"/>
      <c r="B117" s="242"/>
      <c r="C117" s="65" t="s">
        <v>165</v>
      </c>
      <c r="D117" s="54" t="str">
        <f t="shared" si="15"/>
        <v>5C</v>
      </c>
      <c r="E117" s="18" t="s">
        <v>220</v>
      </c>
      <c r="F117" s="61" t="s">
        <v>80</v>
      </c>
      <c r="G117" s="61" t="s">
        <v>27</v>
      </c>
      <c r="H117" s="55">
        <f t="shared" si="7"/>
        <v>32</v>
      </c>
      <c r="I117" s="74" t="str">
        <f t="shared" si="8"/>
        <v>32'h0</v>
      </c>
      <c r="J117" s="19" t="s">
        <v>221</v>
      </c>
    </row>
    <row r="118" spans="1:10" s="18" customFormat="1" ht="14" customHeight="1" x14ac:dyDescent="0.3">
      <c r="A118" s="256"/>
      <c r="B118" s="242"/>
      <c r="C118" s="65" t="s">
        <v>168</v>
      </c>
      <c r="D118" s="54" t="str">
        <f t="shared" ref="D118:D131" si="16">DEC2HEX(C118)</f>
        <v>60</v>
      </c>
      <c r="E118" s="18" t="s">
        <v>222</v>
      </c>
      <c r="F118" s="61" t="s">
        <v>80</v>
      </c>
      <c r="G118" s="61" t="s">
        <v>27</v>
      </c>
      <c r="H118" s="55">
        <f t="shared" si="7"/>
        <v>32</v>
      </c>
      <c r="I118" s="74" t="str">
        <f t="shared" si="8"/>
        <v>32'h0</v>
      </c>
      <c r="J118" s="19" t="s">
        <v>223</v>
      </c>
    </row>
    <row r="119" spans="1:10" s="18" customFormat="1" ht="14" customHeight="1" x14ac:dyDescent="0.3">
      <c r="A119" s="256"/>
      <c r="B119" s="242"/>
      <c r="C119" s="65" t="s">
        <v>171</v>
      </c>
      <c r="D119" s="54" t="str">
        <f t="shared" si="16"/>
        <v>64</v>
      </c>
      <c r="E119" s="18" t="s">
        <v>224</v>
      </c>
      <c r="F119" s="61" t="s">
        <v>80</v>
      </c>
      <c r="G119" s="61" t="s">
        <v>27</v>
      </c>
      <c r="H119" s="55">
        <f t="shared" si="7"/>
        <v>32</v>
      </c>
      <c r="I119" s="74" t="str">
        <f t="shared" si="8"/>
        <v>32'h0</v>
      </c>
      <c r="J119" s="19" t="s">
        <v>225</v>
      </c>
    </row>
    <row r="120" spans="1:10" s="18" customFormat="1" ht="14" customHeight="1" x14ac:dyDescent="0.3">
      <c r="A120" s="256"/>
      <c r="B120" s="242"/>
      <c r="C120" s="65" t="s">
        <v>226</v>
      </c>
      <c r="D120" s="54" t="str">
        <f t="shared" si="16"/>
        <v>68</v>
      </c>
      <c r="E120" s="18" t="s">
        <v>227</v>
      </c>
      <c r="F120" s="61" t="s">
        <v>80</v>
      </c>
      <c r="G120" s="61" t="s">
        <v>27</v>
      </c>
      <c r="H120" s="55">
        <f t="shared" si="7"/>
        <v>32</v>
      </c>
      <c r="I120" s="74" t="str">
        <f t="shared" si="8"/>
        <v>32'h0</v>
      </c>
      <c r="J120" s="19" t="s">
        <v>228</v>
      </c>
    </row>
    <row r="121" spans="1:10" s="18" customFormat="1" ht="14" customHeight="1" x14ac:dyDescent="0.3">
      <c r="A121" s="256"/>
      <c r="B121" s="242"/>
      <c r="C121" s="65" t="s">
        <v>229</v>
      </c>
      <c r="D121" s="54" t="str">
        <f t="shared" si="16"/>
        <v>6C</v>
      </c>
      <c r="E121" s="18" t="s">
        <v>230</v>
      </c>
      <c r="F121" s="61" t="s">
        <v>80</v>
      </c>
      <c r="G121" s="61" t="s">
        <v>27</v>
      </c>
      <c r="H121" s="55">
        <f t="shared" si="7"/>
        <v>32</v>
      </c>
      <c r="I121" s="74" t="str">
        <f t="shared" si="8"/>
        <v>32'h0</v>
      </c>
      <c r="J121" s="19" t="s">
        <v>231</v>
      </c>
    </row>
    <row r="122" spans="1:10" s="18" customFormat="1" ht="14" customHeight="1" x14ac:dyDescent="0.3">
      <c r="A122" s="256"/>
      <c r="B122" s="242"/>
      <c r="C122" s="65" t="s">
        <v>232</v>
      </c>
      <c r="D122" s="54" t="str">
        <f t="shared" si="16"/>
        <v>70</v>
      </c>
      <c r="E122" s="18" t="s">
        <v>233</v>
      </c>
      <c r="F122" s="61" t="s">
        <v>80</v>
      </c>
      <c r="G122" s="61" t="s">
        <v>27</v>
      </c>
      <c r="H122" s="55">
        <f t="shared" si="7"/>
        <v>32</v>
      </c>
      <c r="I122" s="74" t="str">
        <f t="shared" si="8"/>
        <v>32'h0</v>
      </c>
      <c r="J122" s="19" t="s">
        <v>234</v>
      </c>
    </row>
    <row r="123" spans="1:10" s="18" customFormat="1" ht="14" customHeight="1" x14ac:dyDescent="0.3">
      <c r="A123" s="256"/>
      <c r="B123" s="242"/>
      <c r="C123" s="65" t="s">
        <v>235</v>
      </c>
      <c r="D123" s="54" t="str">
        <f t="shared" si="16"/>
        <v>74</v>
      </c>
      <c r="E123" s="18" t="s">
        <v>236</v>
      </c>
      <c r="F123" s="61" t="s">
        <v>80</v>
      </c>
      <c r="G123" s="61" t="s">
        <v>27</v>
      </c>
      <c r="H123" s="55">
        <f t="shared" si="7"/>
        <v>32</v>
      </c>
      <c r="I123" s="74" t="s">
        <v>119</v>
      </c>
      <c r="J123" s="19" t="s">
        <v>237</v>
      </c>
    </row>
    <row r="124" spans="1:10" s="18" customFormat="1" ht="14" customHeight="1" x14ac:dyDescent="0.3">
      <c r="A124" s="256"/>
      <c r="B124" s="242"/>
      <c r="C124" s="65" t="s">
        <v>238</v>
      </c>
      <c r="D124" s="54" t="str">
        <f t="shared" si="16"/>
        <v>78</v>
      </c>
      <c r="E124" s="18" t="s">
        <v>239</v>
      </c>
      <c r="F124" s="61" t="s">
        <v>80</v>
      </c>
      <c r="G124" s="61" t="s">
        <v>27</v>
      </c>
      <c r="H124" s="55">
        <f t="shared" si="7"/>
        <v>32</v>
      </c>
      <c r="I124" s="165" t="s">
        <v>411</v>
      </c>
      <c r="J124" s="19" t="s">
        <v>237</v>
      </c>
    </row>
    <row r="125" spans="1:10" s="18" customFormat="1" ht="14" customHeight="1" x14ac:dyDescent="0.3">
      <c r="A125" s="256"/>
      <c r="B125" s="242"/>
      <c r="C125" s="65" t="s">
        <v>240</v>
      </c>
      <c r="D125" s="54" t="str">
        <f t="shared" si="16"/>
        <v>7C</v>
      </c>
      <c r="E125" s="18" t="s">
        <v>241</v>
      </c>
      <c r="F125" s="61" t="s">
        <v>80</v>
      </c>
      <c r="G125" s="61" t="s">
        <v>27</v>
      </c>
      <c r="H125" s="55">
        <f t="shared" si="7"/>
        <v>32</v>
      </c>
      <c r="I125" s="74" t="str">
        <f t="shared" si="8"/>
        <v>32'h0</v>
      </c>
      <c r="J125" s="19" t="s">
        <v>242</v>
      </c>
    </row>
    <row r="126" spans="1:10" s="18" customFormat="1" ht="14" customHeight="1" x14ac:dyDescent="0.3">
      <c r="A126" s="256"/>
      <c r="B126" s="242"/>
      <c r="C126" s="65" t="s">
        <v>243</v>
      </c>
      <c r="D126" s="54" t="str">
        <f t="shared" si="16"/>
        <v>80</v>
      </c>
      <c r="E126" s="18" t="s">
        <v>244</v>
      </c>
      <c r="F126" s="61" t="s">
        <v>80</v>
      </c>
      <c r="G126" s="61" t="s">
        <v>27</v>
      </c>
      <c r="H126" s="55">
        <f t="shared" si="7"/>
        <v>32</v>
      </c>
      <c r="I126" s="74" t="str">
        <f t="shared" si="8"/>
        <v>32'h0</v>
      </c>
      <c r="J126" s="19" t="s">
        <v>242</v>
      </c>
    </row>
    <row r="127" spans="1:10" s="18" customFormat="1" ht="14" customHeight="1" x14ac:dyDescent="0.3">
      <c r="A127" s="256"/>
      <c r="B127" s="242"/>
      <c r="C127" s="65" t="s">
        <v>245</v>
      </c>
      <c r="D127" s="54" t="str">
        <f t="shared" si="16"/>
        <v>84</v>
      </c>
      <c r="E127" s="18" t="s">
        <v>246</v>
      </c>
      <c r="F127" s="61" t="s">
        <v>80</v>
      </c>
      <c r="G127" s="61" t="s">
        <v>27</v>
      </c>
      <c r="H127" s="55">
        <f t="shared" si="7"/>
        <v>32</v>
      </c>
      <c r="I127" s="74" t="str">
        <f t="shared" si="8"/>
        <v>32'h0</v>
      </c>
      <c r="J127" s="19" t="s">
        <v>247</v>
      </c>
    </row>
    <row r="128" spans="1:10" s="18" customFormat="1" ht="14" customHeight="1" x14ac:dyDescent="0.3">
      <c r="A128" s="256"/>
      <c r="B128" s="242"/>
      <c r="C128" s="65" t="s">
        <v>248</v>
      </c>
      <c r="D128" s="54" t="str">
        <f t="shared" si="16"/>
        <v>88</v>
      </c>
      <c r="E128" s="18" t="s">
        <v>249</v>
      </c>
      <c r="F128" s="61" t="s">
        <v>80</v>
      </c>
      <c r="G128" s="61" t="s">
        <v>27</v>
      </c>
      <c r="H128" s="55">
        <f t="shared" si="7"/>
        <v>32</v>
      </c>
      <c r="I128" s="74" t="str">
        <f t="shared" si="8"/>
        <v>32'h0</v>
      </c>
      <c r="J128" s="19" t="s">
        <v>247</v>
      </c>
    </row>
    <row r="129" spans="1:10" s="18" customFormat="1" ht="14" customHeight="1" x14ac:dyDescent="0.3">
      <c r="A129" s="256"/>
      <c r="B129" s="242"/>
      <c r="C129" s="65" t="s">
        <v>250</v>
      </c>
      <c r="D129" s="54" t="str">
        <f t="shared" si="16"/>
        <v>8C</v>
      </c>
      <c r="E129" s="18" t="s">
        <v>251</v>
      </c>
      <c r="F129" s="61" t="s">
        <v>80</v>
      </c>
      <c r="G129" s="61" t="s">
        <v>27</v>
      </c>
      <c r="H129" s="55">
        <f t="shared" si="7"/>
        <v>32</v>
      </c>
      <c r="I129" s="74" t="str">
        <f t="shared" si="8"/>
        <v>32'h0</v>
      </c>
      <c r="J129" s="19" t="s">
        <v>252</v>
      </c>
    </row>
    <row r="130" spans="1:10" s="18" customFormat="1" ht="14" customHeight="1" x14ac:dyDescent="0.3">
      <c r="A130" s="256"/>
      <c r="B130" s="242"/>
      <c r="C130" s="65" t="s">
        <v>253</v>
      </c>
      <c r="D130" s="54" t="str">
        <f t="shared" si="16"/>
        <v>90</v>
      </c>
      <c r="E130" s="18" t="s">
        <v>254</v>
      </c>
      <c r="F130" s="61" t="s">
        <v>80</v>
      </c>
      <c r="G130" s="61" t="s">
        <v>27</v>
      </c>
      <c r="H130" s="55">
        <f t="shared" si="7"/>
        <v>32</v>
      </c>
      <c r="I130" s="74" t="str">
        <f t="shared" si="8"/>
        <v>32'h0</v>
      </c>
      <c r="J130" s="19" t="s">
        <v>252</v>
      </c>
    </row>
    <row r="131" spans="1:10" s="18" customFormat="1" ht="14" customHeight="1" x14ac:dyDescent="0.3">
      <c r="A131" s="256"/>
      <c r="B131" s="242"/>
      <c r="C131" s="65" t="s">
        <v>255</v>
      </c>
      <c r="D131" s="54" t="str">
        <f t="shared" si="16"/>
        <v>94</v>
      </c>
      <c r="E131" s="18" t="s">
        <v>256</v>
      </c>
      <c r="F131" s="61" t="s">
        <v>80</v>
      </c>
      <c r="G131" s="61" t="s">
        <v>27</v>
      </c>
      <c r="H131" s="55">
        <f t="shared" si="7"/>
        <v>32</v>
      </c>
      <c r="I131" s="74" t="str">
        <f t="shared" si="8"/>
        <v>32'h0</v>
      </c>
      <c r="J131" s="19" t="s">
        <v>257</v>
      </c>
    </row>
    <row r="132" spans="1:10" s="18" customFormat="1" ht="14" customHeight="1" x14ac:dyDescent="0.3">
      <c r="A132" s="256"/>
      <c r="B132" s="242"/>
      <c r="C132" s="65" t="s">
        <v>258</v>
      </c>
      <c r="D132" s="54" t="str">
        <f>DEC2HEX(C132)</f>
        <v>98</v>
      </c>
      <c r="E132" s="18" t="s">
        <v>259</v>
      </c>
      <c r="F132" s="61" t="s">
        <v>80</v>
      </c>
      <c r="G132" s="61" t="s">
        <v>27</v>
      </c>
      <c r="H132" s="55">
        <f t="shared" si="7"/>
        <v>32</v>
      </c>
      <c r="I132" s="74" t="str">
        <f t="shared" si="8"/>
        <v>32'h0</v>
      </c>
      <c r="J132" s="19" t="s">
        <v>257</v>
      </c>
    </row>
    <row r="133" spans="1:10" s="18" customFormat="1" ht="14" customHeight="1" x14ac:dyDescent="0.3">
      <c r="A133" s="256"/>
      <c r="B133" s="242"/>
      <c r="C133" s="65" t="s">
        <v>260</v>
      </c>
      <c r="D133" s="54" t="str">
        <f>DEC2HEX(C133)</f>
        <v>9C</v>
      </c>
      <c r="E133" s="18" t="s">
        <v>261</v>
      </c>
      <c r="F133" s="61" t="s">
        <v>80</v>
      </c>
      <c r="G133" s="61" t="s">
        <v>27</v>
      </c>
      <c r="H133" s="55">
        <f t="shared" si="7"/>
        <v>32</v>
      </c>
      <c r="I133" s="74" t="str">
        <f t="shared" si="8"/>
        <v>32'h0</v>
      </c>
      <c r="J133" s="19" t="s">
        <v>262</v>
      </c>
    </row>
    <row r="134" spans="1:10" s="18" customFormat="1" ht="14" customHeight="1" x14ac:dyDescent="0.3">
      <c r="A134" s="256"/>
      <c r="B134" s="242"/>
      <c r="C134" s="65" t="s">
        <v>263</v>
      </c>
      <c r="D134" s="54" t="str">
        <f>DEC2HEX(C134)</f>
        <v>A0</v>
      </c>
      <c r="E134" s="18" t="s">
        <v>264</v>
      </c>
      <c r="F134" s="61" t="s">
        <v>80</v>
      </c>
      <c r="G134" s="61" t="s">
        <v>27</v>
      </c>
      <c r="H134" s="55">
        <f t="shared" si="7"/>
        <v>32</v>
      </c>
      <c r="I134" s="74" t="str">
        <f t="shared" si="8"/>
        <v>32'h0</v>
      </c>
      <c r="J134" s="19" t="s">
        <v>262</v>
      </c>
    </row>
    <row r="135" spans="1:10" s="18" customFormat="1" ht="14" customHeight="1" x14ac:dyDescent="0.3">
      <c r="A135" s="256"/>
      <c r="B135" s="243"/>
      <c r="C135" s="65" t="s">
        <v>427</v>
      </c>
      <c r="D135" s="54" t="s">
        <v>400</v>
      </c>
      <c r="E135" s="18" t="s">
        <v>401</v>
      </c>
      <c r="F135" s="61" t="s">
        <v>391</v>
      </c>
      <c r="G135" s="61" t="s">
        <v>402</v>
      </c>
      <c r="H135" s="55">
        <f t="shared" si="7"/>
        <v>1</v>
      </c>
      <c r="I135" s="165" t="s">
        <v>721</v>
      </c>
      <c r="J135" s="19" t="s">
        <v>403</v>
      </c>
    </row>
    <row r="136" spans="1:10" s="22" customFormat="1" ht="14" customHeight="1" x14ac:dyDescent="0.3">
      <c r="A136" s="256"/>
      <c r="B136" s="179"/>
      <c r="C136" s="180"/>
      <c r="D136" s="181"/>
      <c r="F136" s="94"/>
      <c r="G136" s="94"/>
      <c r="H136" s="95"/>
      <c r="I136" s="112"/>
      <c r="J136" s="113"/>
    </row>
    <row r="137" spans="1:10" s="18" customFormat="1" ht="28" customHeight="1" x14ac:dyDescent="0.3">
      <c r="A137" s="256"/>
      <c r="B137" s="241" t="s">
        <v>601</v>
      </c>
      <c r="C137" s="62" t="s">
        <v>24</v>
      </c>
      <c r="D137" s="54" t="str">
        <f>DEC2HEX(C137)</f>
        <v>0</v>
      </c>
      <c r="E137" s="61" t="s">
        <v>602</v>
      </c>
      <c r="F137" s="61" t="s">
        <v>80</v>
      </c>
      <c r="G137" s="61" t="s">
        <v>392</v>
      </c>
      <c r="H137" s="55">
        <f>(MID(G137,1,FIND(":",G137,1)-1)-(MID(G137,FIND(":",G137,1)+1,LEN(G137-FIND(":",G137,1)+1))))+1</f>
        <v>32</v>
      </c>
      <c r="I137" s="165" t="s">
        <v>393</v>
      </c>
      <c r="J137" s="19" t="s">
        <v>603</v>
      </c>
    </row>
    <row r="138" spans="1:10" s="18" customFormat="1" x14ac:dyDescent="0.3">
      <c r="A138" s="256"/>
      <c r="B138" s="242"/>
      <c r="C138" s="62" t="s">
        <v>490</v>
      </c>
      <c r="D138" s="54" t="str">
        <f t="shared" ref="D138:D141" si="17">DEC2HEX(C138)</f>
        <v>4</v>
      </c>
      <c r="E138" s="61" t="s">
        <v>604</v>
      </c>
      <c r="F138" s="61" t="s">
        <v>391</v>
      </c>
      <c r="G138" s="61" t="s">
        <v>402</v>
      </c>
      <c r="H138" s="182" t="s">
        <v>605</v>
      </c>
      <c r="I138" s="165" t="s">
        <v>497</v>
      </c>
      <c r="J138" s="19" t="s">
        <v>607</v>
      </c>
    </row>
    <row r="139" spans="1:10" s="18" customFormat="1" x14ac:dyDescent="0.3">
      <c r="A139" s="256"/>
      <c r="B139" s="242"/>
      <c r="C139" s="62" t="s">
        <v>614</v>
      </c>
      <c r="D139" s="54" t="str">
        <f t="shared" si="17"/>
        <v>8</v>
      </c>
      <c r="E139" s="61" t="s">
        <v>608</v>
      </c>
      <c r="F139" s="61" t="s">
        <v>391</v>
      </c>
      <c r="G139" s="61" t="s">
        <v>392</v>
      </c>
      <c r="H139" s="182" t="s">
        <v>486</v>
      </c>
      <c r="I139" s="165" t="s">
        <v>724</v>
      </c>
      <c r="J139" s="19" t="s">
        <v>609</v>
      </c>
    </row>
    <row r="140" spans="1:10" s="18" customFormat="1" x14ac:dyDescent="0.3">
      <c r="A140" s="256"/>
      <c r="B140" s="242"/>
      <c r="C140" s="62" t="s">
        <v>615</v>
      </c>
      <c r="D140" s="54" t="str">
        <f t="shared" si="17"/>
        <v>C</v>
      </c>
      <c r="E140" s="61" t="s">
        <v>610</v>
      </c>
      <c r="F140" s="61" t="s">
        <v>391</v>
      </c>
      <c r="G140" s="61" t="s">
        <v>392</v>
      </c>
      <c r="H140" s="182" t="s">
        <v>486</v>
      </c>
      <c r="I140" s="165" t="s">
        <v>725</v>
      </c>
      <c r="J140" s="19" t="s">
        <v>611</v>
      </c>
    </row>
    <row r="141" spans="1:10" s="18" customFormat="1" x14ac:dyDescent="0.3">
      <c r="A141" s="256"/>
      <c r="B141" s="242"/>
      <c r="C141" s="62" t="s">
        <v>616</v>
      </c>
      <c r="D141" s="54" t="str">
        <f t="shared" si="17"/>
        <v>10</v>
      </c>
      <c r="E141" s="61" t="s">
        <v>612</v>
      </c>
      <c r="F141" s="61" t="s">
        <v>391</v>
      </c>
      <c r="G141" s="61" t="s">
        <v>402</v>
      </c>
      <c r="H141" s="182" t="s">
        <v>605</v>
      </c>
      <c r="I141" s="165" t="s">
        <v>606</v>
      </c>
      <c r="J141" s="19" t="s">
        <v>613</v>
      </c>
    </row>
    <row r="142" spans="1:10" s="200" customFormat="1" ht="14" customHeight="1" x14ac:dyDescent="0.3">
      <c r="A142" s="256"/>
      <c r="B142" s="242"/>
      <c r="C142" s="236" t="s">
        <v>61</v>
      </c>
      <c r="D142" s="237" t="str">
        <f t="shared" ref="D142" si="18">DEC2HEX(C142)</f>
        <v>14</v>
      </c>
      <c r="E142" s="200" t="s">
        <v>709</v>
      </c>
      <c r="F142" s="203" t="s">
        <v>391</v>
      </c>
      <c r="G142" s="203" t="s">
        <v>392</v>
      </c>
      <c r="H142" s="238" t="s">
        <v>486</v>
      </c>
      <c r="I142" s="206" t="str">
        <f>CONCATENATE(H142,"'h8")</f>
        <v>32'h8</v>
      </c>
      <c r="J142" s="196" t="s">
        <v>710</v>
      </c>
    </row>
    <row r="143" spans="1:10" s="18" customFormat="1" ht="14" customHeight="1" x14ac:dyDescent="0.3">
      <c r="A143" s="271"/>
      <c r="B143" s="243"/>
      <c r="C143" s="65"/>
      <c r="D143" s="54"/>
      <c r="F143" s="61"/>
      <c r="G143" s="61"/>
      <c r="H143" s="55"/>
      <c r="I143" s="74"/>
      <c r="J143" s="19"/>
    </row>
    <row r="144" spans="1:10" s="16" customFormat="1" x14ac:dyDescent="0.3">
      <c r="A144" s="49"/>
      <c r="B144" s="49"/>
      <c r="C144" s="49"/>
      <c r="D144" s="50"/>
      <c r="E144" s="51"/>
      <c r="F144" s="51"/>
      <c r="G144" s="51"/>
      <c r="H144" s="51"/>
      <c r="J144" s="73"/>
    </row>
    <row r="145" spans="1:10" s="20" customFormat="1" ht="14" customHeight="1" x14ac:dyDescent="0.3">
      <c r="A145" s="265" t="s">
        <v>265</v>
      </c>
      <c r="B145" s="248" t="s">
        <v>266</v>
      </c>
      <c r="C145" s="82" t="s">
        <v>24</v>
      </c>
      <c r="D145" s="83" t="str">
        <f t="shared" ref="D145:D170" si="19">DEC2HEX(C145)</f>
        <v>0</v>
      </c>
      <c r="E145" s="84" t="s">
        <v>267</v>
      </c>
      <c r="F145" s="84" t="s">
        <v>93</v>
      </c>
      <c r="G145" s="84" t="s">
        <v>268</v>
      </c>
      <c r="H145" s="85">
        <f t="shared" ref="H145:H156" si="20">(MID(G145,1,FIND(":",G145,1)-1)-(MID(G145,FIND(":",G145,1)+1,LEN(G145-FIND(":",G145,1)+1))))+1</f>
        <v>10</v>
      </c>
      <c r="I145" s="166" t="s">
        <v>416</v>
      </c>
      <c r="J145" s="91" t="s">
        <v>269</v>
      </c>
    </row>
    <row r="146" spans="1:10" s="20" customFormat="1" x14ac:dyDescent="0.3">
      <c r="A146" s="266"/>
      <c r="B146" s="249"/>
      <c r="C146" s="82" t="s">
        <v>30</v>
      </c>
      <c r="D146" s="86" t="str">
        <f t="shared" si="19"/>
        <v>4</v>
      </c>
      <c r="E146" s="84" t="s">
        <v>714</v>
      </c>
      <c r="F146" s="84" t="s">
        <v>80</v>
      </c>
      <c r="G146" s="84" t="s">
        <v>268</v>
      </c>
      <c r="H146" s="85">
        <f t="shared" si="20"/>
        <v>10</v>
      </c>
      <c r="I146" s="90" t="s">
        <v>270</v>
      </c>
      <c r="J146" s="91" t="s">
        <v>271</v>
      </c>
    </row>
    <row r="147" spans="1:10" s="20" customFormat="1" x14ac:dyDescent="0.3">
      <c r="A147" s="266"/>
      <c r="B147" s="249"/>
      <c r="C147" s="82" t="s">
        <v>34</v>
      </c>
      <c r="D147" s="83" t="str">
        <f t="shared" si="19"/>
        <v>8</v>
      </c>
      <c r="E147" s="84" t="s">
        <v>272</v>
      </c>
      <c r="F147" s="84" t="s">
        <v>80</v>
      </c>
      <c r="G147" s="84" t="s">
        <v>27</v>
      </c>
      <c r="H147" s="85">
        <f t="shared" si="20"/>
        <v>32</v>
      </c>
      <c r="I147" s="166" t="s">
        <v>412</v>
      </c>
      <c r="J147" s="91" t="s">
        <v>273</v>
      </c>
    </row>
    <row r="148" spans="1:10" s="20" customFormat="1" x14ac:dyDescent="0.3">
      <c r="A148" s="266"/>
      <c r="B148" s="249"/>
      <c r="C148" s="82" t="s">
        <v>38</v>
      </c>
      <c r="D148" s="86" t="str">
        <f t="shared" si="19"/>
        <v>C</v>
      </c>
      <c r="E148" s="84" t="s">
        <v>274</v>
      </c>
      <c r="F148" s="84" t="s">
        <v>80</v>
      </c>
      <c r="G148" s="84" t="s">
        <v>27</v>
      </c>
      <c r="H148" s="85">
        <f t="shared" si="20"/>
        <v>32</v>
      </c>
      <c r="I148" s="166" t="s">
        <v>413</v>
      </c>
      <c r="J148" s="91" t="s">
        <v>275</v>
      </c>
    </row>
    <row r="149" spans="1:10" s="20" customFormat="1" x14ac:dyDescent="0.3">
      <c r="A149" s="266"/>
      <c r="B149" s="249"/>
      <c r="C149" s="82" t="s">
        <v>51</v>
      </c>
      <c r="D149" s="83" t="str">
        <f t="shared" si="19"/>
        <v>10</v>
      </c>
      <c r="E149" s="84" t="s">
        <v>276</v>
      </c>
      <c r="F149" s="84" t="s">
        <v>80</v>
      </c>
      <c r="G149" s="84" t="s">
        <v>27</v>
      </c>
      <c r="H149" s="85">
        <f t="shared" si="20"/>
        <v>32</v>
      </c>
      <c r="I149" s="90" t="s">
        <v>277</v>
      </c>
      <c r="J149" s="91" t="s">
        <v>278</v>
      </c>
    </row>
    <row r="150" spans="1:10" s="20" customFormat="1" x14ac:dyDescent="0.3">
      <c r="A150" s="266"/>
      <c r="B150" s="249"/>
      <c r="C150" s="82" t="s">
        <v>61</v>
      </c>
      <c r="D150" s="86" t="str">
        <f t="shared" si="19"/>
        <v>14</v>
      </c>
      <c r="E150" s="84" t="s">
        <v>279</v>
      </c>
      <c r="F150" s="84" t="s">
        <v>80</v>
      </c>
      <c r="G150" s="84" t="s">
        <v>85</v>
      </c>
      <c r="H150" s="85">
        <f t="shared" si="20"/>
        <v>12</v>
      </c>
      <c r="I150" s="90" t="s">
        <v>280</v>
      </c>
      <c r="J150" s="91" t="s">
        <v>281</v>
      </c>
    </row>
    <row r="151" spans="1:10" s="20" customFormat="1" x14ac:dyDescent="0.3">
      <c r="A151" s="266"/>
      <c r="B151" s="249"/>
      <c r="C151" s="82" t="s">
        <v>68</v>
      </c>
      <c r="D151" s="83" t="str">
        <f t="shared" si="19"/>
        <v>18</v>
      </c>
      <c r="E151" s="84" t="s">
        <v>282</v>
      </c>
      <c r="F151" s="84" t="s">
        <v>80</v>
      </c>
      <c r="G151" s="84" t="s">
        <v>49</v>
      </c>
      <c r="H151" s="85">
        <f t="shared" si="20"/>
        <v>8</v>
      </c>
      <c r="I151" s="90" t="s">
        <v>280</v>
      </c>
      <c r="J151" s="91" t="s">
        <v>283</v>
      </c>
    </row>
    <row r="152" spans="1:10" s="20" customFormat="1" x14ac:dyDescent="0.3">
      <c r="A152" s="266"/>
      <c r="B152" s="249"/>
      <c r="C152" s="82" t="s">
        <v>72</v>
      </c>
      <c r="D152" s="86" t="str">
        <f t="shared" si="19"/>
        <v>1C</v>
      </c>
      <c r="E152" s="84" t="s">
        <v>405</v>
      </c>
      <c r="F152" s="84" t="s">
        <v>80</v>
      </c>
      <c r="G152" s="84" t="s">
        <v>27</v>
      </c>
      <c r="H152" s="85">
        <f t="shared" si="20"/>
        <v>32</v>
      </c>
      <c r="I152" s="166" t="s">
        <v>414</v>
      </c>
      <c r="J152" s="91" t="s">
        <v>415</v>
      </c>
    </row>
    <row r="153" spans="1:10" s="20" customFormat="1" x14ac:dyDescent="0.3">
      <c r="A153" s="266"/>
      <c r="B153" s="249"/>
      <c r="C153" s="82" t="s">
        <v>486</v>
      </c>
      <c r="D153" s="86" t="str">
        <f t="shared" si="19"/>
        <v>20</v>
      </c>
      <c r="E153" s="159" t="s">
        <v>395</v>
      </c>
      <c r="F153" s="159" t="s">
        <v>391</v>
      </c>
      <c r="G153" s="159" t="s">
        <v>392</v>
      </c>
      <c r="H153" s="85">
        <f t="shared" si="20"/>
        <v>32</v>
      </c>
      <c r="I153" s="166" t="s">
        <v>393</v>
      </c>
      <c r="J153" s="160" t="s">
        <v>394</v>
      </c>
    </row>
    <row r="154" spans="1:10" s="213" customFormat="1" x14ac:dyDescent="0.3">
      <c r="A154" s="266"/>
      <c r="B154" s="249"/>
      <c r="C154" s="207" t="s">
        <v>83</v>
      </c>
      <c r="D154" s="208" t="str">
        <f t="shared" si="19"/>
        <v>24</v>
      </c>
      <c r="E154" s="209" t="s">
        <v>487</v>
      </c>
      <c r="F154" s="209" t="s">
        <v>391</v>
      </c>
      <c r="G154" s="209" t="s">
        <v>418</v>
      </c>
      <c r="H154" s="210">
        <f t="shared" si="20"/>
        <v>10</v>
      </c>
      <c r="I154" s="211" t="s">
        <v>419</v>
      </c>
      <c r="J154" s="212" t="s">
        <v>420</v>
      </c>
    </row>
    <row r="155" spans="1:10" s="213" customFormat="1" x14ac:dyDescent="0.3">
      <c r="A155" s="266"/>
      <c r="B155" s="249"/>
      <c r="C155" s="207" t="s">
        <v>127</v>
      </c>
      <c r="D155" s="214" t="str">
        <f t="shared" si="19"/>
        <v>28</v>
      </c>
      <c r="E155" s="209" t="s">
        <v>500</v>
      </c>
      <c r="F155" s="209" t="s">
        <v>391</v>
      </c>
      <c r="G155" s="209" t="s">
        <v>502</v>
      </c>
      <c r="H155" s="210">
        <f t="shared" si="20"/>
        <v>1</v>
      </c>
      <c r="I155" s="215" t="str">
        <f>CONCATENATE(H155,"'h0")</f>
        <v>1'h0</v>
      </c>
      <c r="J155" s="212" t="s">
        <v>503</v>
      </c>
    </row>
    <row r="156" spans="1:10" s="213" customFormat="1" x14ac:dyDescent="0.3">
      <c r="A156" s="266"/>
      <c r="B156" s="249"/>
      <c r="C156" s="207" t="s">
        <v>130</v>
      </c>
      <c r="D156" s="214" t="str">
        <f t="shared" si="19"/>
        <v>2C</v>
      </c>
      <c r="E156" s="209" t="s">
        <v>501</v>
      </c>
      <c r="F156" s="209" t="s">
        <v>391</v>
      </c>
      <c r="G156" s="209" t="s">
        <v>502</v>
      </c>
      <c r="H156" s="210">
        <f t="shared" si="20"/>
        <v>1</v>
      </c>
      <c r="I156" s="215" t="str">
        <f>CONCATENATE(H156,"'h0")</f>
        <v>1'h0</v>
      </c>
      <c r="J156" s="212" t="s">
        <v>504</v>
      </c>
    </row>
    <row r="157" spans="1:10" s="213" customFormat="1" x14ac:dyDescent="0.3">
      <c r="A157" s="266"/>
      <c r="B157" s="249"/>
      <c r="C157" s="207" t="s">
        <v>132</v>
      </c>
      <c r="D157" s="208" t="str">
        <f t="shared" si="19"/>
        <v>30</v>
      </c>
      <c r="E157" s="209" t="s">
        <v>424</v>
      </c>
      <c r="F157" s="209" t="s">
        <v>80</v>
      </c>
      <c r="G157" s="209" t="s">
        <v>484</v>
      </c>
      <c r="H157" s="210">
        <f t="shared" ref="H157:H160" si="21">(MID(G157,1,FIND(":",G157,1)-1)-(MID(G157,FIND(":",G157,1)+1,LEN(G157-FIND(":",G157,1)+1))))+1</f>
        <v>14</v>
      </c>
      <c r="I157" s="216" t="s">
        <v>493</v>
      </c>
      <c r="J157" s="212" t="s">
        <v>505</v>
      </c>
    </row>
    <row r="158" spans="1:10" s="213" customFormat="1" x14ac:dyDescent="0.3">
      <c r="A158" s="266"/>
      <c r="B158" s="249"/>
      <c r="C158" s="207" t="s">
        <v>134</v>
      </c>
      <c r="D158" s="214" t="str">
        <f t="shared" si="19"/>
        <v>34</v>
      </c>
      <c r="E158" s="209" t="s">
        <v>499</v>
      </c>
      <c r="F158" s="209" t="s">
        <v>80</v>
      </c>
      <c r="G158" s="209" t="s">
        <v>484</v>
      </c>
      <c r="H158" s="210">
        <f t="shared" si="21"/>
        <v>14</v>
      </c>
      <c r="I158" s="216" t="s">
        <v>723</v>
      </c>
      <c r="J158" s="212" t="s">
        <v>506</v>
      </c>
    </row>
    <row r="159" spans="1:10" s="213" customFormat="1" x14ac:dyDescent="0.3">
      <c r="A159" s="266"/>
      <c r="B159" s="249"/>
      <c r="C159" s="207" t="s">
        <v>136</v>
      </c>
      <c r="D159" s="214" t="str">
        <f t="shared" si="19"/>
        <v>38</v>
      </c>
      <c r="E159" s="209" t="s">
        <v>425</v>
      </c>
      <c r="F159" s="217" t="s">
        <v>391</v>
      </c>
      <c r="G159" s="209" t="s">
        <v>484</v>
      </c>
      <c r="H159" s="210">
        <f t="shared" si="21"/>
        <v>14</v>
      </c>
      <c r="I159" s="216" t="s">
        <v>723</v>
      </c>
      <c r="J159" s="212" t="s">
        <v>506</v>
      </c>
    </row>
    <row r="160" spans="1:10" s="213" customFormat="1" x14ac:dyDescent="0.3">
      <c r="A160" s="266"/>
      <c r="B160" s="249"/>
      <c r="C160" s="207" t="s">
        <v>139</v>
      </c>
      <c r="D160" s="208" t="str">
        <f t="shared" si="19"/>
        <v>3C</v>
      </c>
      <c r="E160" s="209" t="s">
        <v>426</v>
      </c>
      <c r="F160" s="209" t="s">
        <v>391</v>
      </c>
      <c r="G160" s="209" t="s">
        <v>485</v>
      </c>
      <c r="H160" s="210">
        <f t="shared" si="21"/>
        <v>32</v>
      </c>
      <c r="I160" s="216" t="s">
        <v>483</v>
      </c>
      <c r="J160" s="212" t="s">
        <v>507</v>
      </c>
    </row>
    <row r="161" spans="1:10" s="213" customFormat="1" x14ac:dyDescent="0.3">
      <c r="A161" s="266"/>
      <c r="B161" s="249"/>
      <c r="C161" s="207" t="s">
        <v>142</v>
      </c>
      <c r="D161" s="208" t="str">
        <f t="shared" si="19"/>
        <v>40</v>
      </c>
      <c r="E161" s="209" t="s">
        <v>480</v>
      </c>
      <c r="F161" s="209" t="s">
        <v>391</v>
      </c>
      <c r="G161" s="209" t="s">
        <v>392</v>
      </c>
      <c r="H161" s="210">
        <f>(MID(G161,1,FIND(":",G161,1)-1)-(MID(G161,FIND(":",G161,1)+1,LEN(G161-FIND(":",G161,1)+1))))+1</f>
        <v>32</v>
      </c>
      <c r="I161" s="216" t="s">
        <v>722</v>
      </c>
      <c r="J161" s="212" t="s">
        <v>481</v>
      </c>
    </row>
    <row r="162" spans="1:10" s="213" customFormat="1" x14ac:dyDescent="0.3">
      <c r="A162" s="266"/>
      <c r="B162" s="249"/>
      <c r="C162" s="207" t="s">
        <v>146</v>
      </c>
      <c r="D162" s="208" t="str">
        <f t="shared" si="19"/>
        <v>44</v>
      </c>
      <c r="E162" s="209" t="s">
        <v>482</v>
      </c>
      <c r="F162" s="209" t="s">
        <v>391</v>
      </c>
      <c r="G162" s="209" t="s">
        <v>392</v>
      </c>
      <c r="H162" s="210">
        <f>(MID(G162,1,FIND(":",G162,1)-1)-(MID(G162,FIND(":",G162,1)+1,LEN(G162-FIND(":",G162,1)+1))))+1</f>
        <v>32</v>
      </c>
      <c r="I162" s="216" t="s">
        <v>492</v>
      </c>
      <c r="J162" s="212" t="s">
        <v>491</v>
      </c>
    </row>
    <row r="163" spans="1:10" s="213" customFormat="1" x14ac:dyDescent="0.3">
      <c r="A163" s="266"/>
      <c r="B163" s="249"/>
      <c r="C163" s="207" t="s">
        <v>149</v>
      </c>
      <c r="D163" s="208" t="str">
        <f t="shared" si="19"/>
        <v>48</v>
      </c>
      <c r="E163" s="209" t="s">
        <v>494</v>
      </c>
      <c r="F163" s="209" t="s">
        <v>495</v>
      </c>
      <c r="G163" s="209" t="s">
        <v>496</v>
      </c>
      <c r="H163" s="210">
        <f>(MID(G163,1,FIND(":",G163,1)-1)-(MID(G163,FIND(":",G163,1)+1,LEN(G163-FIND(":",G163,1)+1))))+1</f>
        <v>1</v>
      </c>
      <c r="I163" s="216" t="s">
        <v>497</v>
      </c>
      <c r="J163" s="212" t="s">
        <v>498</v>
      </c>
    </row>
    <row r="164" spans="1:10" s="213" customFormat="1" x14ac:dyDescent="0.3">
      <c r="A164" s="266"/>
      <c r="B164" s="170"/>
      <c r="C164" s="207"/>
      <c r="D164" s="208"/>
      <c r="E164" s="209"/>
      <c r="F164" s="209"/>
      <c r="G164" s="209"/>
      <c r="H164" s="210"/>
      <c r="I164" s="216"/>
      <c r="J164" s="212"/>
    </row>
    <row r="165" spans="1:10" s="213" customFormat="1" x14ac:dyDescent="0.3">
      <c r="A165" s="266"/>
      <c r="B165" s="170"/>
      <c r="C165" s="207" t="s">
        <v>711</v>
      </c>
      <c r="D165" s="208">
        <v>70</v>
      </c>
      <c r="E165" s="209" t="s">
        <v>712</v>
      </c>
      <c r="F165" s="84" t="s">
        <v>93</v>
      </c>
      <c r="G165" s="84" t="s">
        <v>268</v>
      </c>
      <c r="H165" s="85">
        <f t="shared" ref="H165" si="22">(MID(G165,1,FIND(":",G165,1)-1)-(MID(G165,FIND(":",G165,1)+1,LEN(G165-FIND(":",G165,1)+1))))+1</f>
        <v>10</v>
      </c>
      <c r="I165" s="166" t="s">
        <v>416</v>
      </c>
      <c r="J165" s="91" t="s">
        <v>269</v>
      </c>
    </row>
    <row r="166" spans="1:10" s="21" customFormat="1" ht="14" customHeight="1" x14ac:dyDescent="0.3">
      <c r="A166" s="266"/>
      <c r="B166" s="169"/>
      <c r="C166" s="168"/>
      <c r="D166" s="88"/>
      <c r="E166" s="89"/>
      <c r="F166" s="89"/>
      <c r="G166" s="89"/>
      <c r="H166" s="89"/>
      <c r="J166" s="92"/>
    </row>
    <row r="167" spans="1:10" s="20" customFormat="1" ht="14" customHeight="1" x14ac:dyDescent="0.3">
      <c r="A167" s="266"/>
      <c r="B167" s="249" t="s">
        <v>488</v>
      </c>
      <c r="C167" s="82" t="s">
        <v>489</v>
      </c>
      <c r="D167" s="83" t="str">
        <f t="shared" si="19"/>
        <v>0</v>
      </c>
      <c r="E167" s="84" t="s">
        <v>284</v>
      </c>
      <c r="F167" s="84" t="s">
        <v>80</v>
      </c>
      <c r="G167" s="84" t="s">
        <v>285</v>
      </c>
      <c r="H167" s="85">
        <f>(MID(G167,1,FIND(":",G167,1)-1)-(MID(G167,FIND(":",G167,1)+1,LEN(G167-FIND(":",G167,1)+1))))+1</f>
        <v>14</v>
      </c>
      <c r="I167" s="90" t="str">
        <f>CONCATENATE(H167,"'h0")</f>
        <v>14'h0</v>
      </c>
      <c r="J167" s="91" t="s">
        <v>286</v>
      </c>
    </row>
    <row r="168" spans="1:10" s="20" customFormat="1" ht="14" customHeight="1" x14ac:dyDescent="0.3">
      <c r="A168" s="266"/>
      <c r="B168" s="249"/>
      <c r="C168" s="82" t="s">
        <v>490</v>
      </c>
      <c r="D168" s="86" t="str">
        <f t="shared" si="19"/>
        <v>4</v>
      </c>
      <c r="E168" s="84" t="s">
        <v>287</v>
      </c>
      <c r="F168" s="84" t="s">
        <v>80</v>
      </c>
      <c r="G168" s="84" t="s">
        <v>85</v>
      </c>
      <c r="H168" s="85">
        <f>(MID(G168,1,FIND(":",G168,1)-1)-(MID(G168,FIND(":",G168,1)+1,LEN(G168-FIND(":",G168,1)+1))))+1</f>
        <v>12</v>
      </c>
      <c r="I168" s="90" t="str">
        <f>CONCATENATE(H168,"'h0")</f>
        <v>12'h0</v>
      </c>
      <c r="J168" s="91" t="s">
        <v>288</v>
      </c>
    </row>
    <row r="169" spans="1:10" s="20" customFormat="1" ht="14" customHeight="1" x14ac:dyDescent="0.3">
      <c r="A169" s="266"/>
      <c r="B169" s="249"/>
      <c r="C169" s="82" t="s">
        <v>34</v>
      </c>
      <c r="D169" s="83" t="str">
        <f t="shared" si="19"/>
        <v>8</v>
      </c>
      <c r="E169" s="84" t="s">
        <v>289</v>
      </c>
      <c r="F169" s="84" t="s">
        <v>80</v>
      </c>
      <c r="G169" s="84" t="s">
        <v>75</v>
      </c>
      <c r="H169" s="85">
        <f>(MID(G169,1,FIND(":",G169,1)-1)-(MID(G169,FIND(":",G169,1)+1,LEN(G169-FIND(":",G169,1)+1))))+1</f>
        <v>1</v>
      </c>
      <c r="I169" s="90" t="str">
        <f>CONCATENATE(H169,"'h0")</f>
        <v>1'h0</v>
      </c>
      <c r="J169" s="91" t="s">
        <v>290</v>
      </c>
    </row>
    <row r="170" spans="1:10" s="20" customFormat="1" ht="14" customHeight="1" x14ac:dyDescent="0.3">
      <c r="A170" s="266"/>
      <c r="B170" s="249"/>
      <c r="C170" s="82" t="s">
        <v>38</v>
      </c>
      <c r="D170" s="86" t="str">
        <f t="shared" si="19"/>
        <v>C</v>
      </c>
      <c r="E170" s="84" t="s">
        <v>291</v>
      </c>
      <c r="F170" s="84" t="s">
        <v>74</v>
      </c>
      <c r="G170" s="84" t="s">
        <v>75</v>
      </c>
      <c r="H170" s="85">
        <f>(MID(G170,1,FIND(":",G170,1)-1)-(MID(G170,FIND(":",G170,1)+1,LEN(G170-FIND(":",G170,1)+1))))+1</f>
        <v>1</v>
      </c>
      <c r="I170" s="90" t="str">
        <f>CONCATENATE(H170,"'h0")</f>
        <v>1'h0</v>
      </c>
      <c r="J170" s="91" t="s">
        <v>292</v>
      </c>
    </row>
    <row r="171" spans="1:10" s="20" customFormat="1" ht="14" customHeight="1" x14ac:dyDescent="0.3">
      <c r="A171" s="266"/>
      <c r="B171" s="249"/>
      <c r="C171" s="82" t="s">
        <v>51</v>
      </c>
      <c r="D171" s="83" t="str">
        <f t="shared" ref="D171:D198" si="23">DEC2HEX(C171)</f>
        <v>10</v>
      </c>
      <c r="E171" s="84" t="s">
        <v>293</v>
      </c>
      <c r="F171" s="84" t="s">
        <v>80</v>
      </c>
      <c r="G171" s="84" t="s">
        <v>285</v>
      </c>
      <c r="H171" s="85">
        <f t="shared" ref="H171:H198" si="24">(MID(G171,1,FIND(":",G171,1)-1)-(MID(G171,FIND(":",G171,1)+1,LEN(G171-FIND(":",G171,1)+1))))+1</f>
        <v>14</v>
      </c>
      <c r="I171" s="90" t="str">
        <f t="shared" ref="I171:I198" si="25">CONCATENATE(H171,"'h0")</f>
        <v>14'h0</v>
      </c>
      <c r="J171" s="91"/>
    </row>
    <row r="172" spans="1:10" s="20" customFormat="1" ht="14" customHeight="1" x14ac:dyDescent="0.3">
      <c r="A172" s="266"/>
      <c r="B172" s="249"/>
      <c r="C172" s="82" t="s">
        <v>61</v>
      </c>
      <c r="D172" s="86" t="str">
        <f t="shared" si="23"/>
        <v>14</v>
      </c>
      <c r="E172" s="84" t="s">
        <v>294</v>
      </c>
      <c r="F172" s="84" t="s">
        <v>80</v>
      </c>
      <c r="G172" s="84" t="s">
        <v>85</v>
      </c>
      <c r="H172" s="85">
        <f t="shared" si="24"/>
        <v>12</v>
      </c>
      <c r="I172" s="90" t="str">
        <f t="shared" si="25"/>
        <v>12'h0</v>
      </c>
      <c r="J172" s="91"/>
    </row>
    <row r="173" spans="1:10" s="20" customFormat="1" ht="14" customHeight="1" x14ac:dyDescent="0.3">
      <c r="A173" s="266"/>
      <c r="B173" s="249"/>
      <c r="C173" s="82" t="s">
        <v>68</v>
      </c>
      <c r="D173" s="83" t="str">
        <f t="shared" si="23"/>
        <v>18</v>
      </c>
      <c r="E173" s="84" t="s">
        <v>295</v>
      </c>
      <c r="F173" s="84" t="s">
        <v>80</v>
      </c>
      <c r="G173" s="84" t="s">
        <v>75</v>
      </c>
      <c r="H173" s="85">
        <f t="shared" si="24"/>
        <v>1</v>
      </c>
      <c r="I173" s="90" t="str">
        <f t="shared" si="25"/>
        <v>1'h0</v>
      </c>
      <c r="J173" s="91"/>
    </row>
    <row r="174" spans="1:10" s="20" customFormat="1" ht="14" customHeight="1" x14ac:dyDescent="0.3">
      <c r="A174" s="266"/>
      <c r="B174" s="249"/>
      <c r="C174" s="82" t="s">
        <v>72</v>
      </c>
      <c r="D174" s="86" t="str">
        <f t="shared" si="23"/>
        <v>1C</v>
      </c>
      <c r="E174" s="84" t="s">
        <v>296</v>
      </c>
      <c r="F174" s="84" t="s">
        <v>74</v>
      </c>
      <c r="G174" s="84" t="s">
        <v>75</v>
      </c>
      <c r="H174" s="85">
        <f t="shared" si="24"/>
        <v>1</v>
      </c>
      <c r="I174" s="90" t="str">
        <f t="shared" si="25"/>
        <v>1'h0</v>
      </c>
      <c r="J174" s="91"/>
    </row>
    <row r="175" spans="1:10" s="20" customFormat="1" ht="14" customHeight="1" x14ac:dyDescent="0.3">
      <c r="A175" s="266"/>
      <c r="B175" s="249"/>
      <c r="C175" s="82" t="s">
        <v>78</v>
      </c>
      <c r="D175" s="83" t="str">
        <f t="shared" si="23"/>
        <v>20</v>
      </c>
      <c r="E175" s="84" t="s">
        <v>297</v>
      </c>
      <c r="F175" s="84" t="s">
        <v>80</v>
      </c>
      <c r="G175" s="84" t="s">
        <v>285</v>
      </c>
      <c r="H175" s="85">
        <f t="shared" si="24"/>
        <v>14</v>
      </c>
      <c r="I175" s="90" t="str">
        <f t="shared" si="25"/>
        <v>14'h0</v>
      </c>
      <c r="J175" s="91"/>
    </row>
    <row r="176" spans="1:10" s="20" customFormat="1" ht="14" customHeight="1" x14ac:dyDescent="0.3">
      <c r="A176" s="266"/>
      <c r="B176" s="249"/>
      <c r="C176" s="82" t="s">
        <v>83</v>
      </c>
      <c r="D176" s="86" t="str">
        <f t="shared" si="23"/>
        <v>24</v>
      </c>
      <c r="E176" s="84" t="s">
        <v>298</v>
      </c>
      <c r="F176" s="84" t="s">
        <v>80</v>
      </c>
      <c r="G176" s="84" t="s">
        <v>85</v>
      </c>
      <c r="H176" s="85">
        <f t="shared" si="24"/>
        <v>12</v>
      </c>
      <c r="I176" s="90" t="str">
        <f t="shared" si="25"/>
        <v>12'h0</v>
      </c>
      <c r="J176" s="91"/>
    </row>
    <row r="177" spans="1:10" s="20" customFormat="1" ht="14" customHeight="1" x14ac:dyDescent="0.3">
      <c r="A177" s="266"/>
      <c r="B177" s="249"/>
      <c r="C177" s="82" t="s">
        <v>127</v>
      </c>
      <c r="D177" s="83" t="str">
        <f t="shared" si="23"/>
        <v>28</v>
      </c>
      <c r="E177" s="84" t="s">
        <v>299</v>
      </c>
      <c r="F177" s="84" t="s">
        <v>80</v>
      </c>
      <c r="G177" s="84" t="s">
        <v>75</v>
      </c>
      <c r="H177" s="85">
        <f t="shared" si="24"/>
        <v>1</v>
      </c>
      <c r="I177" s="90" t="str">
        <f t="shared" si="25"/>
        <v>1'h0</v>
      </c>
      <c r="J177" s="91"/>
    </row>
    <row r="178" spans="1:10" s="20" customFormat="1" ht="14" customHeight="1" x14ac:dyDescent="0.3">
      <c r="A178" s="266"/>
      <c r="B178" s="249"/>
      <c r="C178" s="82" t="s">
        <v>130</v>
      </c>
      <c r="D178" s="86" t="str">
        <f t="shared" si="23"/>
        <v>2C</v>
      </c>
      <c r="E178" s="84" t="s">
        <v>300</v>
      </c>
      <c r="F178" s="84" t="s">
        <v>74</v>
      </c>
      <c r="G178" s="84" t="s">
        <v>75</v>
      </c>
      <c r="H178" s="85">
        <f t="shared" si="24"/>
        <v>1</v>
      </c>
      <c r="I178" s="90" t="str">
        <f t="shared" si="25"/>
        <v>1'h0</v>
      </c>
      <c r="J178" s="91"/>
    </row>
    <row r="179" spans="1:10" s="20" customFormat="1" ht="14" customHeight="1" x14ac:dyDescent="0.3">
      <c r="A179" s="266"/>
      <c r="B179" s="249"/>
      <c r="C179" s="82" t="s">
        <v>132</v>
      </c>
      <c r="D179" s="83" t="str">
        <f t="shared" si="23"/>
        <v>30</v>
      </c>
      <c r="E179" s="84" t="s">
        <v>301</v>
      </c>
      <c r="F179" s="84" t="s">
        <v>80</v>
      </c>
      <c r="G179" s="84" t="s">
        <v>285</v>
      </c>
      <c r="H179" s="85">
        <f t="shared" si="24"/>
        <v>14</v>
      </c>
      <c r="I179" s="90" t="str">
        <f t="shared" si="25"/>
        <v>14'h0</v>
      </c>
      <c r="J179" s="91"/>
    </row>
    <row r="180" spans="1:10" s="20" customFormat="1" ht="14" customHeight="1" x14ac:dyDescent="0.3">
      <c r="A180" s="266"/>
      <c r="B180" s="249"/>
      <c r="C180" s="82" t="s">
        <v>134</v>
      </c>
      <c r="D180" s="86" t="str">
        <f t="shared" si="23"/>
        <v>34</v>
      </c>
      <c r="E180" s="84" t="s">
        <v>302</v>
      </c>
      <c r="F180" s="84" t="s">
        <v>80</v>
      </c>
      <c r="G180" s="84" t="s">
        <v>85</v>
      </c>
      <c r="H180" s="85">
        <f t="shared" si="24"/>
        <v>12</v>
      </c>
      <c r="I180" s="90" t="str">
        <f t="shared" si="25"/>
        <v>12'h0</v>
      </c>
      <c r="J180" s="91"/>
    </row>
    <row r="181" spans="1:10" s="20" customFormat="1" ht="14" customHeight="1" x14ac:dyDescent="0.3">
      <c r="A181" s="266"/>
      <c r="B181" s="249"/>
      <c r="C181" s="82" t="s">
        <v>136</v>
      </c>
      <c r="D181" s="83" t="str">
        <f t="shared" si="23"/>
        <v>38</v>
      </c>
      <c r="E181" s="84" t="s">
        <v>303</v>
      </c>
      <c r="F181" s="84" t="s">
        <v>80</v>
      </c>
      <c r="G181" s="84" t="s">
        <v>75</v>
      </c>
      <c r="H181" s="85">
        <f t="shared" si="24"/>
        <v>1</v>
      </c>
      <c r="I181" s="90" t="str">
        <f t="shared" si="25"/>
        <v>1'h0</v>
      </c>
      <c r="J181" s="91"/>
    </row>
    <row r="182" spans="1:10" s="20" customFormat="1" ht="14" customHeight="1" x14ac:dyDescent="0.3">
      <c r="A182" s="266"/>
      <c r="B182" s="249"/>
      <c r="C182" s="82" t="s">
        <v>139</v>
      </c>
      <c r="D182" s="86" t="str">
        <f t="shared" si="23"/>
        <v>3C</v>
      </c>
      <c r="E182" s="84" t="s">
        <v>304</v>
      </c>
      <c r="F182" s="84" t="s">
        <v>74</v>
      </c>
      <c r="G182" s="84" t="s">
        <v>75</v>
      </c>
      <c r="H182" s="85">
        <f t="shared" si="24"/>
        <v>1</v>
      </c>
      <c r="I182" s="90" t="str">
        <f t="shared" si="25"/>
        <v>1'h0</v>
      </c>
      <c r="J182" s="91"/>
    </row>
    <row r="183" spans="1:10" s="20" customFormat="1" ht="14" customHeight="1" x14ac:dyDescent="0.3">
      <c r="A183" s="266"/>
      <c r="B183" s="249"/>
      <c r="C183" s="82" t="s">
        <v>142</v>
      </c>
      <c r="D183" s="83" t="str">
        <f t="shared" si="23"/>
        <v>40</v>
      </c>
      <c r="E183" s="84" t="s">
        <v>305</v>
      </c>
      <c r="F183" s="84" t="s">
        <v>80</v>
      </c>
      <c r="G183" s="84" t="s">
        <v>285</v>
      </c>
      <c r="H183" s="85">
        <f t="shared" si="24"/>
        <v>14</v>
      </c>
      <c r="I183" s="90" t="str">
        <f t="shared" si="25"/>
        <v>14'h0</v>
      </c>
      <c r="J183" s="91"/>
    </row>
    <row r="184" spans="1:10" s="20" customFormat="1" ht="14" customHeight="1" x14ac:dyDescent="0.3">
      <c r="A184" s="266"/>
      <c r="B184" s="249"/>
      <c r="C184" s="82" t="s">
        <v>146</v>
      </c>
      <c r="D184" s="86" t="str">
        <f t="shared" si="23"/>
        <v>44</v>
      </c>
      <c r="E184" s="84" t="s">
        <v>306</v>
      </c>
      <c r="F184" s="84" t="s">
        <v>80</v>
      </c>
      <c r="G184" s="84" t="s">
        <v>85</v>
      </c>
      <c r="H184" s="85">
        <f t="shared" si="24"/>
        <v>12</v>
      </c>
      <c r="I184" s="90" t="str">
        <f t="shared" si="25"/>
        <v>12'h0</v>
      </c>
      <c r="J184" s="91"/>
    </row>
    <row r="185" spans="1:10" s="20" customFormat="1" ht="14" customHeight="1" x14ac:dyDescent="0.3">
      <c r="A185" s="266"/>
      <c r="B185" s="249"/>
      <c r="C185" s="82" t="s">
        <v>149</v>
      </c>
      <c r="D185" s="83" t="str">
        <f t="shared" si="23"/>
        <v>48</v>
      </c>
      <c r="E185" s="84" t="s">
        <v>307</v>
      </c>
      <c r="F185" s="84" t="s">
        <v>80</v>
      </c>
      <c r="G185" s="84" t="s">
        <v>75</v>
      </c>
      <c r="H185" s="85">
        <f t="shared" si="24"/>
        <v>1</v>
      </c>
      <c r="I185" s="90" t="str">
        <f t="shared" si="25"/>
        <v>1'h0</v>
      </c>
      <c r="J185" s="91"/>
    </row>
    <row r="186" spans="1:10" s="20" customFormat="1" ht="14" customHeight="1" x14ac:dyDescent="0.3">
      <c r="A186" s="266"/>
      <c r="B186" s="249"/>
      <c r="C186" s="82" t="s">
        <v>152</v>
      </c>
      <c r="D186" s="86" t="str">
        <f t="shared" si="23"/>
        <v>4C</v>
      </c>
      <c r="E186" s="84" t="s">
        <v>308</v>
      </c>
      <c r="F186" s="84" t="s">
        <v>74</v>
      </c>
      <c r="G186" s="84" t="s">
        <v>75</v>
      </c>
      <c r="H186" s="85">
        <f t="shared" si="24"/>
        <v>1</v>
      </c>
      <c r="I186" s="90" t="str">
        <f t="shared" si="25"/>
        <v>1'h0</v>
      </c>
      <c r="J186" s="91"/>
    </row>
    <row r="187" spans="1:10" s="20" customFormat="1" ht="14" customHeight="1" x14ac:dyDescent="0.3">
      <c r="A187" s="266"/>
      <c r="B187" s="249"/>
      <c r="C187" s="82" t="s">
        <v>156</v>
      </c>
      <c r="D187" s="83" t="str">
        <f t="shared" si="23"/>
        <v>50</v>
      </c>
      <c r="E187" s="84" t="s">
        <v>309</v>
      </c>
      <c r="F187" s="84" t="s">
        <v>80</v>
      </c>
      <c r="G187" s="84" t="s">
        <v>285</v>
      </c>
      <c r="H187" s="85">
        <f t="shared" si="24"/>
        <v>14</v>
      </c>
      <c r="I187" s="90" t="str">
        <f t="shared" si="25"/>
        <v>14'h0</v>
      </c>
      <c r="J187" s="91"/>
    </row>
    <row r="188" spans="1:10" s="20" customFormat="1" ht="14" customHeight="1" x14ac:dyDescent="0.3">
      <c r="A188" s="266"/>
      <c r="B188" s="249"/>
      <c r="C188" s="82" t="s">
        <v>159</v>
      </c>
      <c r="D188" s="86" t="str">
        <f t="shared" si="23"/>
        <v>54</v>
      </c>
      <c r="E188" s="84" t="s">
        <v>310</v>
      </c>
      <c r="F188" s="84" t="s">
        <v>80</v>
      </c>
      <c r="G188" s="84" t="s">
        <v>85</v>
      </c>
      <c r="H188" s="85">
        <f t="shared" si="24"/>
        <v>12</v>
      </c>
      <c r="I188" s="90" t="str">
        <f t="shared" si="25"/>
        <v>12'h0</v>
      </c>
      <c r="J188" s="91"/>
    </row>
    <row r="189" spans="1:10" s="20" customFormat="1" ht="14" customHeight="1" x14ac:dyDescent="0.3">
      <c r="A189" s="266"/>
      <c r="B189" s="249"/>
      <c r="C189" s="82" t="s">
        <v>162</v>
      </c>
      <c r="D189" s="83" t="str">
        <f t="shared" si="23"/>
        <v>58</v>
      </c>
      <c r="E189" s="84" t="s">
        <v>311</v>
      </c>
      <c r="F189" s="84" t="s">
        <v>80</v>
      </c>
      <c r="G189" s="84" t="s">
        <v>75</v>
      </c>
      <c r="H189" s="85">
        <f t="shared" si="24"/>
        <v>1</v>
      </c>
      <c r="I189" s="90" t="str">
        <f t="shared" si="25"/>
        <v>1'h0</v>
      </c>
      <c r="J189" s="91"/>
    </row>
    <row r="190" spans="1:10" s="20" customFormat="1" ht="14" customHeight="1" x14ac:dyDescent="0.3">
      <c r="A190" s="266"/>
      <c r="B190" s="249"/>
      <c r="C190" s="82" t="s">
        <v>165</v>
      </c>
      <c r="D190" s="86" t="str">
        <f t="shared" si="23"/>
        <v>5C</v>
      </c>
      <c r="E190" s="84" t="s">
        <v>312</v>
      </c>
      <c r="F190" s="84" t="s">
        <v>74</v>
      </c>
      <c r="G190" s="84" t="s">
        <v>75</v>
      </c>
      <c r="H190" s="85">
        <f t="shared" si="24"/>
        <v>1</v>
      </c>
      <c r="I190" s="90" t="str">
        <f t="shared" si="25"/>
        <v>1'h0</v>
      </c>
      <c r="J190" s="91"/>
    </row>
    <row r="191" spans="1:10" s="20" customFormat="1" ht="14" customHeight="1" x14ac:dyDescent="0.3">
      <c r="A191" s="266"/>
      <c r="B191" s="249"/>
      <c r="C191" s="82" t="s">
        <v>168</v>
      </c>
      <c r="D191" s="83" t="str">
        <f t="shared" si="23"/>
        <v>60</v>
      </c>
      <c r="E191" s="84" t="s">
        <v>313</v>
      </c>
      <c r="F191" s="84" t="s">
        <v>80</v>
      </c>
      <c r="G191" s="84" t="s">
        <v>285</v>
      </c>
      <c r="H191" s="85">
        <f t="shared" si="24"/>
        <v>14</v>
      </c>
      <c r="I191" s="90" t="str">
        <f t="shared" si="25"/>
        <v>14'h0</v>
      </c>
      <c r="J191" s="91"/>
    </row>
    <row r="192" spans="1:10" s="20" customFormat="1" ht="14" customHeight="1" x14ac:dyDescent="0.3">
      <c r="A192" s="266"/>
      <c r="B192" s="249"/>
      <c r="C192" s="82" t="s">
        <v>171</v>
      </c>
      <c r="D192" s="86" t="str">
        <f t="shared" si="23"/>
        <v>64</v>
      </c>
      <c r="E192" s="84" t="s">
        <v>314</v>
      </c>
      <c r="F192" s="84" t="s">
        <v>80</v>
      </c>
      <c r="G192" s="84" t="s">
        <v>85</v>
      </c>
      <c r="H192" s="85">
        <f t="shared" si="24"/>
        <v>12</v>
      </c>
      <c r="I192" s="90" t="str">
        <f t="shared" si="25"/>
        <v>12'h0</v>
      </c>
      <c r="J192" s="91"/>
    </row>
    <row r="193" spans="1:10" s="20" customFormat="1" ht="14" customHeight="1" x14ac:dyDescent="0.3">
      <c r="A193" s="266"/>
      <c r="B193" s="249"/>
      <c r="C193" s="82" t="s">
        <v>226</v>
      </c>
      <c r="D193" s="83" t="str">
        <f t="shared" si="23"/>
        <v>68</v>
      </c>
      <c r="E193" s="84" t="s">
        <v>315</v>
      </c>
      <c r="F193" s="84" t="s">
        <v>80</v>
      </c>
      <c r="G193" s="84" t="s">
        <v>75</v>
      </c>
      <c r="H193" s="85">
        <f t="shared" si="24"/>
        <v>1</v>
      </c>
      <c r="I193" s="90" t="str">
        <f t="shared" si="25"/>
        <v>1'h0</v>
      </c>
      <c r="J193" s="91"/>
    </row>
    <row r="194" spans="1:10" s="20" customFormat="1" ht="14" customHeight="1" x14ac:dyDescent="0.3">
      <c r="A194" s="266"/>
      <c r="B194" s="249"/>
      <c r="C194" s="82" t="s">
        <v>229</v>
      </c>
      <c r="D194" s="86" t="str">
        <f t="shared" si="23"/>
        <v>6C</v>
      </c>
      <c r="E194" s="84" t="s">
        <v>316</v>
      </c>
      <c r="F194" s="84" t="s">
        <v>74</v>
      </c>
      <c r="G194" s="84" t="s">
        <v>75</v>
      </c>
      <c r="H194" s="85">
        <f t="shared" si="24"/>
        <v>1</v>
      </c>
      <c r="I194" s="90" t="str">
        <f t="shared" si="25"/>
        <v>1'h0</v>
      </c>
      <c r="J194" s="91"/>
    </row>
    <row r="195" spans="1:10" s="20" customFormat="1" ht="14" customHeight="1" x14ac:dyDescent="0.3">
      <c r="A195" s="266"/>
      <c r="B195" s="249"/>
      <c r="C195" s="82" t="s">
        <v>232</v>
      </c>
      <c r="D195" s="83" t="str">
        <f t="shared" si="23"/>
        <v>70</v>
      </c>
      <c r="E195" s="84" t="s">
        <v>317</v>
      </c>
      <c r="F195" s="84" t="s">
        <v>80</v>
      </c>
      <c r="G195" s="84" t="s">
        <v>285</v>
      </c>
      <c r="H195" s="85">
        <f t="shared" si="24"/>
        <v>14</v>
      </c>
      <c r="I195" s="90" t="str">
        <f t="shared" si="25"/>
        <v>14'h0</v>
      </c>
      <c r="J195" s="91"/>
    </row>
    <row r="196" spans="1:10" s="20" customFormat="1" ht="14" customHeight="1" x14ac:dyDescent="0.3">
      <c r="A196" s="266"/>
      <c r="B196" s="249"/>
      <c r="C196" s="82" t="s">
        <v>235</v>
      </c>
      <c r="D196" s="86" t="str">
        <f t="shared" si="23"/>
        <v>74</v>
      </c>
      <c r="E196" s="84" t="s">
        <v>318</v>
      </c>
      <c r="F196" s="84" t="s">
        <v>80</v>
      </c>
      <c r="G196" s="84" t="s">
        <v>85</v>
      </c>
      <c r="H196" s="85">
        <f t="shared" si="24"/>
        <v>12</v>
      </c>
      <c r="I196" s="90" t="str">
        <f t="shared" si="25"/>
        <v>12'h0</v>
      </c>
      <c r="J196" s="91"/>
    </row>
    <row r="197" spans="1:10" s="20" customFormat="1" ht="14" customHeight="1" x14ac:dyDescent="0.3">
      <c r="A197" s="266"/>
      <c r="B197" s="249"/>
      <c r="C197" s="82" t="s">
        <v>238</v>
      </c>
      <c r="D197" s="83" t="str">
        <f t="shared" si="23"/>
        <v>78</v>
      </c>
      <c r="E197" s="84" t="s">
        <v>319</v>
      </c>
      <c r="F197" s="84" t="s">
        <v>80</v>
      </c>
      <c r="G197" s="84" t="s">
        <v>75</v>
      </c>
      <c r="H197" s="85">
        <f t="shared" si="24"/>
        <v>1</v>
      </c>
      <c r="I197" s="90" t="str">
        <f t="shared" si="25"/>
        <v>1'h0</v>
      </c>
      <c r="J197" s="91"/>
    </row>
    <row r="198" spans="1:10" s="20" customFormat="1" ht="14" customHeight="1" x14ac:dyDescent="0.3">
      <c r="A198" s="266"/>
      <c r="B198" s="249"/>
      <c r="C198" s="82" t="s">
        <v>240</v>
      </c>
      <c r="D198" s="86" t="str">
        <f t="shared" si="23"/>
        <v>7C</v>
      </c>
      <c r="E198" s="84" t="s">
        <v>320</v>
      </c>
      <c r="F198" s="84" t="s">
        <v>74</v>
      </c>
      <c r="G198" s="84" t="s">
        <v>75</v>
      </c>
      <c r="H198" s="85">
        <f t="shared" si="24"/>
        <v>1</v>
      </c>
      <c r="I198" s="90" t="str">
        <f t="shared" si="25"/>
        <v>1'h0</v>
      </c>
      <c r="J198" s="91"/>
    </row>
    <row r="199" spans="1:10" s="21" customFormat="1" x14ac:dyDescent="0.3">
      <c r="A199" s="266"/>
      <c r="B199" s="87"/>
      <c r="C199" s="87"/>
      <c r="D199" s="88"/>
      <c r="E199" s="89"/>
      <c r="F199" s="89"/>
      <c r="G199" s="89"/>
      <c r="H199" s="89"/>
      <c r="J199" s="92"/>
    </row>
    <row r="200" spans="1:10" s="20" customFormat="1" x14ac:dyDescent="0.3">
      <c r="A200" s="266"/>
      <c r="B200" s="248" t="s">
        <v>321</v>
      </c>
      <c r="C200" s="82" t="s">
        <v>24</v>
      </c>
      <c r="D200" s="83" t="str">
        <f>DEC2HEX(C200)</f>
        <v>0</v>
      </c>
      <c r="E200" s="84" t="s">
        <v>322</v>
      </c>
      <c r="F200" s="84" t="s">
        <v>80</v>
      </c>
      <c r="G200" s="84" t="s">
        <v>75</v>
      </c>
      <c r="H200" s="85">
        <f>(MID(G200,1,FIND(":",G200,1)-1)-(MID(G200,FIND(":",G200,1)+1,LEN(G200-FIND(":",G200,1)+1))))+1</f>
        <v>1</v>
      </c>
      <c r="I200" s="90" t="str">
        <f>CONCATENATE(H200,"'h0")</f>
        <v>1'h0</v>
      </c>
      <c r="J200" s="91" t="s">
        <v>323</v>
      </c>
    </row>
    <row r="201" spans="1:10" s="20" customFormat="1" ht="28" x14ac:dyDescent="0.3">
      <c r="A201" s="266"/>
      <c r="B201" s="257"/>
      <c r="C201" s="82" t="s">
        <v>30</v>
      </c>
      <c r="D201" s="86" t="str">
        <f>DEC2HEX(C201)</f>
        <v>4</v>
      </c>
      <c r="E201" s="84" t="s">
        <v>324</v>
      </c>
      <c r="F201" s="84" t="s">
        <v>80</v>
      </c>
      <c r="G201" s="84" t="s">
        <v>116</v>
      </c>
      <c r="H201" s="85">
        <f>(MID(G201,1,FIND(":",G201,1)-1)-(MID(G201,FIND(":",G201,1)+1,LEN(G201-FIND(":",G201,1)+1))))+1</f>
        <v>4</v>
      </c>
      <c r="I201" s="90" t="str">
        <f>CONCATENATE(H201,"'h0")</f>
        <v>4'h0</v>
      </c>
      <c r="J201" s="91" t="s">
        <v>417</v>
      </c>
    </row>
    <row r="202" spans="1:10" s="178" customFormat="1" x14ac:dyDescent="0.3">
      <c r="A202" s="171"/>
      <c r="B202" s="172"/>
      <c r="C202" s="173"/>
      <c r="D202" s="88"/>
      <c r="E202" s="174"/>
      <c r="F202" s="174"/>
      <c r="G202" s="174"/>
      <c r="H202" s="175"/>
      <c r="I202" s="176"/>
      <c r="J202" s="177"/>
    </row>
    <row r="203" spans="1:10" s="213" customFormat="1" ht="28" customHeight="1" x14ac:dyDescent="0.3">
      <c r="A203" s="272"/>
      <c r="B203" s="239" t="s">
        <v>510</v>
      </c>
      <c r="C203" s="207" t="s">
        <v>595</v>
      </c>
      <c r="D203" s="214" t="str">
        <f>DEC2HEX(C203)</f>
        <v>0</v>
      </c>
      <c r="E203" s="213" t="s">
        <v>512</v>
      </c>
      <c r="F203" s="209" t="s">
        <v>80</v>
      </c>
      <c r="G203" s="213" t="s">
        <v>513</v>
      </c>
      <c r="H203" s="210">
        <f>(MID(G203,1,FIND(":",G203,1)-1)-(MID(G203,FIND(":",G203,1)+1,LEN(G203-FIND(":",G203,1)+1))))+1</f>
        <v>1</v>
      </c>
      <c r="I203" s="215" t="str">
        <f>CONCATENATE(H203,"'h0")</f>
        <v>1'h0</v>
      </c>
      <c r="J203" s="213" t="s">
        <v>514</v>
      </c>
    </row>
    <row r="204" spans="1:10" s="213" customFormat="1" x14ac:dyDescent="0.3">
      <c r="A204" s="272"/>
      <c r="B204" s="240"/>
      <c r="C204" s="207" t="s">
        <v>596</v>
      </c>
      <c r="D204" s="214" t="str">
        <f t="shared" ref="D204:D267" si="26">DEC2HEX(C204)</f>
        <v>4</v>
      </c>
      <c r="E204" s="209" t="s">
        <v>517</v>
      </c>
      <c r="F204" s="209" t="s">
        <v>80</v>
      </c>
      <c r="G204" s="209" t="s">
        <v>509</v>
      </c>
      <c r="H204" s="210">
        <f>(MID(G204,1,FIND(":",G204,1)-1)-(MID(G204,FIND(":",G204,1)+1,LEN(G204-FIND(":",G204,1)+1))))+1</f>
        <v>32</v>
      </c>
      <c r="I204" s="211" t="s">
        <v>622</v>
      </c>
      <c r="J204" s="212" t="s">
        <v>511</v>
      </c>
    </row>
    <row r="205" spans="1:10" s="213" customFormat="1" x14ac:dyDescent="0.3">
      <c r="A205" s="272"/>
      <c r="B205" s="240"/>
      <c r="C205" s="207" t="s">
        <v>597</v>
      </c>
      <c r="D205" s="214" t="str">
        <f t="shared" si="26"/>
        <v>8</v>
      </c>
      <c r="E205" s="209" t="s">
        <v>518</v>
      </c>
      <c r="F205" s="209" t="s">
        <v>80</v>
      </c>
      <c r="G205" s="209" t="s">
        <v>509</v>
      </c>
      <c r="H205" s="210">
        <f>(MID(G205,1,FIND(":",G205,1)-1)-(MID(G205,FIND(":",G205,1)+1,LEN(G205-FIND(":",G205,1)+1))))+1</f>
        <v>32</v>
      </c>
      <c r="I205" s="211" t="s">
        <v>624</v>
      </c>
      <c r="J205" s="212" t="s">
        <v>515</v>
      </c>
    </row>
    <row r="206" spans="1:10" s="213" customFormat="1" x14ac:dyDescent="0.3">
      <c r="A206" s="272"/>
      <c r="B206" s="240"/>
      <c r="C206" s="207" t="s">
        <v>38</v>
      </c>
      <c r="D206" s="214" t="str">
        <f t="shared" si="26"/>
        <v>C</v>
      </c>
      <c r="E206" s="213" t="s">
        <v>519</v>
      </c>
      <c r="F206" s="209" t="s">
        <v>80</v>
      </c>
      <c r="G206" s="209" t="s">
        <v>509</v>
      </c>
      <c r="H206" s="210">
        <f>(MID(G206,1,FIND(":",G206,1)-1)-(MID(G206,FIND(":",G206,1)+1,LEN(G206-FIND(":",G206,1)+1))))+1</f>
        <v>32</v>
      </c>
      <c r="I206" s="211" t="s">
        <v>623</v>
      </c>
      <c r="J206" s="212" t="s">
        <v>516</v>
      </c>
    </row>
    <row r="207" spans="1:10" s="178" customFormat="1" x14ac:dyDescent="0.3">
      <c r="A207" s="272"/>
      <c r="B207" s="169"/>
      <c r="C207" s="173"/>
      <c r="D207" s="88"/>
      <c r="F207" s="174"/>
      <c r="G207" s="174"/>
      <c r="H207" s="175"/>
      <c r="I207" s="176"/>
      <c r="J207" s="177"/>
    </row>
    <row r="208" spans="1:10" s="213" customFormat="1" x14ac:dyDescent="0.3">
      <c r="A208" s="272"/>
      <c r="B208" s="240" t="s">
        <v>715</v>
      </c>
      <c r="C208" s="207" t="s">
        <v>595</v>
      </c>
      <c r="D208" s="214" t="str">
        <f t="shared" si="26"/>
        <v>0</v>
      </c>
      <c r="E208" s="209" t="s">
        <v>520</v>
      </c>
      <c r="F208" s="209" t="s">
        <v>552</v>
      </c>
      <c r="G208" s="209" t="s">
        <v>553</v>
      </c>
      <c r="H208" s="210">
        <f>(MID(G208,1,FIND(":",G208,1)-1)-(MID(G208,FIND(":",G208,1)+1,LEN(G208-FIND(":",G208,1)+1))))+1</f>
        <v>10</v>
      </c>
      <c r="I208" s="211" t="s">
        <v>554</v>
      </c>
      <c r="J208" s="212"/>
    </row>
    <row r="209" spans="1:10" s="213" customFormat="1" x14ac:dyDescent="0.3">
      <c r="A209" s="272"/>
      <c r="B209" s="240"/>
      <c r="C209" s="207" t="s">
        <v>596</v>
      </c>
      <c r="D209" s="214" t="str">
        <f t="shared" si="26"/>
        <v>4</v>
      </c>
      <c r="E209" s="209" t="s">
        <v>521</v>
      </c>
      <c r="F209" s="209" t="s">
        <v>552</v>
      </c>
      <c r="G209" s="209" t="s">
        <v>553</v>
      </c>
      <c r="H209" s="210">
        <f t="shared" ref="H209:H274" si="27">(MID(G209,1,FIND(":",G209,1)-1)-(MID(G209,FIND(":",G209,1)+1,LEN(G209-FIND(":",G209,1)+1))))+1</f>
        <v>10</v>
      </c>
      <c r="I209" s="211" t="s">
        <v>555</v>
      </c>
      <c r="J209" s="212"/>
    </row>
    <row r="210" spans="1:10" s="213" customFormat="1" x14ac:dyDescent="0.3">
      <c r="A210" s="272"/>
      <c r="B210" s="240"/>
      <c r="C210" s="207" t="s">
        <v>597</v>
      </c>
      <c r="D210" s="214" t="str">
        <f t="shared" si="26"/>
        <v>8</v>
      </c>
      <c r="E210" s="209" t="s">
        <v>522</v>
      </c>
      <c r="F210" s="209" t="s">
        <v>552</v>
      </c>
      <c r="G210" s="209" t="s">
        <v>553</v>
      </c>
      <c r="H210" s="210">
        <f t="shared" si="27"/>
        <v>10</v>
      </c>
      <c r="I210" s="211" t="s">
        <v>556</v>
      </c>
      <c r="J210" s="212"/>
    </row>
    <row r="211" spans="1:10" s="213" customFormat="1" x14ac:dyDescent="0.3">
      <c r="A211" s="272"/>
      <c r="B211" s="240"/>
      <c r="C211" s="207" t="s">
        <v>598</v>
      </c>
      <c r="D211" s="214" t="str">
        <f t="shared" si="26"/>
        <v>C</v>
      </c>
      <c r="E211" s="209" t="s">
        <v>523</v>
      </c>
      <c r="F211" s="209" t="s">
        <v>552</v>
      </c>
      <c r="G211" s="209" t="s">
        <v>268</v>
      </c>
      <c r="H211" s="210">
        <f t="shared" si="27"/>
        <v>10</v>
      </c>
      <c r="I211" s="211" t="s">
        <v>557</v>
      </c>
      <c r="J211" s="212"/>
    </row>
    <row r="212" spans="1:10" s="213" customFormat="1" x14ac:dyDescent="0.3">
      <c r="A212" s="272"/>
      <c r="B212" s="240"/>
      <c r="C212" s="207" t="s">
        <v>51</v>
      </c>
      <c r="D212" s="214" t="str">
        <f t="shared" si="26"/>
        <v>10</v>
      </c>
      <c r="E212" s="209" t="s">
        <v>524</v>
      </c>
      <c r="F212" s="209" t="s">
        <v>552</v>
      </c>
      <c r="G212" s="209" t="s">
        <v>268</v>
      </c>
      <c r="H212" s="210">
        <f t="shared" si="27"/>
        <v>10</v>
      </c>
      <c r="I212" s="211" t="s">
        <v>554</v>
      </c>
      <c r="J212" s="212"/>
    </row>
    <row r="213" spans="1:10" s="213" customFormat="1" x14ac:dyDescent="0.3">
      <c r="A213" s="272"/>
      <c r="B213" s="240"/>
      <c r="C213" s="207" t="s">
        <v>61</v>
      </c>
      <c r="D213" s="214" t="str">
        <f t="shared" si="26"/>
        <v>14</v>
      </c>
      <c r="E213" s="209" t="s">
        <v>525</v>
      </c>
      <c r="F213" s="209" t="s">
        <v>552</v>
      </c>
      <c r="G213" s="209" t="s">
        <v>268</v>
      </c>
      <c r="H213" s="210">
        <f t="shared" si="27"/>
        <v>10</v>
      </c>
      <c r="I213" s="211" t="s">
        <v>557</v>
      </c>
      <c r="J213" s="212"/>
    </row>
    <row r="214" spans="1:10" s="213" customFormat="1" x14ac:dyDescent="0.3">
      <c r="A214" s="272"/>
      <c r="B214" s="240"/>
      <c r="C214" s="207" t="s">
        <v>68</v>
      </c>
      <c r="D214" s="214" t="str">
        <f t="shared" si="26"/>
        <v>18</v>
      </c>
      <c r="E214" s="209" t="s">
        <v>526</v>
      </c>
      <c r="F214" s="209" t="s">
        <v>552</v>
      </c>
      <c r="G214" s="209" t="s">
        <v>268</v>
      </c>
      <c r="H214" s="210">
        <f t="shared" si="27"/>
        <v>10</v>
      </c>
      <c r="I214" s="211" t="s">
        <v>556</v>
      </c>
      <c r="J214" s="212"/>
    </row>
    <row r="215" spans="1:10" s="213" customFormat="1" x14ac:dyDescent="0.3">
      <c r="A215" s="272"/>
      <c r="B215" s="240"/>
      <c r="C215" s="207" t="s">
        <v>72</v>
      </c>
      <c r="D215" s="214" t="str">
        <f t="shared" si="26"/>
        <v>1C</v>
      </c>
      <c r="E215" s="209" t="s">
        <v>527</v>
      </c>
      <c r="F215" s="209" t="s">
        <v>552</v>
      </c>
      <c r="G215" s="209" t="s">
        <v>268</v>
      </c>
      <c r="H215" s="210">
        <f t="shared" si="27"/>
        <v>10</v>
      </c>
      <c r="I215" s="211" t="s">
        <v>555</v>
      </c>
      <c r="J215" s="212"/>
    </row>
    <row r="216" spans="1:10" s="213" customFormat="1" x14ac:dyDescent="0.3">
      <c r="A216" s="272"/>
      <c r="B216" s="240"/>
      <c r="C216" s="207" t="s">
        <v>78</v>
      </c>
      <c r="D216" s="214" t="str">
        <f t="shared" si="26"/>
        <v>20</v>
      </c>
      <c r="E216" s="209" t="s">
        <v>528</v>
      </c>
      <c r="F216" s="209" t="s">
        <v>552</v>
      </c>
      <c r="G216" s="209" t="s">
        <v>268</v>
      </c>
      <c r="H216" s="210">
        <f t="shared" si="27"/>
        <v>10</v>
      </c>
      <c r="I216" s="211" t="s">
        <v>556</v>
      </c>
      <c r="J216" s="212" t="s">
        <v>591</v>
      </c>
    </row>
    <row r="217" spans="1:10" s="213" customFormat="1" x14ac:dyDescent="0.3">
      <c r="A217" s="272"/>
      <c r="B217" s="240"/>
      <c r="C217" s="207" t="s">
        <v>83</v>
      </c>
      <c r="D217" s="214" t="str">
        <f t="shared" si="26"/>
        <v>24</v>
      </c>
      <c r="E217" s="209" t="s">
        <v>529</v>
      </c>
      <c r="F217" s="209" t="s">
        <v>552</v>
      </c>
      <c r="G217" s="209" t="s">
        <v>268</v>
      </c>
      <c r="H217" s="210">
        <f t="shared" si="27"/>
        <v>10</v>
      </c>
      <c r="I217" s="211" t="s">
        <v>419</v>
      </c>
      <c r="J217" s="212" t="s">
        <v>592</v>
      </c>
    </row>
    <row r="218" spans="1:10" s="213" customFormat="1" x14ac:dyDescent="0.3">
      <c r="A218" s="272"/>
      <c r="B218" s="240"/>
      <c r="C218" s="207" t="s">
        <v>127</v>
      </c>
      <c r="D218" s="214" t="str">
        <f t="shared" si="26"/>
        <v>28</v>
      </c>
      <c r="E218" s="209" t="s">
        <v>530</v>
      </c>
      <c r="F218" s="209" t="s">
        <v>552</v>
      </c>
      <c r="G218" s="209" t="s">
        <v>268</v>
      </c>
      <c r="H218" s="210">
        <f t="shared" si="27"/>
        <v>10</v>
      </c>
      <c r="I218" s="211" t="s">
        <v>419</v>
      </c>
      <c r="J218" s="212" t="s">
        <v>593</v>
      </c>
    </row>
    <row r="219" spans="1:10" s="213" customFormat="1" x14ac:dyDescent="0.3">
      <c r="A219" s="272"/>
      <c r="B219" s="240"/>
      <c r="C219" s="207" t="s">
        <v>130</v>
      </c>
      <c r="D219" s="214" t="str">
        <f t="shared" si="26"/>
        <v>2C</v>
      </c>
      <c r="E219" s="209" t="s">
        <v>531</v>
      </c>
      <c r="F219" s="209" t="s">
        <v>552</v>
      </c>
      <c r="G219" s="209" t="s">
        <v>268</v>
      </c>
      <c r="H219" s="210">
        <f t="shared" si="27"/>
        <v>10</v>
      </c>
      <c r="I219" s="211" t="s">
        <v>416</v>
      </c>
      <c r="J219" s="212" t="s">
        <v>594</v>
      </c>
    </row>
    <row r="220" spans="1:10" s="213" customFormat="1" x14ac:dyDescent="0.3">
      <c r="A220" s="272"/>
      <c r="B220" s="240"/>
      <c r="C220" s="207" t="s">
        <v>132</v>
      </c>
      <c r="D220" s="214" t="str">
        <f t="shared" si="26"/>
        <v>30</v>
      </c>
      <c r="E220" s="209" t="s">
        <v>532</v>
      </c>
      <c r="F220" s="209" t="s">
        <v>552</v>
      </c>
      <c r="G220" s="209" t="s">
        <v>268</v>
      </c>
      <c r="H220" s="210">
        <f t="shared" si="27"/>
        <v>10</v>
      </c>
      <c r="I220" s="211" t="s">
        <v>419</v>
      </c>
      <c r="J220" s="212" t="s">
        <v>593</v>
      </c>
    </row>
    <row r="221" spans="1:10" s="213" customFormat="1" x14ac:dyDescent="0.3">
      <c r="A221" s="272"/>
      <c r="B221" s="240"/>
      <c r="C221" s="207" t="s">
        <v>134</v>
      </c>
      <c r="D221" s="214" t="str">
        <f t="shared" si="26"/>
        <v>34</v>
      </c>
      <c r="E221" s="209" t="s">
        <v>533</v>
      </c>
      <c r="F221" s="209" t="s">
        <v>552</v>
      </c>
      <c r="G221" s="209" t="s">
        <v>268</v>
      </c>
      <c r="H221" s="210">
        <f t="shared" si="27"/>
        <v>10</v>
      </c>
      <c r="I221" s="211" t="s">
        <v>416</v>
      </c>
      <c r="J221" s="212" t="s">
        <v>594</v>
      </c>
    </row>
    <row r="222" spans="1:10" s="213" customFormat="1" x14ac:dyDescent="0.3">
      <c r="A222" s="272"/>
      <c r="B222" s="240"/>
      <c r="C222" s="207" t="s">
        <v>136</v>
      </c>
      <c r="D222" s="214" t="str">
        <f t="shared" si="26"/>
        <v>38</v>
      </c>
      <c r="E222" s="209" t="s">
        <v>534</v>
      </c>
      <c r="F222" s="209" t="s">
        <v>552</v>
      </c>
      <c r="G222" s="209" t="s">
        <v>268</v>
      </c>
      <c r="H222" s="210">
        <f t="shared" si="27"/>
        <v>10</v>
      </c>
      <c r="I222" s="215" t="str">
        <f>CONCATENATE(H222,"'h0")</f>
        <v>10'h0</v>
      </c>
      <c r="J222" s="212"/>
    </row>
    <row r="223" spans="1:10" s="213" customFormat="1" x14ac:dyDescent="0.3">
      <c r="A223" s="272"/>
      <c r="B223" s="240"/>
      <c r="C223" s="207" t="s">
        <v>139</v>
      </c>
      <c r="D223" s="214" t="str">
        <f t="shared" si="26"/>
        <v>3C</v>
      </c>
      <c r="E223" s="209" t="s">
        <v>535</v>
      </c>
      <c r="F223" s="209" t="s">
        <v>552</v>
      </c>
      <c r="G223" s="209" t="s">
        <v>268</v>
      </c>
      <c r="H223" s="210">
        <f t="shared" si="27"/>
        <v>10</v>
      </c>
      <c r="I223" s="215" t="str">
        <f t="shared" ref="I223:I239" si="28">CONCATENATE(H223,"'h0")</f>
        <v>10'h0</v>
      </c>
      <c r="J223" s="212"/>
    </row>
    <row r="224" spans="1:10" s="213" customFormat="1" x14ac:dyDescent="0.3">
      <c r="A224" s="272"/>
      <c r="B224" s="240"/>
      <c r="C224" s="207" t="s">
        <v>142</v>
      </c>
      <c r="D224" s="214" t="str">
        <f t="shared" si="26"/>
        <v>40</v>
      </c>
      <c r="E224" s="209" t="s">
        <v>536</v>
      </c>
      <c r="F224" s="209" t="s">
        <v>552</v>
      </c>
      <c r="G224" s="209" t="s">
        <v>268</v>
      </c>
      <c r="H224" s="210">
        <f t="shared" si="27"/>
        <v>10</v>
      </c>
      <c r="I224" s="211" t="s">
        <v>555</v>
      </c>
      <c r="J224" s="212"/>
    </row>
    <row r="225" spans="1:10" s="213" customFormat="1" x14ac:dyDescent="0.3">
      <c r="A225" s="272"/>
      <c r="B225" s="240"/>
      <c r="C225" s="207" t="s">
        <v>146</v>
      </c>
      <c r="D225" s="214" t="str">
        <f t="shared" si="26"/>
        <v>44</v>
      </c>
      <c r="E225" s="209" t="s">
        <v>537</v>
      </c>
      <c r="F225" s="209" t="s">
        <v>552</v>
      </c>
      <c r="G225" s="209" t="s">
        <v>268</v>
      </c>
      <c r="H225" s="210">
        <f t="shared" si="27"/>
        <v>10</v>
      </c>
      <c r="I225" s="211" t="s">
        <v>556</v>
      </c>
      <c r="J225" s="212"/>
    </row>
    <row r="226" spans="1:10" s="213" customFormat="1" x14ac:dyDescent="0.3">
      <c r="A226" s="272"/>
      <c r="B226" s="240"/>
      <c r="C226" s="207" t="s">
        <v>149</v>
      </c>
      <c r="D226" s="214" t="str">
        <f t="shared" si="26"/>
        <v>48</v>
      </c>
      <c r="E226" s="209" t="s">
        <v>538</v>
      </c>
      <c r="F226" s="209" t="s">
        <v>552</v>
      </c>
      <c r="G226" s="209" t="s">
        <v>268</v>
      </c>
      <c r="H226" s="210">
        <f t="shared" si="27"/>
        <v>10</v>
      </c>
      <c r="I226" s="211" t="s">
        <v>557</v>
      </c>
      <c r="J226" s="212"/>
    </row>
    <row r="227" spans="1:10" s="213" customFormat="1" x14ac:dyDescent="0.3">
      <c r="A227" s="272"/>
      <c r="B227" s="240"/>
      <c r="C227" s="207" t="s">
        <v>152</v>
      </c>
      <c r="D227" s="214" t="str">
        <f t="shared" si="26"/>
        <v>4C</v>
      </c>
      <c r="E227" s="209" t="s">
        <v>539</v>
      </c>
      <c r="F227" s="209" t="s">
        <v>552</v>
      </c>
      <c r="G227" s="209" t="s">
        <v>268</v>
      </c>
      <c r="H227" s="210">
        <f t="shared" si="27"/>
        <v>10</v>
      </c>
      <c r="I227" s="211" t="s">
        <v>554</v>
      </c>
      <c r="J227" s="212"/>
    </row>
    <row r="228" spans="1:10" s="213" customFormat="1" x14ac:dyDescent="0.3">
      <c r="A228" s="272"/>
      <c r="B228" s="240"/>
      <c r="C228" s="207" t="s">
        <v>156</v>
      </c>
      <c r="D228" s="214" t="str">
        <f t="shared" si="26"/>
        <v>50</v>
      </c>
      <c r="E228" s="209" t="s">
        <v>540</v>
      </c>
      <c r="F228" s="209" t="s">
        <v>552</v>
      </c>
      <c r="G228" s="209" t="s">
        <v>268</v>
      </c>
      <c r="H228" s="210">
        <f t="shared" si="27"/>
        <v>10</v>
      </c>
      <c r="I228" s="211" t="s">
        <v>557</v>
      </c>
      <c r="J228" s="212"/>
    </row>
    <row r="229" spans="1:10" s="213" customFormat="1" x14ac:dyDescent="0.3">
      <c r="A229" s="272"/>
      <c r="B229" s="240"/>
      <c r="C229" s="207" t="s">
        <v>159</v>
      </c>
      <c r="D229" s="214" t="str">
        <f t="shared" si="26"/>
        <v>54</v>
      </c>
      <c r="E229" s="209" t="s">
        <v>541</v>
      </c>
      <c r="F229" s="209" t="s">
        <v>552</v>
      </c>
      <c r="G229" s="209" t="s">
        <v>268</v>
      </c>
      <c r="H229" s="210">
        <f t="shared" si="27"/>
        <v>10</v>
      </c>
      <c r="I229" s="211" t="s">
        <v>556</v>
      </c>
      <c r="J229" s="212"/>
    </row>
    <row r="230" spans="1:10" s="213" customFormat="1" x14ac:dyDescent="0.3">
      <c r="A230" s="272"/>
      <c r="B230" s="240"/>
      <c r="C230" s="207" t="s">
        <v>162</v>
      </c>
      <c r="D230" s="214" t="str">
        <f t="shared" si="26"/>
        <v>58</v>
      </c>
      <c r="E230" s="209" t="s">
        <v>542</v>
      </c>
      <c r="F230" s="209" t="s">
        <v>552</v>
      </c>
      <c r="G230" s="209" t="s">
        <v>268</v>
      </c>
      <c r="H230" s="210">
        <f t="shared" si="27"/>
        <v>10</v>
      </c>
      <c r="I230" s="211" t="s">
        <v>555</v>
      </c>
      <c r="J230" s="212"/>
    </row>
    <row r="231" spans="1:10" s="213" customFormat="1" x14ac:dyDescent="0.3">
      <c r="A231" s="272"/>
      <c r="B231" s="240"/>
      <c r="C231" s="207" t="s">
        <v>165</v>
      </c>
      <c r="D231" s="214" t="str">
        <f t="shared" si="26"/>
        <v>5C</v>
      </c>
      <c r="E231" s="209" t="s">
        <v>543</v>
      </c>
      <c r="F231" s="209" t="s">
        <v>552</v>
      </c>
      <c r="G231" s="209" t="s">
        <v>268</v>
      </c>
      <c r="H231" s="210">
        <f t="shared" si="27"/>
        <v>10</v>
      </c>
      <c r="I231" s="211" t="s">
        <v>556</v>
      </c>
      <c r="J231" s="212" t="s">
        <v>591</v>
      </c>
    </row>
    <row r="232" spans="1:10" s="213" customFormat="1" x14ac:dyDescent="0.3">
      <c r="A232" s="272"/>
      <c r="B232" s="240"/>
      <c r="C232" s="207" t="s">
        <v>168</v>
      </c>
      <c r="D232" s="214" t="str">
        <f t="shared" si="26"/>
        <v>60</v>
      </c>
      <c r="E232" s="209" t="s">
        <v>544</v>
      </c>
      <c r="F232" s="209" t="s">
        <v>552</v>
      </c>
      <c r="G232" s="209" t="s">
        <v>268</v>
      </c>
      <c r="H232" s="210">
        <f t="shared" si="27"/>
        <v>10</v>
      </c>
      <c r="I232" s="211" t="s">
        <v>419</v>
      </c>
      <c r="J232" s="212" t="s">
        <v>592</v>
      </c>
    </row>
    <row r="233" spans="1:10" s="213" customFormat="1" x14ac:dyDescent="0.3">
      <c r="A233" s="272"/>
      <c r="B233" s="240"/>
      <c r="C233" s="207" t="s">
        <v>171</v>
      </c>
      <c r="D233" s="214" t="str">
        <f t="shared" si="26"/>
        <v>64</v>
      </c>
      <c r="E233" s="209" t="s">
        <v>545</v>
      </c>
      <c r="F233" s="209" t="s">
        <v>552</v>
      </c>
      <c r="G233" s="209" t="s">
        <v>268</v>
      </c>
      <c r="H233" s="210">
        <f t="shared" si="27"/>
        <v>10</v>
      </c>
      <c r="I233" s="211" t="s">
        <v>419</v>
      </c>
      <c r="J233" s="212" t="s">
        <v>593</v>
      </c>
    </row>
    <row r="234" spans="1:10" s="213" customFormat="1" x14ac:dyDescent="0.3">
      <c r="A234" s="272"/>
      <c r="B234" s="240"/>
      <c r="C234" s="207" t="s">
        <v>226</v>
      </c>
      <c r="D234" s="214" t="str">
        <f t="shared" si="26"/>
        <v>68</v>
      </c>
      <c r="E234" s="209" t="s">
        <v>546</v>
      </c>
      <c r="F234" s="209" t="s">
        <v>552</v>
      </c>
      <c r="G234" s="209" t="s">
        <v>268</v>
      </c>
      <c r="H234" s="210">
        <f t="shared" si="27"/>
        <v>10</v>
      </c>
      <c r="I234" s="211" t="s">
        <v>416</v>
      </c>
      <c r="J234" s="212" t="s">
        <v>594</v>
      </c>
    </row>
    <row r="235" spans="1:10" s="213" customFormat="1" x14ac:dyDescent="0.3">
      <c r="A235" s="272"/>
      <c r="B235" s="240"/>
      <c r="C235" s="207" t="s">
        <v>229</v>
      </c>
      <c r="D235" s="214" t="str">
        <f t="shared" si="26"/>
        <v>6C</v>
      </c>
      <c r="E235" s="209" t="s">
        <v>547</v>
      </c>
      <c r="F235" s="209" t="s">
        <v>552</v>
      </c>
      <c r="G235" s="209" t="s">
        <v>268</v>
      </c>
      <c r="H235" s="210">
        <f t="shared" si="27"/>
        <v>10</v>
      </c>
      <c r="I235" s="211" t="s">
        <v>419</v>
      </c>
      <c r="J235" s="212" t="s">
        <v>593</v>
      </c>
    </row>
    <row r="236" spans="1:10" s="213" customFormat="1" x14ac:dyDescent="0.3">
      <c r="A236" s="272"/>
      <c r="B236" s="240"/>
      <c r="C236" s="207" t="s">
        <v>232</v>
      </c>
      <c r="D236" s="214" t="str">
        <f t="shared" si="26"/>
        <v>70</v>
      </c>
      <c r="E236" s="209" t="s">
        <v>548</v>
      </c>
      <c r="F236" s="209" t="s">
        <v>552</v>
      </c>
      <c r="G236" s="209" t="s">
        <v>268</v>
      </c>
      <c r="H236" s="210">
        <f t="shared" si="27"/>
        <v>10</v>
      </c>
      <c r="I236" s="211" t="s">
        <v>416</v>
      </c>
      <c r="J236" s="212" t="s">
        <v>594</v>
      </c>
    </row>
    <row r="237" spans="1:10" s="213" customFormat="1" x14ac:dyDescent="0.3">
      <c r="A237" s="272"/>
      <c r="B237" s="240"/>
      <c r="C237" s="207" t="s">
        <v>235</v>
      </c>
      <c r="D237" s="214" t="str">
        <f t="shared" si="26"/>
        <v>74</v>
      </c>
      <c r="E237" s="209" t="s">
        <v>549</v>
      </c>
      <c r="F237" s="209" t="s">
        <v>552</v>
      </c>
      <c r="G237" s="209" t="s">
        <v>268</v>
      </c>
      <c r="H237" s="210">
        <f t="shared" si="27"/>
        <v>10</v>
      </c>
      <c r="I237" s="215" t="str">
        <f t="shared" si="28"/>
        <v>10'h0</v>
      </c>
      <c r="J237" s="212"/>
    </row>
    <row r="238" spans="1:10" s="213" customFormat="1" x14ac:dyDescent="0.3">
      <c r="A238" s="272"/>
      <c r="B238" s="240"/>
      <c r="C238" s="207" t="s">
        <v>238</v>
      </c>
      <c r="D238" s="214" t="str">
        <f t="shared" si="26"/>
        <v>78</v>
      </c>
      <c r="E238" s="209" t="s">
        <v>550</v>
      </c>
      <c r="F238" s="209" t="s">
        <v>552</v>
      </c>
      <c r="G238" s="209" t="s">
        <v>268</v>
      </c>
      <c r="H238" s="210">
        <f t="shared" si="27"/>
        <v>10</v>
      </c>
      <c r="I238" s="215" t="str">
        <f t="shared" si="28"/>
        <v>10'h0</v>
      </c>
      <c r="J238" s="212"/>
    </row>
    <row r="239" spans="1:10" s="213" customFormat="1" x14ac:dyDescent="0.3">
      <c r="A239" s="272"/>
      <c r="B239" s="240"/>
      <c r="C239" s="207" t="s">
        <v>240</v>
      </c>
      <c r="D239" s="214" t="str">
        <f t="shared" si="26"/>
        <v>7C</v>
      </c>
      <c r="E239" s="209" t="s">
        <v>551</v>
      </c>
      <c r="F239" s="209" t="s">
        <v>552</v>
      </c>
      <c r="G239" s="209" t="s">
        <v>268</v>
      </c>
      <c r="H239" s="210">
        <f t="shared" si="27"/>
        <v>10</v>
      </c>
      <c r="I239" s="215" t="str">
        <f t="shared" si="28"/>
        <v>10'h0</v>
      </c>
      <c r="J239" s="212"/>
    </row>
    <row r="240" spans="1:10" s="213" customFormat="1" x14ac:dyDescent="0.3">
      <c r="A240" s="272"/>
      <c r="B240" s="240"/>
      <c r="C240" s="207" t="s">
        <v>243</v>
      </c>
      <c r="D240" s="214" t="str">
        <f t="shared" si="26"/>
        <v>80</v>
      </c>
      <c r="E240" s="213" t="s">
        <v>558</v>
      </c>
      <c r="F240" s="209" t="s">
        <v>552</v>
      </c>
      <c r="G240" s="209" t="s">
        <v>268</v>
      </c>
      <c r="H240" s="210">
        <f t="shared" si="27"/>
        <v>10</v>
      </c>
      <c r="I240" s="211" t="s">
        <v>599</v>
      </c>
      <c r="J240" s="212" t="s">
        <v>590</v>
      </c>
    </row>
    <row r="241" spans="1:10" s="213" customFormat="1" x14ac:dyDescent="0.3">
      <c r="A241" s="272"/>
      <c r="B241" s="240"/>
      <c r="C241" s="207" t="s">
        <v>245</v>
      </c>
      <c r="D241" s="214" t="str">
        <f t="shared" si="26"/>
        <v>84</v>
      </c>
      <c r="E241" s="213" t="s">
        <v>559</v>
      </c>
      <c r="F241" s="209" t="s">
        <v>552</v>
      </c>
      <c r="G241" s="209" t="s">
        <v>268</v>
      </c>
      <c r="H241" s="210">
        <f t="shared" si="27"/>
        <v>10</v>
      </c>
      <c r="I241" s="211" t="s">
        <v>599</v>
      </c>
      <c r="J241" s="212"/>
    </row>
    <row r="242" spans="1:10" s="213" customFormat="1" x14ac:dyDescent="0.3">
      <c r="A242" s="272"/>
      <c r="B242" s="240"/>
      <c r="C242" s="207" t="s">
        <v>248</v>
      </c>
      <c r="D242" s="214" t="str">
        <f t="shared" si="26"/>
        <v>88</v>
      </c>
      <c r="E242" s="213" t="s">
        <v>560</v>
      </c>
      <c r="F242" s="209" t="s">
        <v>552</v>
      </c>
      <c r="G242" s="209" t="s">
        <v>268</v>
      </c>
      <c r="H242" s="210">
        <f t="shared" si="27"/>
        <v>10</v>
      </c>
      <c r="I242" s="211" t="s">
        <v>599</v>
      </c>
      <c r="J242" s="212"/>
    </row>
    <row r="243" spans="1:10" s="213" customFormat="1" x14ac:dyDescent="0.3">
      <c r="A243" s="272"/>
      <c r="B243" s="240"/>
      <c r="C243" s="207" t="s">
        <v>250</v>
      </c>
      <c r="D243" s="214" t="str">
        <f t="shared" si="26"/>
        <v>8C</v>
      </c>
      <c r="E243" s="213" t="s">
        <v>561</v>
      </c>
      <c r="F243" s="209" t="s">
        <v>552</v>
      </c>
      <c r="G243" s="209" t="s">
        <v>268</v>
      </c>
      <c r="H243" s="210">
        <f t="shared" si="27"/>
        <v>10</v>
      </c>
      <c r="I243" s="211" t="s">
        <v>621</v>
      </c>
      <c r="J243" s="212"/>
    </row>
    <row r="244" spans="1:10" s="213" customFormat="1" x14ac:dyDescent="0.3">
      <c r="A244" s="272"/>
      <c r="B244" s="240"/>
      <c r="C244" s="207" t="s">
        <v>253</v>
      </c>
      <c r="D244" s="214" t="str">
        <f t="shared" si="26"/>
        <v>90</v>
      </c>
      <c r="E244" s="213" t="s">
        <v>562</v>
      </c>
      <c r="F244" s="209" t="s">
        <v>552</v>
      </c>
      <c r="G244" s="209" t="s">
        <v>268</v>
      </c>
      <c r="H244" s="210">
        <f t="shared" si="27"/>
        <v>10</v>
      </c>
      <c r="I244" s="211" t="s">
        <v>621</v>
      </c>
      <c r="J244" s="212"/>
    </row>
    <row r="245" spans="1:10" s="213" customFormat="1" x14ac:dyDescent="0.3">
      <c r="A245" s="272"/>
      <c r="B245" s="240"/>
      <c r="C245" s="207" t="s">
        <v>255</v>
      </c>
      <c r="D245" s="214" t="str">
        <f t="shared" si="26"/>
        <v>94</v>
      </c>
      <c r="E245" s="213" t="s">
        <v>563</v>
      </c>
      <c r="F245" s="209" t="s">
        <v>552</v>
      </c>
      <c r="G245" s="209" t="s">
        <v>268</v>
      </c>
      <c r="H245" s="210">
        <f t="shared" si="27"/>
        <v>10</v>
      </c>
      <c r="I245" s="211" t="s">
        <v>621</v>
      </c>
      <c r="J245" s="212"/>
    </row>
    <row r="246" spans="1:10" s="213" customFormat="1" x14ac:dyDescent="0.3">
      <c r="A246" s="272"/>
      <c r="B246" s="240"/>
      <c r="C246" s="207" t="s">
        <v>258</v>
      </c>
      <c r="D246" s="214" t="str">
        <f t="shared" si="26"/>
        <v>98</v>
      </c>
      <c r="E246" s="213" t="s">
        <v>564</v>
      </c>
      <c r="F246" s="209" t="s">
        <v>552</v>
      </c>
      <c r="G246" s="209" t="s">
        <v>268</v>
      </c>
      <c r="H246" s="210">
        <f t="shared" si="27"/>
        <v>10</v>
      </c>
      <c r="I246" s="211" t="s">
        <v>621</v>
      </c>
      <c r="J246" s="212"/>
    </row>
    <row r="247" spans="1:10" s="213" customFormat="1" x14ac:dyDescent="0.3">
      <c r="A247" s="272"/>
      <c r="B247" s="240"/>
      <c r="C247" s="207" t="s">
        <v>260</v>
      </c>
      <c r="D247" s="214" t="str">
        <f t="shared" si="26"/>
        <v>9C</v>
      </c>
      <c r="E247" s="213" t="s">
        <v>565</v>
      </c>
      <c r="F247" s="209" t="s">
        <v>552</v>
      </c>
      <c r="G247" s="209" t="s">
        <v>268</v>
      </c>
      <c r="H247" s="210">
        <f t="shared" si="27"/>
        <v>10</v>
      </c>
      <c r="I247" s="211" t="s">
        <v>621</v>
      </c>
      <c r="J247" s="212"/>
    </row>
    <row r="248" spans="1:10" s="213" customFormat="1" x14ac:dyDescent="0.3">
      <c r="A248" s="272"/>
      <c r="B248" s="240"/>
      <c r="C248" s="207" t="s">
        <v>263</v>
      </c>
      <c r="D248" s="214" t="str">
        <f t="shared" si="26"/>
        <v>A0</v>
      </c>
      <c r="E248" s="213" t="s">
        <v>566</v>
      </c>
      <c r="F248" s="209" t="s">
        <v>552</v>
      </c>
      <c r="G248" s="209" t="s">
        <v>268</v>
      </c>
      <c r="H248" s="210">
        <f t="shared" si="27"/>
        <v>10</v>
      </c>
      <c r="I248" s="211" t="s">
        <v>600</v>
      </c>
      <c r="J248" s="212"/>
    </row>
    <row r="249" spans="1:10" s="213" customFormat="1" x14ac:dyDescent="0.3">
      <c r="A249" s="272"/>
      <c r="B249" s="240"/>
      <c r="C249" s="207" t="s">
        <v>427</v>
      </c>
      <c r="D249" s="214" t="str">
        <f t="shared" si="26"/>
        <v>A4</v>
      </c>
      <c r="E249" s="213" t="s">
        <v>567</v>
      </c>
      <c r="F249" s="209" t="s">
        <v>552</v>
      </c>
      <c r="G249" s="209" t="s">
        <v>268</v>
      </c>
      <c r="H249" s="210">
        <f t="shared" si="27"/>
        <v>10</v>
      </c>
      <c r="I249" s="211" t="s">
        <v>600</v>
      </c>
      <c r="J249" s="212"/>
    </row>
    <row r="250" spans="1:10" s="213" customFormat="1" x14ac:dyDescent="0.3">
      <c r="A250" s="272"/>
      <c r="B250" s="240"/>
      <c r="C250" s="207" t="s">
        <v>428</v>
      </c>
      <c r="D250" s="214" t="str">
        <f t="shared" si="26"/>
        <v>A8</v>
      </c>
      <c r="E250" s="213" t="s">
        <v>568</v>
      </c>
      <c r="F250" s="209" t="s">
        <v>552</v>
      </c>
      <c r="G250" s="209" t="s">
        <v>268</v>
      </c>
      <c r="H250" s="210">
        <f t="shared" si="27"/>
        <v>10</v>
      </c>
      <c r="I250" s="211" t="s">
        <v>599</v>
      </c>
      <c r="J250" s="212"/>
    </row>
    <row r="251" spans="1:10" s="213" customFormat="1" x14ac:dyDescent="0.3">
      <c r="A251" s="272"/>
      <c r="B251" s="240"/>
      <c r="C251" s="207" t="s">
        <v>429</v>
      </c>
      <c r="D251" s="214" t="str">
        <f t="shared" si="26"/>
        <v>AC</v>
      </c>
      <c r="E251" s="213" t="s">
        <v>569</v>
      </c>
      <c r="F251" s="209" t="s">
        <v>552</v>
      </c>
      <c r="G251" s="209" t="s">
        <v>268</v>
      </c>
      <c r="H251" s="210">
        <f t="shared" si="27"/>
        <v>10</v>
      </c>
      <c r="I251" s="211" t="s">
        <v>599</v>
      </c>
      <c r="J251" s="212"/>
    </row>
    <row r="252" spans="1:10" s="213" customFormat="1" x14ac:dyDescent="0.3">
      <c r="A252" s="272"/>
      <c r="B252" s="240"/>
      <c r="C252" s="207" t="s">
        <v>430</v>
      </c>
      <c r="D252" s="214" t="str">
        <f t="shared" si="26"/>
        <v>B0</v>
      </c>
      <c r="E252" s="213" t="s">
        <v>570</v>
      </c>
      <c r="F252" s="209" t="s">
        <v>552</v>
      </c>
      <c r="G252" s="209" t="s">
        <v>268</v>
      </c>
      <c r="H252" s="210">
        <f t="shared" si="27"/>
        <v>10</v>
      </c>
      <c r="I252" s="211" t="s">
        <v>599</v>
      </c>
      <c r="J252" s="212"/>
    </row>
    <row r="253" spans="1:10" s="213" customFormat="1" x14ac:dyDescent="0.3">
      <c r="A253" s="272"/>
      <c r="B253" s="240"/>
      <c r="C253" s="207" t="s">
        <v>431</v>
      </c>
      <c r="D253" s="214" t="str">
        <f t="shared" si="26"/>
        <v>B4</v>
      </c>
      <c r="E253" s="213" t="s">
        <v>571</v>
      </c>
      <c r="F253" s="209" t="s">
        <v>552</v>
      </c>
      <c r="G253" s="209" t="s">
        <v>268</v>
      </c>
      <c r="H253" s="210">
        <f t="shared" si="27"/>
        <v>10</v>
      </c>
      <c r="I253" s="211" t="s">
        <v>599</v>
      </c>
      <c r="J253" s="212"/>
    </row>
    <row r="254" spans="1:10" s="213" customFormat="1" x14ac:dyDescent="0.3">
      <c r="A254" s="272"/>
      <c r="B254" s="240"/>
      <c r="C254" s="207" t="s">
        <v>432</v>
      </c>
      <c r="D254" s="214" t="str">
        <f t="shared" si="26"/>
        <v>B8</v>
      </c>
      <c r="E254" s="213" t="s">
        <v>572</v>
      </c>
      <c r="F254" s="209" t="s">
        <v>552</v>
      </c>
      <c r="G254" s="209" t="s">
        <v>268</v>
      </c>
      <c r="H254" s="210">
        <f t="shared" si="27"/>
        <v>10</v>
      </c>
      <c r="I254" s="211" t="s">
        <v>600</v>
      </c>
      <c r="J254" s="212"/>
    </row>
    <row r="255" spans="1:10" s="213" customFormat="1" x14ac:dyDescent="0.3">
      <c r="A255" s="272"/>
      <c r="B255" s="240"/>
      <c r="C255" s="207" t="s">
        <v>433</v>
      </c>
      <c r="D255" s="214" t="str">
        <f t="shared" si="26"/>
        <v>BC</v>
      </c>
      <c r="E255" s="213" t="s">
        <v>573</v>
      </c>
      <c r="F255" s="209" t="s">
        <v>552</v>
      </c>
      <c r="G255" s="209" t="s">
        <v>268</v>
      </c>
      <c r="H255" s="210">
        <f t="shared" si="27"/>
        <v>10</v>
      </c>
      <c r="I255" s="211" t="s">
        <v>600</v>
      </c>
      <c r="J255" s="212"/>
    </row>
    <row r="256" spans="1:10" s="213" customFormat="1" x14ac:dyDescent="0.3">
      <c r="A256" s="272"/>
      <c r="B256" s="240"/>
      <c r="C256" s="207" t="s">
        <v>434</v>
      </c>
      <c r="D256" s="214" t="str">
        <f t="shared" si="26"/>
        <v>C0</v>
      </c>
      <c r="E256" s="213" t="s">
        <v>574</v>
      </c>
      <c r="F256" s="209" t="s">
        <v>552</v>
      </c>
      <c r="G256" s="209" t="s">
        <v>268</v>
      </c>
      <c r="H256" s="210">
        <f t="shared" si="27"/>
        <v>10</v>
      </c>
      <c r="I256" s="211" t="s">
        <v>599</v>
      </c>
      <c r="J256" s="212"/>
    </row>
    <row r="257" spans="1:10" s="213" customFormat="1" x14ac:dyDescent="0.3">
      <c r="A257" s="272"/>
      <c r="B257" s="240"/>
      <c r="C257" s="207" t="s">
        <v>435</v>
      </c>
      <c r="D257" s="214" t="str">
        <f t="shared" si="26"/>
        <v>C4</v>
      </c>
      <c r="E257" s="213" t="s">
        <v>575</v>
      </c>
      <c r="F257" s="209" t="s">
        <v>552</v>
      </c>
      <c r="G257" s="209" t="s">
        <v>268</v>
      </c>
      <c r="H257" s="210">
        <f t="shared" si="27"/>
        <v>10</v>
      </c>
      <c r="I257" s="211" t="s">
        <v>599</v>
      </c>
      <c r="J257" s="212"/>
    </row>
    <row r="258" spans="1:10" s="213" customFormat="1" x14ac:dyDescent="0.3">
      <c r="A258" s="272"/>
      <c r="B258" s="240"/>
      <c r="C258" s="207" t="s">
        <v>436</v>
      </c>
      <c r="D258" s="214" t="str">
        <f t="shared" si="26"/>
        <v>C8</v>
      </c>
      <c r="E258" s="213" t="s">
        <v>576</v>
      </c>
      <c r="F258" s="209" t="s">
        <v>552</v>
      </c>
      <c r="G258" s="209" t="s">
        <v>268</v>
      </c>
      <c r="H258" s="210">
        <f t="shared" si="27"/>
        <v>10</v>
      </c>
      <c r="I258" s="211" t="s">
        <v>599</v>
      </c>
      <c r="J258" s="212"/>
    </row>
    <row r="259" spans="1:10" s="213" customFormat="1" x14ac:dyDescent="0.3">
      <c r="A259" s="272"/>
      <c r="B259" s="240"/>
      <c r="C259" s="207" t="s">
        <v>437</v>
      </c>
      <c r="D259" s="214" t="str">
        <f t="shared" si="26"/>
        <v>CC</v>
      </c>
      <c r="E259" s="213" t="s">
        <v>577</v>
      </c>
      <c r="F259" s="209" t="s">
        <v>552</v>
      </c>
      <c r="G259" s="209" t="s">
        <v>268</v>
      </c>
      <c r="H259" s="210">
        <f t="shared" si="27"/>
        <v>10</v>
      </c>
      <c r="I259" s="211" t="s">
        <v>621</v>
      </c>
      <c r="J259" s="212"/>
    </row>
    <row r="260" spans="1:10" s="213" customFormat="1" x14ac:dyDescent="0.3">
      <c r="A260" s="272"/>
      <c r="B260" s="240"/>
      <c r="C260" s="207" t="s">
        <v>438</v>
      </c>
      <c r="D260" s="214" t="str">
        <f t="shared" si="26"/>
        <v>D0</v>
      </c>
      <c r="E260" s="213" t="s">
        <v>578</v>
      </c>
      <c r="F260" s="209" t="s">
        <v>552</v>
      </c>
      <c r="G260" s="209" t="s">
        <v>268</v>
      </c>
      <c r="H260" s="210">
        <f t="shared" si="27"/>
        <v>10</v>
      </c>
      <c r="I260" s="211" t="s">
        <v>621</v>
      </c>
      <c r="J260" s="212"/>
    </row>
    <row r="261" spans="1:10" s="213" customFormat="1" x14ac:dyDescent="0.3">
      <c r="A261" s="272"/>
      <c r="B261" s="240"/>
      <c r="C261" s="207" t="s">
        <v>439</v>
      </c>
      <c r="D261" s="214" t="str">
        <f t="shared" si="26"/>
        <v>D4</v>
      </c>
      <c r="E261" s="213" t="s">
        <v>579</v>
      </c>
      <c r="F261" s="209" t="s">
        <v>552</v>
      </c>
      <c r="G261" s="209" t="s">
        <v>268</v>
      </c>
      <c r="H261" s="210">
        <f t="shared" si="27"/>
        <v>10</v>
      </c>
      <c r="I261" s="211" t="s">
        <v>621</v>
      </c>
      <c r="J261" s="212"/>
    </row>
    <row r="262" spans="1:10" s="213" customFormat="1" x14ac:dyDescent="0.3">
      <c r="A262" s="272"/>
      <c r="B262" s="240"/>
      <c r="C262" s="207" t="s">
        <v>440</v>
      </c>
      <c r="D262" s="214" t="str">
        <f t="shared" si="26"/>
        <v>D8</v>
      </c>
      <c r="E262" s="213" t="s">
        <v>580</v>
      </c>
      <c r="F262" s="209" t="s">
        <v>552</v>
      </c>
      <c r="G262" s="209" t="s">
        <v>268</v>
      </c>
      <c r="H262" s="210">
        <f t="shared" si="27"/>
        <v>10</v>
      </c>
      <c r="I262" s="211" t="s">
        <v>621</v>
      </c>
      <c r="J262" s="212"/>
    </row>
    <row r="263" spans="1:10" s="213" customFormat="1" x14ac:dyDescent="0.3">
      <c r="A263" s="272"/>
      <c r="B263" s="240"/>
      <c r="C263" s="207" t="s">
        <v>441</v>
      </c>
      <c r="D263" s="214" t="str">
        <f t="shared" si="26"/>
        <v>DC</v>
      </c>
      <c r="E263" s="213" t="s">
        <v>581</v>
      </c>
      <c r="F263" s="209" t="s">
        <v>552</v>
      </c>
      <c r="G263" s="209" t="s">
        <v>268</v>
      </c>
      <c r="H263" s="210">
        <f t="shared" si="27"/>
        <v>10</v>
      </c>
      <c r="I263" s="211" t="s">
        <v>621</v>
      </c>
      <c r="J263" s="212"/>
    </row>
    <row r="264" spans="1:10" s="213" customFormat="1" x14ac:dyDescent="0.3">
      <c r="A264" s="272"/>
      <c r="B264" s="240"/>
      <c r="C264" s="207" t="s">
        <v>442</v>
      </c>
      <c r="D264" s="214" t="str">
        <f t="shared" si="26"/>
        <v>E0</v>
      </c>
      <c r="E264" s="213" t="s">
        <v>582</v>
      </c>
      <c r="F264" s="209" t="s">
        <v>552</v>
      </c>
      <c r="G264" s="209" t="s">
        <v>268</v>
      </c>
      <c r="H264" s="210">
        <f t="shared" si="27"/>
        <v>10</v>
      </c>
      <c r="I264" s="211" t="s">
        <v>600</v>
      </c>
      <c r="J264" s="212"/>
    </row>
    <row r="265" spans="1:10" s="213" customFormat="1" x14ac:dyDescent="0.3">
      <c r="A265" s="272"/>
      <c r="B265" s="240"/>
      <c r="C265" s="207" t="s">
        <v>443</v>
      </c>
      <c r="D265" s="214" t="str">
        <f t="shared" si="26"/>
        <v>E4</v>
      </c>
      <c r="E265" s="213" t="s">
        <v>583</v>
      </c>
      <c r="F265" s="209" t="s">
        <v>552</v>
      </c>
      <c r="G265" s="209" t="s">
        <v>268</v>
      </c>
      <c r="H265" s="210">
        <f t="shared" si="27"/>
        <v>10</v>
      </c>
      <c r="I265" s="211" t="s">
        <v>600</v>
      </c>
      <c r="J265" s="212"/>
    </row>
    <row r="266" spans="1:10" s="213" customFormat="1" x14ac:dyDescent="0.3">
      <c r="A266" s="272"/>
      <c r="B266" s="240"/>
      <c r="C266" s="207" t="s">
        <v>444</v>
      </c>
      <c r="D266" s="214" t="str">
        <f t="shared" si="26"/>
        <v>E8</v>
      </c>
      <c r="E266" s="213" t="s">
        <v>584</v>
      </c>
      <c r="F266" s="209" t="s">
        <v>552</v>
      </c>
      <c r="G266" s="209" t="s">
        <v>268</v>
      </c>
      <c r="H266" s="210">
        <f t="shared" si="27"/>
        <v>10</v>
      </c>
      <c r="I266" s="211" t="s">
        <v>599</v>
      </c>
      <c r="J266" s="212"/>
    </row>
    <row r="267" spans="1:10" s="213" customFormat="1" x14ac:dyDescent="0.3">
      <c r="A267" s="272"/>
      <c r="B267" s="240"/>
      <c r="C267" s="207" t="s">
        <v>445</v>
      </c>
      <c r="D267" s="214" t="str">
        <f t="shared" si="26"/>
        <v>EC</v>
      </c>
      <c r="E267" s="213" t="s">
        <v>585</v>
      </c>
      <c r="F267" s="209" t="s">
        <v>552</v>
      </c>
      <c r="G267" s="209" t="s">
        <v>268</v>
      </c>
      <c r="H267" s="210">
        <f t="shared" si="27"/>
        <v>10</v>
      </c>
      <c r="I267" s="211" t="s">
        <v>599</v>
      </c>
      <c r="J267" s="212"/>
    </row>
    <row r="268" spans="1:10" s="213" customFormat="1" x14ac:dyDescent="0.3">
      <c r="A268" s="272"/>
      <c r="B268" s="240"/>
      <c r="C268" s="207" t="s">
        <v>446</v>
      </c>
      <c r="D268" s="214" t="str">
        <f t="shared" ref="D268:D271" si="29">DEC2HEX(C268)</f>
        <v>F0</v>
      </c>
      <c r="E268" s="213" t="s">
        <v>586</v>
      </c>
      <c r="F268" s="209" t="s">
        <v>552</v>
      </c>
      <c r="G268" s="209" t="s">
        <v>268</v>
      </c>
      <c r="H268" s="210">
        <f t="shared" si="27"/>
        <v>10</v>
      </c>
      <c r="I268" s="211" t="s">
        <v>599</v>
      </c>
      <c r="J268" s="212"/>
    </row>
    <row r="269" spans="1:10" s="213" customFormat="1" x14ac:dyDescent="0.3">
      <c r="A269" s="272"/>
      <c r="B269" s="240"/>
      <c r="C269" s="207" t="s">
        <v>447</v>
      </c>
      <c r="D269" s="214" t="str">
        <f t="shared" si="29"/>
        <v>F4</v>
      </c>
      <c r="E269" s="213" t="s">
        <v>587</v>
      </c>
      <c r="F269" s="209" t="s">
        <v>552</v>
      </c>
      <c r="G269" s="209" t="s">
        <v>268</v>
      </c>
      <c r="H269" s="210">
        <f t="shared" si="27"/>
        <v>10</v>
      </c>
      <c r="I269" s="211" t="s">
        <v>599</v>
      </c>
      <c r="J269" s="212"/>
    </row>
    <row r="270" spans="1:10" s="213" customFormat="1" x14ac:dyDescent="0.3">
      <c r="A270" s="272"/>
      <c r="B270" s="240"/>
      <c r="C270" s="207" t="s">
        <v>448</v>
      </c>
      <c r="D270" s="214" t="str">
        <f t="shared" si="29"/>
        <v>F8</v>
      </c>
      <c r="E270" s="213" t="s">
        <v>588</v>
      </c>
      <c r="F270" s="209" t="s">
        <v>552</v>
      </c>
      <c r="G270" s="209" t="s">
        <v>268</v>
      </c>
      <c r="H270" s="210">
        <f t="shared" si="27"/>
        <v>10</v>
      </c>
      <c r="I270" s="211" t="s">
        <v>600</v>
      </c>
      <c r="J270" s="212"/>
    </row>
    <row r="271" spans="1:10" s="213" customFormat="1" x14ac:dyDescent="0.3">
      <c r="A271" s="272"/>
      <c r="B271" s="240"/>
      <c r="C271" s="207" t="s">
        <v>449</v>
      </c>
      <c r="D271" s="214" t="str">
        <f t="shared" si="29"/>
        <v>FC</v>
      </c>
      <c r="E271" s="213" t="s">
        <v>589</v>
      </c>
      <c r="F271" s="209" t="s">
        <v>552</v>
      </c>
      <c r="G271" s="209" t="s">
        <v>268</v>
      </c>
      <c r="H271" s="210">
        <f t="shared" si="27"/>
        <v>10</v>
      </c>
      <c r="I271" s="211" t="s">
        <v>600</v>
      </c>
      <c r="J271" s="212"/>
    </row>
    <row r="272" spans="1:10" s="178" customFormat="1" x14ac:dyDescent="0.3">
      <c r="A272" s="171"/>
      <c r="C272" s="173"/>
      <c r="D272" s="88"/>
      <c r="F272" s="174"/>
      <c r="G272" s="174"/>
      <c r="H272" s="175"/>
      <c r="I272" s="176"/>
      <c r="J272" s="177"/>
    </row>
    <row r="273" spans="1:10" s="213" customFormat="1" x14ac:dyDescent="0.3">
      <c r="A273" s="218"/>
      <c r="B273" s="239" t="s">
        <v>716</v>
      </c>
      <c r="C273" s="207" t="s">
        <v>670</v>
      </c>
      <c r="D273" s="214" t="str">
        <f>DEC2HEX(C273)</f>
        <v>0</v>
      </c>
      <c r="E273" s="209" t="s">
        <v>674</v>
      </c>
      <c r="F273" s="209" t="s">
        <v>391</v>
      </c>
      <c r="G273" s="209" t="s">
        <v>418</v>
      </c>
      <c r="H273" s="210">
        <f t="shared" si="27"/>
        <v>10</v>
      </c>
      <c r="I273" s="215" t="str">
        <f t="shared" ref="I273:I280" si="30">CONCATENATE(H273,"'h0")</f>
        <v>10'h0</v>
      </c>
      <c r="J273" s="212"/>
    </row>
    <row r="274" spans="1:10" s="213" customFormat="1" x14ac:dyDescent="0.3">
      <c r="A274" s="218"/>
      <c r="B274" s="240"/>
      <c r="C274" s="207" t="s">
        <v>671</v>
      </c>
      <c r="D274" s="214" t="str">
        <f t="shared" ref="D274:D304" si="31">DEC2HEX(C274)</f>
        <v>4</v>
      </c>
      <c r="E274" s="209" t="s">
        <v>681</v>
      </c>
      <c r="F274" s="209" t="s">
        <v>391</v>
      </c>
      <c r="G274" s="209" t="s">
        <v>418</v>
      </c>
      <c r="H274" s="210">
        <f t="shared" si="27"/>
        <v>10</v>
      </c>
      <c r="I274" s="215" t="str">
        <f t="shared" si="30"/>
        <v>10'h0</v>
      </c>
      <c r="J274" s="212"/>
    </row>
    <row r="275" spans="1:10" s="213" customFormat="1" x14ac:dyDescent="0.3">
      <c r="A275" s="218"/>
      <c r="B275" s="240"/>
      <c r="C275" s="207" t="s">
        <v>672</v>
      </c>
      <c r="D275" s="214" t="str">
        <f t="shared" si="31"/>
        <v>8</v>
      </c>
      <c r="E275" s="209" t="s">
        <v>682</v>
      </c>
      <c r="F275" s="209" t="s">
        <v>391</v>
      </c>
      <c r="G275" s="209" t="s">
        <v>418</v>
      </c>
      <c r="H275" s="210">
        <f t="shared" ref="H275:H304" si="32">(MID(G275,1,FIND(":",G275,1)-1)-(MID(G275,FIND(":",G275,1)+1,LEN(G275-FIND(":",G275,1)+1))))+1</f>
        <v>10</v>
      </c>
      <c r="I275" s="215" t="str">
        <f t="shared" si="30"/>
        <v>10'h0</v>
      </c>
      <c r="J275" s="212"/>
    </row>
    <row r="276" spans="1:10" s="213" customFormat="1" x14ac:dyDescent="0.3">
      <c r="A276" s="218"/>
      <c r="B276" s="240"/>
      <c r="C276" s="207" t="s">
        <v>673</v>
      </c>
      <c r="D276" s="214" t="str">
        <f t="shared" si="31"/>
        <v>C</v>
      </c>
      <c r="E276" s="209" t="s">
        <v>683</v>
      </c>
      <c r="F276" s="209" t="s">
        <v>391</v>
      </c>
      <c r="G276" s="209" t="s">
        <v>268</v>
      </c>
      <c r="H276" s="210">
        <f t="shared" si="32"/>
        <v>10</v>
      </c>
      <c r="I276" s="215" t="str">
        <f t="shared" si="30"/>
        <v>10'h0</v>
      </c>
      <c r="J276" s="212"/>
    </row>
    <row r="277" spans="1:10" s="213" customFormat="1" x14ac:dyDescent="0.3">
      <c r="A277" s="218"/>
      <c r="B277" s="240"/>
      <c r="C277" s="207" t="s">
        <v>51</v>
      </c>
      <c r="D277" s="214" t="str">
        <f t="shared" si="31"/>
        <v>10</v>
      </c>
      <c r="E277" s="209" t="s">
        <v>675</v>
      </c>
      <c r="F277" s="209" t="s">
        <v>391</v>
      </c>
      <c r="G277" s="209" t="s">
        <v>268</v>
      </c>
      <c r="H277" s="210">
        <f t="shared" si="32"/>
        <v>10</v>
      </c>
      <c r="I277" s="215" t="str">
        <f t="shared" si="30"/>
        <v>10'h0</v>
      </c>
      <c r="J277" s="212"/>
    </row>
    <row r="278" spans="1:10" s="213" customFormat="1" x14ac:dyDescent="0.3">
      <c r="A278" s="218"/>
      <c r="B278" s="240"/>
      <c r="C278" s="207" t="s">
        <v>61</v>
      </c>
      <c r="D278" s="214" t="str">
        <f t="shared" si="31"/>
        <v>14</v>
      </c>
      <c r="E278" s="209" t="s">
        <v>684</v>
      </c>
      <c r="F278" s="209" t="s">
        <v>391</v>
      </c>
      <c r="G278" s="209" t="s">
        <v>268</v>
      </c>
      <c r="H278" s="210">
        <f t="shared" si="32"/>
        <v>10</v>
      </c>
      <c r="I278" s="215" t="str">
        <f t="shared" si="30"/>
        <v>10'h0</v>
      </c>
      <c r="J278" s="212"/>
    </row>
    <row r="279" spans="1:10" s="213" customFormat="1" x14ac:dyDescent="0.3">
      <c r="A279" s="218"/>
      <c r="B279" s="240"/>
      <c r="C279" s="207" t="s">
        <v>68</v>
      </c>
      <c r="D279" s="214" t="str">
        <f t="shared" si="31"/>
        <v>18</v>
      </c>
      <c r="E279" s="209" t="s">
        <v>685</v>
      </c>
      <c r="F279" s="209" t="s">
        <v>391</v>
      </c>
      <c r="G279" s="209" t="s">
        <v>268</v>
      </c>
      <c r="H279" s="210">
        <f t="shared" si="32"/>
        <v>10</v>
      </c>
      <c r="I279" s="215" t="str">
        <f t="shared" si="30"/>
        <v>10'h0</v>
      </c>
      <c r="J279" s="212"/>
    </row>
    <row r="280" spans="1:10" s="213" customFormat="1" x14ac:dyDescent="0.3">
      <c r="A280" s="218"/>
      <c r="B280" s="240"/>
      <c r="C280" s="207" t="s">
        <v>72</v>
      </c>
      <c r="D280" s="214" t="str">
        <f t="shared" si="31"/>
        <v>1C</v>
      </c>
      <c r="E280" s="209" t="s">
        <v>686</v>
      </c>
      <c r="F280" s="209" t="s">
        <v>391</v>
      </c>
      <c r="G280" s="209" t="s">
        <v>268</v>
      </c>
      <c r="H280" s="210">
        <f t="shared" si="32"/>
        <v>10</v>
      </c>
      <c r="I280" s="215" t="str">
        <f t="shared" si="30"/>
        <v>10'h0</v>
      </c>
      <c r="J280" s="212"/>
    </row>
    <row r="281" spans="1:10" s="213" customFormat="1" x14ac:dyDescent="0.3">
      <c r="A281" s="218"/>
      <c r="B281" s="240"/>
      <c r="C281" s="207" t="s">
        <v>78</v>
      </c>
      <c r="D281" s="214" t="str">
        <f t="shared" si="31"/>
        <v>20</v>
      </c>
      <c r="E281" s="209" t="s">
        <v>676</v>
      </c>
      <c r="F281" s="209" t="s">
        <v>391</v>
      </c>
      <c r="G281" s="209" t="s">
        <v>268</v>
      </c>
      <c r="H281" s="210">
        <f t="shared" si="32"/>
        <v>10</v>
      </c>
      <c r="I281" s="211" t="s">
        <v>706</v>
      </c>
      <c r="J281" s="212"/>
    </row>
    <row r="282" spans="1:10" s="213" customFormat="1" x14ac:dyDescent="0.3">
      <c r="A282" s="218"/>
      <c r="B282" s="240"/>
      <c r="C282" s="207" t="s">
        <v>83</v>
      </c>
      <c r="D282" s="214" t="str">
        <f t="shared" si="31"/>
        <v>24</v>
      </c>
      <c r="E282" s="209" t="s">
        <v>687</v>
      </c>
      <c r="F282" s="209" t="s">
        <v>391</v>
      </c>
      <c r="G282" s="209" t="s">
        <v>268</v>
      </c>
      <c r="H282" s="210">
        <f t="shared" si="32"/>
        <v>10</v>
      </c>
      <c r="I282" s="211" t="s">
        <v>706</v>
      </c>
      <c r="J282" s="212"/>
    </row>
    <row r="283" spans="1:10" s="213" customFormat="1" x14ac:dyDescent="0.3">
      <c r="A283" s="218"/>
      <c r="B283" s="240"/>
      <c r="C283" s="207" t="s">
        <v>127</v>
      </c>
      <c r="D283" s="214" t="str">
        <f t="shared" si="31"/>
        <v>28</v>
      </c>
      <c r="E283" s="209" t="s">
        <v>688</v>
      </c>
      <c r="F283" s="209" t="s">
        <v>391</v>
      </c>
      <c r="G283" s="209" t="s">
        <v>268</v>
      </c>
      <c r="H283" s="210">
        <f t="shared" si="32"/>
        <v>10</v>
      </c>
      <c r="I283" s="211" t="s">
        <v>706</v>
      </c>
      <c r="J283" s="212"/>
    </row>
    <row r="284" spans="1:10" s="213" customFormat="1" x14ac:dyDescent="0.3">
      <c r="A284" s="218"/>
      <c r="B284" s="240"/>
      <c r="C284" s="207" t="s">
        <v>130</v>
      </c>
      <c r="D284" s="214" t="str">
        <f t="shared" si="31"/>
        <v>2C</v>
      </c>
      <c r="E284" s="209" t="s">
        <v>689</v>
      </c>
      <c r="F284" s="209" t="s">
        <v>391</v>
      </c>
      <c r="G284" s="209" t="s">
        <v>268</v>
      </c>
      <c r="H284" s="210">
        <f t="shared" si="32"/>
        <v>10</v>
      </c>
      <c r="I284" s="211" t="s">
        <v>706</v>
      </c>
      <c r="J284" s="212"/>
    </row>
    <row r="285" spans="1:10" s="213" customFormat="1" x14ac:dyDescent="0.3">
      <c r="A285" s="218"/>
      <c r="B285" s="240"/>
      <c r="C285" s="207" t="s">
        <v>132</v>
      </c>
      <c r="D285" s="214" t="str">
        <f t="shared" si="31"/>
        <v>30</v>
      </c>
      <c r="E285" s="209" t="s">
        <v>677</v>
      </c>
      <c r="F285" s="209" t="s">
        <v>391</v>
      </c>
      <c r="G285" s="209" t="s">
        <v>268</v>
      </c>
      <c r="H285" s="210">
        <f t="shared" si="32"/>
        <v>10</v>
      </c>
      <c r="I285" s="211" t="s">
        <v>706</v>
      </c>
      <c r="J285" s="212"/>
    </row>
    <row r="286" spans="1:10" s="213" customFormat="1" x14ac:dyDescent="0.3">
      <c r="A286" s="218"/>
      <c r="B286" s="240"/>
      <c r="C286" s="207" t="s">
        <v>134</v>
      </c>
      <c r="D286" s="214" t="str">
        <f t="shared" si="31"/>
        <v>34</v>
      </c>
      <c r="E286" s="209" t="s">
        <v>690</v>
      </c>
      <c r="F286" s="209" t="s">
        <v>391</v>
      </c>
      <c r="G286" s="209" t="s">
        <v>268</v>
      </c>
      <c r="H286" s="210">
        <f t="shared" si="32"/>
        <v>10</v>
      </c>
      <c r="I286" s="211" t="s">
        <v>706</v>
      </c>
      <c r="J286" s="212"/>
    </row>
    <row r="287" spans="1:10" s="213" customFormat="1" x14ac:dyDescent="0.3">
      <c r="A287" s="218"/>
      <c r="B287" s="240"/>
      <c r="C287" s="207" t="s">
        <v>136</v>
      </c>
      <c r="D287" s="214" t="str">
        <f t="shared" si="31"/>
        <v>38</v>
      </c>
      <c r="E287" s="209" t="s">
        <v>691</v>
      </c>
      <c r="F287" s="209" t="s">
        <v>391</v>
      </c>
      <c r="G287" s="209" t="s">
        <v>268</v>
      </c>
      <c r="H287" s="210">
        <f t="shared" si="32"/>
        <v>10</v>
      </c>
      <c r="I287" s="215" t="str">
        <f t="shared" ref="I287:I304" si="33">CONCATENATE(H287,"'h0")</f>
        <v>10'h0</v>
      </c>
      <c r="J287" s="212"/>
    </row>
    <row r="288" spans="1:10" s="213" customFormat="1" x14ac:dyDescent="0.3">
      <c r="A288" s="218"/>
      <c r="B288" s="240"/>
      <c r="C288" s="207" t="s">
        <v>139</v>
      </c>
      <c r="D288" s="214" t="str">
        <f t="shared" si="31"/>
        <v>3C</v>
      </c>
      <c r="E288" s="209" t="s">
        <v>692</v>
      </c>
      <c r="F288" s="209" t="s">
        <v>391</v>
      </c>
      <c r="G288" s="209" t="s">
        <v>268</v>
      </c>
      <c r="H288" s="210">
        <f t="shared" si="32"/>
        <v>10</v>
      </c>
      <c r="I288" s="215" t="str">
        <f t="shared" si="33"/>
        <v>10'h0</v>
      </c>
      <c r="J288" s="212"/>
    </row>
    <row r="289" spans="1:10" s="213" customFormat="1" x14ac:dyDescent="0.3">
      <c r="A289" s="218"/>
      <c r="B289" s="240"/>
      <c r="C289" s="207" t="s">
        <v>142</v>
      </c>
      <c r="D289" s="214" t="str">
        <f t="shared" si="31"/>
        <v>40</v>
      </c>
      <c r="E289" s="209" t="s">
        <v>678</v>
      </c>
      <c r="F289" s="209" t="s">
        <v>391</v>
      </c>
      <c r="G289" s="209" t="s">
        <v>268</v>
      </c>
      <c r="H289" s="210">
        <f t="shared" si="32"/>
        <v>10</v>
      </c>
      <c r="I289" s="215" t="str">
        <f t="shared" si="33"/>
        <v>10'h0</v>
      </c>
      <c r="J289" s="212"/>
    </row>
    <row r="290" spans="1:10" s="213" customFormat="1" x14ac:dyDescent="0.3">
      <c r="A290" s="218"/>
      <c r="B290" s="240"/>
      <c r="C290" s="207" t="s">
        <v>146</v>
      </c>
      <c r="D290" s="214" t="str">
        <f t="shared" si="31"/>
        <v>44</v>
      </c>
      <c r="E290" s="209" t="s">
        <v>693</v>
      </c>
      <c r="F290" s="209" t="s">
        <v>391</v>
      </c>
      <c r="G290" s="209" t="s">
        <v>268</v>
      </c>
      <c r="H290" s="210">
        <f t="shared" si="32"/>
        <v>10</v>
      </c>
      <c r="I290" s="215" t="str">
        <f t="shared" si="33"/>
        <v>10'h0</v>
      </c>
      <c r="J290" s="212"/>
    </row>
    <row r="291" spans="1:10" s="213" customFormat="1" x14ac:dyDescent="0.3">
      <c r="A291" s="218"/>
      <c r="B291" s="240"/>
      <c r="C291" s="207" t="s">
        <v>149</v>
      </c>
      <c r="D291" s="214" t="str">
        <f t="shared" si="31"/>
        <v>48</v>
      </c>
      <c r="E291" s="209" t="s">
        <v>694</v>
      </c>
      <c r="F291" s="209" t="s">
        <v>391</v>
      </c>
      <c r="G291" s="209" t="s">
        <v>268</v>
      </c>
      <c r="H291" s="210">
        <f t="shared" si="32"/>
        <v>10</v>
      </c>
      <c r="I291" s="215" t="str">
        <f t="shared" si="33"/>
        <v>10'h0</v>
      </c>
      <c r="J291" s="212"/>
    </row>
    <row r="292" spans="1:10" s="213" customFormat="1" x14ac:dyDescent="0.3">
      <c r="A292" s="218"/>
      <c r="B292" s="240"/>
      <c r="C292" s="207" t="s">
        <v>152</v>
      </c>
      <c r="D292" s="214" t="str">
        <f t="shared" si="31"/>
        <v>4C</v>
      </c>
      <c r="E292" s="209" t="s">
        <v>695</v>
      </c>
      <c r="F292" s="209" t="s">
        <v>391</v>
      </c>
      <c r="G292" s="209" t="s">
        <v>268</v>
      </c>
      <c r="H292" s="210">
        <f t="shared" si="32"/>
        <v>10</v>
      </c>
      <c r="I292" s="215" t="str">
        <f t="shared" si="33"/>
        <v>10'h0</v>
      </c>
      <c r="J292" s="212"/>
    </row>
    <row r="293" spans="1:10" s="213" customFormat="1" x14ac:dyDescent="0.3">
      <c r="A293" s="218"/>
      <c r="B293" s="240"/>
      <c r="C293" s="207" t="s">
        <v>156</v>
      </c>
      <c r="D293" s="214" t="str">
        <f t="shared" si="31"/>
        <v>50</v>
      </c>
      <c r="E293" s="209" t="s">
        <v>679</v>
      </c>
      <c r="F293" s="209" t="s">
        <v>391</v>
      </c>
      <c r="G293" s="209" t="s">
        <v>268</v>
      </c>
      <c r="H293" s="210">
        <f t="shared" si="32"/>
        <v>10</v>
      </c>
      <c r="I293" s="215" t="str">
        <f t="shared" si="33"/>
        <v>10'h0</v>
      </c>
      <c r="J293" s="212"/>
    </row>
    <row r="294" spans="1:10" s="213" customFormat="1" x14ac:dyDescent="0.3">
      <c r="A294" s="218"/>
      <c r="B294" s="240"/>
      <c r="C294" s="207" t="s">
        <v>159</v>
      </c>
      <c r="D294" s="214" t="str">
        <f t="shared" si="31"/>
        <v>54</v>
      </c>
      <c r="E294" s="209" t="s">
        <v>696</v>
      </c>
      <c r="F294" s="209" t="s">
        <v>391</v>
      </c>
      <c r="G294" s="209" t="s">
        <v>268</v>
      </c>
      <c r="H294" s="210">
        <f t="shared" si="32"/>
        <v>10</v>
      </c>
      <c r="I294" s="215" t="str">
        <f t="shared" si="33"/>
        <v>10'h0</v>
      </c>
      <c r="J294" s="212"/>
    </row>
    <row r="295" spans="1:10" s="213" customFormat="1" x14ac:dyDescent="0.3">
      <c r="A295" s="218"/>
      <c r="B295" s="240"/>
      <c r="C295" s="207" t="s">
        <v>162</v>
      </c>
      <c r="D295" s="214" t="str">
        <f t="shared" si="31"/>
        <v>58</v>
      </c>
      <c r="E295" s="209" t="s">
        <v>697</v>
      </c>
      <c r="F295" s="209" t="s">
        <v>391</v>
      </c>
      <c r="G295" s="209" t="s">
        <v>268</v>
      </c>
      <c r="H295" s="210">
        <f t="shared" si="32"/>
        <v>10</v>
      </c>
      <c r="I295" s="215" t="str">
        <f t="shared" si="33"/>
        <v>10'h0</v>
      </c>
      <c r="J295" s="212"/>
    </row>
    <row r="296" spans="1:10" s="213" customFormat="1" x14ac:dyDescent="0.3">
      <c r="A296" s="218"/>
      <c r="B296" s="240"/>
      <c r="C296" s="207" t="s">
        <v>165</v>
      </c>
      <c r="D296" s="214" t="str">
        <f t="shared" si="31"/>
        <v>5C</v>
      </c>
      <c r="E296" s="209" t="s">
        <v>698</v>
      </c>
      <c r="F296" s="209" t="s">
        <v>391</v>
      </c>
      <c r="G296" s="209" t="s">
        <v>268</v>
      </c>
      <c r="H296" s="210">
        <f t="shared" si="32"/>
        <v>10</v>
      </c>
      <c r="I296" s="215" t="str">
        <f t="shared" si="33"/>
        <v>10'h0</v>
      </c>
      <c r="J296" s="212"/>
    </row>
    <row r="297" spans="1:10" s="213" customFormat="1" x14ac:dyDescent="0.3">
      <c r="A297" s="218"/>
      <c r="B297" s="240"/>
      <c r="C297" s="207" t="s">
        <v>168</v>
      </c>
      <c r="D297" s="214" t="str">
        <f t="shared" si="31"/>
        <v>60</v>
      </c>
      <c r="E297" s="209" t="s">
        <v>680</v>
      </c>
      <c r="F297" s="209" t="s">
        <v>391</v>
      </c>
      <c r="G297" s="209" t="s">
        <v>268</v>
      </c>
      <c r="H297" s="210">
        <f t="shared" si="32"/>
        <v>10</v>
      </c>
      <c r="I297" s="215" t="str">
        <f t="shared" si="33"/>
        <v>10'h0</v>
      </c>
      <c r="J297" s="212"/>
    </row>
    <row r="298" spans="1:10" s="213" customFormat="1" x14ac:dyDescent="0.3">
      <c r="A298" s="218"/>
      <c r="B298" s="240"/>
      <c r="C298" s="207" t="s">
        <v>171</v>
      </c>
      <c r="D298" s="214" t="str">
        <f t="shared" si="31"/>
        <v>64</v>
      </c>
      <c r="E298" s="209" t="s">
        <v>699</v>
      </c>
      <c r="F298" s="209" t="s">
        <v>391</v>
      </c>
      <c r="G298" s="209" t="s">
        <v>268</v>
      </c>
      <c r="H298" s="210">
        <f t="shared" si="32"/>
        <v>10</v>
      </c>
      <c r="I298" s="215" t="str">
        <f t="shared" si="33"/>
        <v>10'h0</v>
      </c>
      <c r="J298" s="212"/>
    </row>
    <row r="299" spans="1:10" s="213" customFormat="1" x14ac:dyDescent="0.3">
      <c r="A299" s="218"/>
      <c r="B299" s="240"/>
      <c r="C299" s="207" t="s">
        <v>226</v>
      </c>
      <c r="D299" s="214" t="str">
        <f t="shared" si="31"/>
        <v>68</v>
      </c>
      <c r="E299" s="209" t="s">
        <v>700</v>
      </c>
      <c r="F299" s="209" t="s">
        <v>391</v>
      </c>
      <c r="G299" s="209" t="s">
        <v>268</v>
      </c>
      <c r="H299" s="210">
        <f t="shared" si="32"/>
        <v>10</v>
      </c>
      <c r="I299" s="215" t="str">
        <f t="shared" si="33"/>
        <v>10'h0</v>
      </c>
      <c r="J299" s="212"/>
    </row>
    <row r="300" spans="1:10" s="213" customFormat="1" x14ac:dyDescent="0.3">
      <c r="A300" s="218"/>
      <c r="B300" s="240"/>
      <c r="C300" s="207" t="s">
        <v>229</v>
      </c>
      <c r="D300" s="214" t="str">
        <f t="shared" si="31"/>
        <v>6C</v>
      </c>
      <c r="E300" s="209" t="s">
        <v>701</v>
      </c>
      <c r="F300" s="209" t="s">
        <v>391</v>
      </c>
      <c r="G300" s="209" t="s">
        <v>268</v>
      </c>
      <c r="H300" s="210">
        <f t="shared" si="32"/>
        <v>10</v>
      </c>
      <c r="I300" s="215" t="str">
        <f t="shared" si="33"/>
        <v>10'h0</v>
      </c>
      <c r="J300" s="212"/>
    </row>
    <row r="301" spans="1:10" s="213" customFormat="1" x14ac:dyDescent="0.3">
      <c r="A301" s="218"/>
      <c r="B301" s="240"/>
      <c r="C301" s="207" t="s">
        <v>232</v>
      </c>
      <c r="D301" s="214" t="str">
        <f t="shared" si="31"/>
        <v>70</v>
      </c>
      <c r="E301" s="209" t="s">
        <v>702</v>
      </c>
      <c r="F301" s="209" t="s">
        <v>391</v>
      </c>
      <c r="G301" s="209" t="s">
        <v>268</v>
      </c>
      <c r="H301" s="210">
        <f t="shared" si="32"/>
        <v>10</v>
      </c>
      <c r="I301" s="215" t="str">
        <f t="shared" si="33"/>
        <v>10'h0</v>
      </c>
      <c r="J301" s="212"/>
    </row>
    <row r="302" spans="1:10" s="213" customFormat="1" x14ac:dyDescent="0.3">
      <c r="A302" s="218"/>
      <c r="B302" s="240"/>
      <c r="C302" s="207" t="s">
        <v>235</v>
      </c>
      <c r="D302" s="214" t="str">
        <f t="shared" si="31"/>
        <v>74</v>
      </c>
      <c r="E302" s="209" t="s">
        <v>703</v>
      </c>
      <c r="F302" s="209" t="s">
        <v>391</v>
      </c>
      <c r="G302" s="209" t="s">
        <v>268</v>
      </c>
      <c r="H302" s="210">
        <f t="shared" si="32"/>
        <v>10</v>
      </c>
      <c r="I302" s="215" t="str">
        <f t="shared" si="33"/>
        <v>10'h0</v>
      </c>
      <c r="J302" s="212"/>
    </row>
    <row r="303" spans="1:10" s="213" customFormat="1" x14ac:dyDescent="0.3">
      <c r="A303" s="218"/>
      <c r="B303" s="240"/>
      <c r="C303" s="207" t="s">
        <v>238</v>
      </c>
      <c r="D303" s="214" t="str">
        <f t="shared" si="31"/>
        <v>78</v>
      </c>
      <c r="E303" s="209" t="s">
        <v>704</v>
      </c>
      <c r="F303" s="209" t="s">
        <v>391</v>
      </c>
      <c r="G303" s="209" t="s">
        <v>268</v>
      </c>
      <c r="H303" s="210">
        <f t="shared" si="32"/>
        <v>10</v>
      </c>
      <c r="I303" s="215" t="str">
        <f t="shared" si="33"/>
        <v>10'h0</v>
      </c>
      <c r="J303" s="212"/>
    </row>
    <row r="304" spans="1:10" s="213" customFormat="1" x14ac:dyDescent="0.3">
      <c r="A304" s="218"/>
      <c r="B304" s="244"/>
      <c r="C304" s="207" t="s">
        <v>240</v>
      </c>
      <c r="D304" s="214" t="str">
        <f t="shared" si="31"/>
        <v>7C</v>
      </c>
      <c r="E304" s="209" t="s">
        <v>705</v>
      </c>
      <c r="F304" s="209" t="s">
        <v>391</v>
      </c>
      <c r="G304" s="209" t="s">
        <v>268</v>
      </c>
      <c r="H304" s="210">
        <f t="shared" si="32"/>
        <v>10</v>
      </c>
      <c r="I304" s="215" t="str">
        <f t="shared" si="33"/>
        <v>10'h0</v>
      </c>
      <c r="J304" s="212"/>
    </row>
    <row r="305" spans="1:10" s="22" customFormat="1" x14ac:dyDescent="0.3">
      <c r="A305" s="93"/>
      <c r="B305" s="93"/>
      <c r="C305" s="93"/>
      <c r="D305" s="50"/>
      <c r="E305" s="94"/>
      <c r="F305" s="94"/>
      <c r="G305" s="94"/>
      <c r="H305" s="95"/>
      <c r="I305" s="112"/>
      <c r="J305" s="113"/>
    </row>
    <row r="306" spans="1:10" s="23" customFormat="1" ht="14" customHeight="1" x14ac:dyDescent="0.3">
      <c r="A306" s="267" t="s">
        <v>325</v>
      </c>
      <c r="B306" s="258" t="s">
        <v>326</v>
      </c>
      <c r="C306" s="96" t="s">
        <v>24</v>
      </c>
      <c r="D306" s="97" t="str">
        <f t="shared" ref="D306:D312" si="34">DEC2HEX(C306)</f>
        <v>0</v>
      </c>
      <c r="E306" s="98" t="s">
        <v>327</v>
      </c>
      <c r="F306" s="98" t="s">
        <v>80</v>
      </c>
      <c r="G306" s="98" t="s">
        <v>75</v>
      </c>
      <c r="H306" s="99">
        <f t="shared" ref="H306:H314" si="35">(MID(G306,1,FIND(":",G306,1)-1)-(MID(G306,FIND(":",G306,1)+1,LEN(G306-FIND(":",G306,1)+1))))+1</f>
        <v>1</v>
      </c>
      <c r="I306" s="114" t="str">
        <f t="shared" ref="I306:I313" si="36">CONCATENATE(H306,"'h0")</f>
        <v>1'h0</v>
      </c>
      <c r="J306" s="98" t="s">
        <v>328</v>
      </c>
    </row>
    <row r="307" spans="1:10" s="23" customFormat="1" x14ac:dyDescent="0.3">
      <c r="A307" s="268"/>
      <c r="B307" s="259"/>
      <c r="C307" s="96" t="s">
        <v>30</v>
      </c>
      <c r="D307" s="97" t="str">
        <f t="shared" si="34"/>
        <v>4</v>
      </c>
      <c r="E307" s="98" t="s">
        <v>329</v>
      </c>
      <c r="F307" s="98" t="s">
        <v>80</v>
      </c>
      <c r="G307" s="98" t="s">
        <v>75</v>
      </c>
      <c r="H307" s="99">
        <f t="shared" si="35"/>
        <v>1</v>
      </c>
      <c r="I307" s="114" t="str">
        <f t="shared" si="36"/>
        <v>1'h0</v>
      </c>
      <c r="J307" s="98" t="s">
        <v>330</v>
      </c>
    </row>
    <row r="308" spans="1:10" s="23" customFormat="1" x14ac:dyDescent="0.3">
      <c r="A308" s="268"/>
      <c r="B308" s="259"/>
      <c r="C308" s="96" t="s">
        <v>34</v>
      </c>
      <c r="D308" s="97" t="str">
        <f t="shared" si="34"/>
        <v>8</v>
      </c>
      <c r="E308" s="98" t="s">
        <v>331</v>
      </c>
      <c r="F308" s="98" t="s">
        <v>80</v>
      </c>
      <c r="G308" s="98" t="s">
        <v>268</v>
      </c>
      <c r="H308" s="99">
        <f t="shared" si="35"/>
        <v>10</v>
      </c>
      <c r="I308" s="114" t="str">
        <f t="shared" si="36"/>
        <v>10'h0</v>
      </c>
      <c r="J308" s="98" t="s">
        <v>332</v>
      </c>
    </row>
    <row r="309" spans="1:10" s="23" customFormat="1" x14ac:dyDescent="0.3">
      <c r="A309" s="268"/>
      <c r="B309" s="259"/>
      <c r="C309" s="96" t="s">
        <v>38</v>
      </c>
      <c r="D309" s="97" t="str">
        <f t="shared" si="34"/>
        <v>C</v>
      </c>
      <c r="E309" s="98" t="s">
        <v>333</v>
      </c>
      <c r="F309" s="98" t="s">
        <v>80</v>
      </c>
      <c r="G309" s="98" t="s">
        <v>285</v>
      </c>
      <c r="H309" s="99">
        <f t="shared" si="35"/>
        <v>14</v>
      </c>
      <c r="I309" s="114" t="str">
        <f t="shared" si="36"/>
        <v>14'h0</v>
      </c>
      <c r="J309" s="98" t="s">
        <v>334</v>
      </c>
    </row>
    <row r="310" spans="1:10" s="23" customFormat="1" x14ac:dyDescent="0.3">
      <c r="A310" s="268"/>
      <c r="B310" s="259"/>
      <c r="C310" s="96" t="s">
        <v>51</v>
      </c>
      <c r="D310" s="97" t="str">
        <f t="shared" si="34"/>
        <v>10</v>
      </c>
      <c r="E310" s="98" t="s">
        <v>335</v>
      </c>
      <c r="F310" s="98" t="s">
        <v>26</v>
      </c>
      <c r="G310" s="98" t="s">
        <v>285</v>
      </c>
      <c r="H310" s="99">
        <f t="shared" si="35"/>
        <v>14</v>
      </c>
      <c r="I310" s="114" t="str">
        <f t="shared" si="36"/>
        <v>14'h0</v>
      </c>
      <c r="J310" s="98" t="s">
        <v>336</v>
      </c>
    </row>
    <row r="311" spans="1:10" s="23" customFormat="1" x14ac:dyDescent="0.3">
      <c r="A311" s="268"/>
      <c r="B311" s="259"/>
      <c r="C311" s="96" t="s">
        <v>61</v>
      </c>
      <c r="D311" s="97" t="str">
        <f t="shared" si="34"/>
        <v>14</v>
      </c>
      <c r="E311" s="98" t="s">
        <v>337</v>
      </c>
      <c r="F311" s="98" t="s">
        <v>74</v>
      </c>
      <c r="G311" s="98" t="s">
        <v>75</v>
      </c>
      <c r="H311" s="99">
        <f t="shared" si="35"/>
        <v>1</v>
      </c>
      <c r="I311" s="114" t="str">
        <f t="shared" si="36"/>
        <v>1'h0</v>
      </c>
      <c r="J311" s="98" t="s">
        <v>338</v>
      </c>
    </row>
    <row r="312" spans="1:10" s="23" customFormat="1" x14ac:dyDescent="0.3">
      <c r="A312" s="268"/>
      <c r="B312" s="259"/>
      <c r="C312" s="96" t="s">
        <v>68</v>
      </c>
      <c r="D312" s="97" t="str">
        <f t="shared" si="34"/>
        <v>18</v>
      </c>
      <c r="E312" s="98" t="s">
        <v>339</v>
      </c>
      <c r="F312" s="98" t="s">
        <v>26</v>
      </c>
      <c r="G312" s="98" t="s">
        <v>75</v>
      </c>
      <c r="H312" s="99">
        <f t="shared" si="35"/>
        <v>1</v>
      </c>
      <c r="I312" s="114" t="str">
        <f t="shared" si="36"/>
        <v>1'h0</v>
      </c>
      <c r="J312" s="98" t="s">
        <v>340</v>
      </c>
    </row>
    <row r="313" spans="1:10" s="23" customFormat="1" x14ac:dyDescent="0.3">
      <c r="A313" s="268"/>
      <c r="B313" s="259"/>
      <c r="C313" s="96" t="s">
        <v>72</v>
      </c>
      <c r="D313" s="97" t="str">
        <f>DEC2HEX(C313)</f>
        <v>1C</v>
      </c>
      <c r="E313" s="98" t="s">
        <v>341</v>
      </c>
      <c r="F313" s="98" t="s">
        <v>80</v>
      </c>
      <c r="G313" s="98" t="s">
        <v>268</v>
      </c>
      <c r="H313" s="99">
        <f t="shared" si="35"/>
        <v>10</v>
      </c>
      <c r="I313" s="114" t="str">
        <f t="shared" si="36"/>
        <v>10'h0</v>
      </c>
      <c r="J313" s="98" t="s">
        <v>342</v>
      </c>
    </row>
    <row r="314" spans="1:10" s="23" customFormat="1" x14ac:dyDescent="0.3">
      <c r="A314" s="268"/>
      <c r="B314" s="260"/>
      <c r="C314" s="96" t="s">
        <v>78</v>
      </c>
      <c r="D314" s="97" t="str">
        <f>DEC2HEX(C314)</f>
        <v>20</v>
      </c>
      <c r="E314" s="98" t="s">
        <v>343</v>
      </c>
      <c r="F314" s="98" t="s">
        <v>80</v>
      </c>
      <c r="G314" s="98" t="s">
        <v>268</v>
      </c>
      <c r="H314" s="99">
        <f t="shared" si="35"/>
        <v>10</v>
      </c>
      <c r="I314" s="114" t="s">
        <v>344</v>
      </c>
      <c r="J314" s="98" t="s">
        <v>345</v>
      </c>
    </row>
    <row r="315" spans="1:10" s="24" customFormat="1" x14ac:dyDescent="0.3">
      <c r="A315" s="268"/>
      <c r="B315" s="100"/>
      <c r="C315" s="101"/>
      <c r="D315" s="102"/>
      <c r="E315" s="103"/>
      <c r="F315" s="103"/>
      <c r="G315" s="103"/>
      <c r="H315" s="104"/>
      <c r="I315" s="115"/>
      <c r="J315" s="103"/>
    </row>
    <row r="316" spans="1:10" s="223" customFormat="1" ht="28" customHeight="1" x14ac:dyDescent="0.3">
      <c r="A316" s="268"/>
      <c r="B316" s="261" t="s">
        <v>346</v>
      </c>
      <c r="C316" s="221" t="s">
        <v>24</v>
      </c>
      <c r="D316" s="222" t="str">
        <f>DEC2HEX(C316)</f>
        <v>0</v>
      </c>
      <c r="E316" s="223" t="s">
        <v>347</v>
      </c>
      <c r="F316" s="223" t="s">
        <v>80</v>
      </c>
      <c r="G316" s="223" t="s">
        <v>75</v>
      </c>
      <c r="H316" s="224">
        <f>(MID(G316,1,FIND(":",G316,1)-1)-(MID(G316,FIND(":",G316,1)+1,LEN(G316-FIND(":",G316,1)+1))))+1</f>
        <v>1</v>
      </c>
      <c r="I316" s="225" t="str">
        <f>CONCATENATE(H316,"'h0")</f>
        <v>1'h0</v>
      </c>
      <c r="J316" s="223" t="s">
        <v>348</v>
      </c>
    </row>
    <row r="317" spans="1:10" s="223" customFormat="1" x14ac:dyDescent="0.3">
      <c r="A317" s="268"/>
      <c r="B317" s="262"/>
      <c r="C317" s="221" t="s">
        <v>30</v>
      </c>
      <c r="D317" s="222" t="str">
        <f>DEC2HEX(C317)</f>
        <v>4</v>
      </c>
      <c r="E317" s="226" t="s">
        <v>349</v>
      </c>
      <c r="F317" s="226" t="s">
        <v>80</v>
      </c>
      <c r="G317" s="226" t="s">
        <v>27</v>
      </c>
      <c r="H317" s="224">
        <f>(MID(G317,1,FIND(":",G317,1)-1)-(MID(G317,FIND(":",G317,1)+1,LEN(G317-FIND(":",G317,1)+1))))+1</f>
        <v>32</v>
      </c>
      <c r="I317" s="225" t="str">
        <f>CONCATENATE(H317,"'h0")</f>
        <v>32'h0</v>
      </c>
      <c r="J317" s="226" t="s">
        <v>707</v>
      </c>
    </row>
    <row r="318" spans="1:10" s="223" customFormat="1" x14ac:dyDescent="0.3">
      <c r="A318" s="269"/>
      <c r="B318" s="263"/>
      <c r="C318" s="221" t="s">
        <v>34</v>
      </c>
      <c r="D318" s="222" t="str">
        <f>DEC2HEX(C318)</f>
        <v>8</v>
      </c>
      <c r="E318" s="226" t="s">
        <v>350</v>
      </c>
      <c r="F318" s="226" t="s">
        <v>80</v>
      </c>
      <c r="G318" s="226" t="s">
        <v>27</v>
      </c>
      <c r="H318" s="224">
        <f>(MID(G318,1,FIND(":",G318,1)-1)-(MID(G318,FIND(":",G318,1)+1,LEN(G318-FIND(":",G318,1)+1))))+1</f>
        <v>32</v>
      </c>
      <c r="I318" s="225" t="str">
        <f>CONCATENATE(H318,"'h0")</f>
        <v>32'h0</v>
      </c>
      <c r="J318" s="226" t="s">
        <v>708</v>
      </c>
    </row>
    <row r="319" spans="1:10" s="22" customFormat="1" x14ac:dyDescent="0.3">
      <c r="A319" s="93"/>
      <c r="B319" s="93"/>
      <c r="C319" s="93"/>
      <c r="D319" s="50"/>
      <c r="E319" s="94"/>
      <c r="F319" s="94"/>
      <c r="G319" s="94"/>
      <c r="H319" s="95"/>
      <c r="I319" s="112"/>
      <c r="J319" s="113"/>
    </row>
    <row r="320" spans="1:10" s="25" customFormat="1" x14ac:dyDescent="0.3">
      <c r="A320" s="105"/>
      <c r="B320" s="105"/>
      <c r="C320" s="105"/>
      <c r="D320" s="105"/>
      <c r="E320" s="106"/>
      <c r="F320" s="106"/>
      <c r="G320" s="106"/>
      <c r="H320" s="106"/>
      <c r="I320" s="106"/>
      <c r="J320" s="116"/>
    </row>
    <row r="321" spans="1:10" s="25" customFormat="1" x14ac:dyDescent="0.3">
      <c r="A321" s="105"/>
      <c r="B321" s="105"/>
      <c r="C321" s="105"/>
      <c r="D321" s="105"/>
      <c r="E321" s="106"/>
      <c r="F321" s="106"/>
      <c r="G321" s="106"/>
      <c r="H321" s="106"/>
      <c r="I321" s="106"/>
      <c r="J321" s="116"/>
    </row>
    <row r="322" spans="1:10" s="25" customFormat="1" x14ac:dyDescent="0.3">
      <c r="A322" s="105"/>
      <c r="B322" s="105"/>
      <c r="C322" s="105"/>
      <c r="D322" s="105"/>
      <c r="E322" s="106"/>
      <c r="F322" s="106"/>
      <c r="G322" s="106"/>
      <c r="H322" s="106"/>
      <c r="I322" s="106"/>
      <c r="J322" s="116"/>
    </row>
    <row r="323" spans="1:10" s="25" customFormat="1" x14ac:dyDescent="0.3">
      <c r="A323" s="105"/>
      <c r="B323" s="105"/>
      <c r="C323" s="105"/>
      <c r="D323" s="105"/>
      <c r="E323" s="106"/>
      <c r="F323" s="106"/>
      <c r="G323" s="106"/>
      <c r="H323" s="106"/>
      <c r="I323" s="106"/>
      <c r="J323" s="116"/>
    </row>
    <row r="324" spans="1:10" s="25" customFormat="1" x14ac:dyDescent="0.3">
      <c r="A324" s="105"/>
      <c r="B324" s="105"/>
      <c r="C324" s="105"/>
      <c r="D324" s="105"/>
      <c r="E324" s="106"/>
      <c r="F324" s="106"/>
      <c r="G324" s="106"/>
      <c r="H324" s="106"/>
      <c r="I324" s="106"/>
      <c r="J324" s="116"/>
    </row>
    <row r="325" spans="1:10" s="25" customFormat="1" x14ac:dyDescent="0.3">
      <c r="A325" s="105"/>
      <c r="B325" s="105"/>
      <c r="C325" s="105"/>
      <c r="D325" s="105"/>
      <c r="E325" s="106"/>
      <c r="F325" s="106"/>
      <c r="G325" s="106"/>
      <c r="H325" s="106"/>
      <c r="I325" s="106"/>
      <c r="J325" s="116"/>
    </row>
    <row r="326" spans="1:10" s="25" customFormat="1" x14ac:dyDescent="0.3">
      <c r="A326" s="105"/>
      <c r="B326" s="105"/>
      <c r="C326" s="105"/>
      <c r="D326" s="107"/>
      <c r="E326" s="106"/>
      <c r="F326" s="106"/>
      <c r="G326" s="106"/>
      <c r="H326" s="108"/>
      <c r="I326" s="117"/>
      <c r="J326" s="116"/>
    </row>
    <row r="327" spans="1:10" s="25" customFormat="1" x14ac:dyDescent="0.3">
      <c r="A327" s="105"/>
      <c r="B327" s="105"/>
      <c r="C327" s="105"/>
      <c r="D327" s="107"/>
      <c r="E327" s="106"/>
      <c r="F327" s="106"/>
      <c r="G327" s="106"/>
      <c r="H327" s="108"/>
      <c r="I327" s="117"/>
      <c r="J327" s="116"/>
    </row>
    <row r="328" spans="1:10" s="25" customFormat="1" x14ac:dyDescent="0.3">
      <c r="A328" s="105"/>
      <c r="B328" s="105"/>
      <c r="C328" s="105"/>
      <c r="D328" s="107"/>
      <c r="E328" s="106"/>
      <c r="F328" s="106"/>
      <c r="G328" s="106"/>
      <c r="H328" s="108"/>
      <c r="I328" s="117"/>
      <c r="J328" s="116"/>
    </row>
    <row r="329" spans="1:10" s="25" customFormat="1" x14ac:dyDescent="0.3">
      <c r="A329" s="105"/>
      <c r="B329" s="105"/>
      <c r="C329" s="105"/>
      <c r="E329" s="106"/>
      <c r="F329" s="106"/>
      <c r="G329" s="106"/>
      <c r="H329" s="108"/>
      <c r="I329" s="117"/>
      <c r="J329" s="116"/>
    </row>
    <row r="330" spans="1:10" s="25" customFormat="1" x14ac:dyDescent="0.3">
      <c r="A330" s="105"/>
      <c r="B330" s="105"/>
      <c r="C330" s="105"/>
      <c r="D330" s="107"/>
      <c r="E330" s="106"/>
      <c r="F330" s="106"/>
      <c r="G330" s="106"/>
      <c r="H330" s="108"/>
      <c r="I330" s="117"/>
      <c r="J330" s="116"/>
    </row>
    <row r="331" spans="1:10" s="25" customFormat="1" x14ac:dyDescent="0.3">
      <c r="A331" s="105"/>
      <c r="B331" s="105"/>
      <c r="C331" s="105"/>
      <c r="D331" s="107"/>
      <c r="E331" s="106"/>
      <c r="F331" s="106"/>
      <c r="G331" s="106"/>
      <c r="H331" s="108"/>
      <c r="I331" s="117"/>
      <c r="J331" s="116"/>
    </row>
    <row r="332" spans="1:10" s="22" customFormat="1" x14ac:dyDescent="0.3">
      <c r="A332" s="93"/>
      <c r="B332" s="93"/>
      <c r="C332" s="93"/>
      <c r="D332" s="50"/>
      <c r="E332" s="94"/>
      <c r="F332" s="94"/>
      <c r="G332" s="94"/>
      <c r="H332" s="95"/>
      <c r="I332" s="112"/>
      <c r="J332" s="113"/>
    </row>
    <row r="333" spans="1:10" s="26" customFormat="1" x14ac:dyDescent="0.3">
      <c r="A333" s="109"/>
      <c r="B333" s="109"/>
      <c r="C333" s="109"/>
      <c r="D333" s="109"/>
      <c r="E333" s="110"/>
      <c r="F333" s="110"/>
      <c r="G333" s="110"/>
      <c r="H333" s="111"/>
      <c r="I333" s="111"/>
      <c r="J333" s="118"/>
    </row>
    <row r="334" spans="1:10" s="26" customFormat="1" x14ac:dyDescent="0.3">
      <c r="A334" s="109"/>
      <c r="B334" s="109"/>
      <c r="C334" s="109"/>
      <c r="D334" s="109"/>
      <c r="E334" s="110"/>
      <c r="F334" s="110"/>
      <c r="G334" s="110"/>
      <c r="H334" s="111"/>
      <c r="I334" s="111"/>
      <c r="J334" s="118"/>
    </row>
    <row r="335" spans="1:10" s="26" customFormat="1" x14ac:dyDescent="0.3">
      <c r="A335" s="109"/>
      <c r="B335" s="109"/>
      <c r="C335" s="109"/>
      <c r="D335" s="109"/>
      <c r="E335" s="110"/>
      <c r="F335" s="110"/>
      <c r="G335" s="110"/>
      <c r="H335" s="111"/>
      <c r="I335" s="111"/>
      <c r="J335" s="118"/>
    </row>
    <row r="336" spans="1:10" s="26" customFormat="1" x14ac:dyDescent="0.3">
      <c r="A336" s="109"/>
      <c r="B336" s="109"/>
      <c r="C336" s="109"/>
      <c r="D336" s="109"/>
      <c r="E336" s="110"/>
      <c r="F336" s="110"/>
      <c r="G336" s="110"/>
      <c r="H336" s="111"/>
      <c r="I336" s="111"/>
      <c r="J336" s="118"/>
    </row>
    <row r="337" spans="1:10" s="26" customFormat="1" x14ac:dyDescent="0.3">
      <c r="A337" s="109"/>
      <c r="B337" s="109"/>
      <c r="C337" s="109"/>
      <c r="D337" s="109"/>
      <c r="E337" s="110"/>
      <c r="F337" s="110"/>
      <c r="G337" s="110"/>
      <c r="H337" s="111"/>
      <c r="I337" s="111"/>
      <c r="J337" s="118"/>
    </row>
    <row r="338" spans="1:10" s="26" customFormat="1" x14ac:dyDescent="0.3">
      <c r="A338" s="109"/>
      <c r="B338" s="109"/>
      <c r="C338" s="109"/>
      <c r="D338" s="109"/>
      <c r="E338" s="110"/>
      <c r="F338" s="110"/>
      <c r="G338" s="110"/>
      <c r="H338" s="111"/>
      <c r="I338" s="111"/>
      <c r="J338" s="118"/>
    </row>
    <row r="339" spans="1:10" s="26" customFormat="1" x14ac:dyDescent="0.3">
      <c r="A339" s="109"/>
      <c r="B339" s="109"/>
      <c r="C339" s="109"/>
      <c r="D339" s="109"/>
      <c r="E339" s="110"/>
      <c r="F339" s="110"/>
      <c r="G339" s="110"/>
      <c r="H339" s="111"/>
      <c r="I339" s="125"/>
      <c r="J339" s="118"/>
    </row>
    <row r="340" spans="1:10" s="26" customFormat="1" x14ac:dyDescent="0.3">
      <c r="A340" s="109"/>
      <c r="B340" s="109"/>
      <c r="C340" s="109"/>
      <c r="D340" s="109"/>
      <c r="E340" s="110"/>
      <c r="F340" s="110"/>
      <c r="G340" s="110"/>
      <c r="H340" s="111"/>
      <c r="I340" s="125"/>
      <c r="J340" s="118"/>
    </row>
    <row r="341" spans="1:10" s="26" customFormat="1" x14ac:dyDescent="0.3">
      <c r="A341" s="109"/>
      <c r="B341" s="109"/>
      <c r="C341" s="109"/>
      <c r="D341" s="109"/>
      <c r="E341" s="110"/>
      <c r="F341" s="110"/>
      <c r="G341" s="110"/>
      <c r="H341" s="111"/>
      <c r="I341" s="125"/>
      <c r="J341" s="118"/>
    </row>
    <row r="342" spans="1:10" s="26" customFormat="1" x14ac:dyDescent="0.3">
      <c r="A342" s="109"/>
      <c r="B342" s="109"/>
      <c r="C342" s="109"/>
      <c r="D342" s="109"/>
      <c r="E342" s="110"/>
      <c r="F342" s="110"/>
      <c r="G342" s="110"/>
      <c r="H342" s="111"/>
      <c r="I342" s="125"/>
      <c r="J342" s="118"/>
    </row>
    <row r="343" spans="1:10" s="26" customFormat="1" x14ac:dyDescent="0.3">
      <c r="A343" s="109"/>
      <c r="B343" s="109"/>
      <c r="C343" s="109"/>
      <c r="D343" s="109"/>
      <c r="E343" s="110"/>
      <c r="F343" s="110"/>
      <c r="G343" s="110"/>
      <c r="H343" s="111"/>
      <c r="I343" s="125"/>
      <c r="J343" s="118"/>
    </row>
    <row r="344" spans="1:10" s="22" customFormat="1" x14ac:dyDescent="0.3">
      <c r="A344" s="93"/>
      <c r="B344" s="93"/>
      <c r="C344" s="93"/>
      <c r="D344" s="50"/>
      <c r="E344" s="94"/>
      <c r="F344" s="94"/>
      <c r="G344" s="94"/>
      <c r="H344" s="95"/>
      <c r="I344" s="112"/>
      <c r="J344" s="113"/>
    </row>
    <row r="345" spans="1:10" s="18" customFormat="1" ht="14" customHeight="1" x14ac:dyDescent="0.3">
      <c r="A345" s="270" t="s">
        <v>351</v>
      </c>
      <c r="B345" s="241" t="s">
        <v>421</v>
      </c>
      <c r="C345" s="62" t="s">
        <v>24</v>
      </c>
      <c r="D345" s="62" t="str">
        <f>DEC2HEX(C345)</f>
        <v>0</v>
      </c>
      <c r="E345" s="18" t="s">
        <v>352</v>
      </c>
      <c r="F345" s="61" t="s">
        <v>74</v>
      </c>
      <c r="G345" s="61" t="s">
        <v>75</v>
      </c>
      <c r="H345" s="55">
        <f t="shared" ref="H345:H366" si="37">(MID(G345,1,FIND(":",G345,1)-1)-(MID(G345,FIND(":",G345,1)+1,LEN(G345-FIND(":",G345,1)+1))))+1</f>
        <v>1</v>
      </c>
      <c r="I345" s="74" t="str">
        <f t="shared" ref="I345:I366" si="38">CONCATENATE(H345,"'h0")</f>
        <v>1'h0</v>
      </c>
      <c r="J345" s="19" t="s">
        <v>353</v>
      </c>
    </row>
    <row r="346" spans="1:10" s="18" customFormat="1" x14ac:dyDescent="0.3">
      <c r="A346" s="256"/>
      <c r="B346" s="242"/>
      <c r="C346" s="62" t="s">
        <v>30</v>
      </c>
      <c r="D346" s="62" t="str">
        <f>DEC2HEX(C346)</f>
        <v>4</v>
      </c>
      <c r="E346" s="61" t="s">
        <v>354</v>
      </c>
      <c r="F346" s="61" t="s">
        <v>26</v>
      </c>
      <c r="G346" s="61" t="s">
        <v>27</v>
      </c>
      <c r="H346" s="55">
        <f t="shared" si="37"/>
        <v>32</v>
      </c>
      <c r="I346" s="74" t="str">
        <f t="shared" si="38"/>
        <v>32'h0</v>
      </c>
      <c r="J346" s="19" t="s">
        <v>355</v>
      </c>
    </row>
    <row r="347" spans="1:10" s="18" customFormat="1" x14ac:dyDescent="0.3">
      <c r="A347" s="256"/>
      <c r="B347" s="242"/>
      <c r="C347" s="62" t="s">
        <v>34</v>
      </c>
      <c r="D347" s="62" t="str">
        <f>DEC2HEX(C347)</f>
        <v>8</v>
      </c>
      <c r="E347" s="61" t="s">
        <v>356</v>
      </c>
      <c r="F347" s="61" t="s">
        <v>26</v>
      </c>
      <c r="G347" s="61" t="s">
        <v>27</v>
      </c>
      <c r="H347" s="55">
        <f t="shared" si="37"/>
        <v>32</v>
      </c>
      <c r="I347" s="74" t="str">
        <f t="shared" si="38"/>
        <v>32'h0</v>
      </c>
      <c r="J347" s="19" t="s">
        <v>357</v>
      </c>
    </row>
    <row r="348" spans="1:10" s="18" customFormat="1" x14ac:dyDescent="0.3">
      <c r="A348" s="256"/>
      <c r="B348" s="242"/>
      <c r="C348" s="62" t="s">
        <v>38</v>
      </c>
      <c r="D348" s="62" t="str">
        <f t="shared" ref="D348:D362" si="39">DEC2HEX(C348)</f>
        <v>C</v>
      </c>
      <c r="E348" s="61" t="s">
        <v>358</v>
      </c>
      <c r="F348" s="61" t="s">
        <v>26</v>
      </c>
      <c r="G348" s="61" t="s">
        <v>27</v>
      </c>
      <c r="H348" s="55">
        <f>(MID(G348,1,FIND(":",G348,1)-1)-(MID(G348,FIND(":",G348,1)+1,LEN(G348-FIND(":",G348,1)+1))))+1</f>
        <v>32</v>
      </c>
      <c r="I348" s="74" t="str">
        <f>CONCATENATE(H348,"'h0")</f>
        <v>32'h0</v>
      </c>
      <c r="J348" s="19" t="s">
        <v>359</v>
      </c>
    </row>
    <row r="349" spans="1:10" s="18" customFormat="1" x14ac:dyDescent="0.3">
      <c r="A349" s="256"/>
      <c r="B349" s="242"/>
      <c r="C349" s="62" t="s">
        <v>51</v>
      </c>
      <c r="D349" s="62" t="str">
        <f t="shared" si="39"/>
        <v>10</v>
      </c>
      <c r="E349" s="61" t="s">
        <v>360</v>
      </c>
      <c r="F349" s="61" t="s">
        <v>26</v>
      </c>
      <c r="G349" s="61" t="s">
        <v>27</v>
      </c>
      <c r="H349" s="55">
        <f>(MID(G349,1,FIND(":",G349,1)-1)-(MID(G349,FIND(":",G349,1)+1,LEN(G349-FIND(":",G349,1)+1))))+1</f>
        <v>32</v>
      </c>
      <c r="I349" s="74" t="str">
        <f>CONCATENATE(H349,"'h0")</f>
        <v>32'h0</v>
      </c>
      <c r="J349" s="19" t="s">
        <v>361</v>
      </c>
    </row>
    <row r="350" spans="1:10" s="18" customFormat="1" x14ac:dyDescent="0.3">
      <c r="A350" s="256"/>
      <c r="B350" s="242"/>
      <c r="C350" s="62" t="s">
        <v>61</v>
      </c>
      <c r="D350" s="62" t="str">
        <f t="shared" si="39"/>
        <v>14</v>
      </c>
      <c r="E350" s="61" t="s">
        <v>362</v>
      </c>
      <c r="F350" s="61" t="s">
        <v>26</v>
      </c>
      <c r="G350" s="61" t="s">
        <v>27</v>
      </c>
      <c r="H350" s="55">
        <f t="shared" si="37"/>
        <v>32</v>
      </c>
      <c r="I350" s="74" t="str">
        <f t="shared" si="38"/>
        <v>32'h0</v>
      </c>
      <c r="J350" s="18" t="s">
        <v>363</v>
      </c>
    </row>
    <row r="351" spans="1:10" s="18" customFormat="1" x14ac:dyDescent="0.3">
      <c r="A351" s="256"/>
      <c r="B351" s="242"/>
      <c r="C351" s="62" t="s">
        <v>68</v>
      </c>
      <c r="D351" s="62" t="str">
        <f t="shared" si="39"/>
        <v>18</v>
      </c>
      <c r="E351" s="61" t="s">
        <v>364</v>
      </c>
      <c r="F351" s="61" t="s">
        <v>26</v>
      </c>
      <c r="G351" s="61" t="s">
        <v>27</v>
      </c>
      <c r="H351" s="55">
        <f t="shared" si="37"/>
        <v>32</v>
      </c>
      <c r="I351" s="74" t="str">
        <f t="shared" si="38"/>
        <v>32'h0</v>
      </c>
      <c r="J351" s="19" t="s">
        <v>365</v>
      </c>
    </row>
    <row r="352" spans="1:10" s="18" customFormat="1" x14ac:dyDescent="0.3">
      <c r="A352" s="256"/>
      <c r="B352" s="242"/>
      <c r="C352" s="62" t="s">
        <v>72</v>
      </c>
      <c r="D352" s="62" t="str">
        <f t="shared" si="39"/>
        <v>1C</v>
      </c>
      <c r="E352" s="61" t="s">
        <v>366</v>
      </c>
      <c r="F352" s="61" t="s">
        <v>26</v>
      </c>
      <c r="G352" s="61" t="s">
        <v>27</v>
      </c>
      <c r="H352" s="55">
        <f t="shared" si="37"/>
        <v>32</v>
      </c>
      <c r="I352" s="74" t="str">
        <f t="shared" si="38"/>
        <v>32'h0</v>
      </c>
      <c r="J352" s="19" t="s">
        <v>367</v>
      </c>
    </row>
    <row r="353" spans="1:10" s="18" customFormat="1" x14ac:dyDescent="0.3">
      <c r="A353" s="256"/>
      <c r="B353" s="242"/>
      <c r="C353" s="62" t="s">
        <v>78</v>
      </c>
      <c r="D353" s="62" t="str">
        <f t="shared" si="39"/>
        <v>20</v>
      </c>
      <c r="E353" s="61" t="s">
        <v>368</v>
      </c>
      <c r="F353" s="61" t="s">
        <v>26</v>
      </c>
      <c r="G353" s="61" t="s">
        <v>27</v>
      </c>
      <c r="H353" s="55">
        <f t="shared" si="37"/>
        <v>32</v>
      </c>
      <c r="I353" s="74" t="str">
        <f t="shared" si="38"/>
        <v>32'h0</v>
      </c>
      <c r="J353" s="19"/>
    </row>
    <row r="354" spans="1:10" s="18" customFormat="1" x14ac:dyDescent="0.3">
      <c r="A354" s="256"/>
      <c r="B354" s="242"/>
      <c r="C354" s="62" t="s">
        <v>83</v>
      </c>
      <c r="D354" s="62" t="str">
        <f t="shared" si="39"/>
        <v>24</v>
      </c>
      <c r="E354" s="61" t="s">
        <v>369</v>
      </c>
      <c r="F354" s="61" t="s">
        <v>26</v>
      </c>
      <c r="G354" s="61" t="s">
        <v>27</v>
      </c>
      <c r="H354" s="55">
        <f t="shared" si="37"/>
        <v>32</v>
      </c>
      <c r="I354" s="74" t="str">
        <f t="shared" si="38"/>
        <v>32'h0</v>
      </c>
      <c r="J354" s="19"/>
    </row>
    <row r="355" spans="1:10" s="18" customFormat="1" x14ac:dyDescent="0.3">
      <c r="A355" s="256"/>
      <c r="B355" s="242"/>
      <c r="C355" s="62" t="s">
        <v>127</v>
      </c>
      <c r="D355" s="62" t="str">
        <f t="shared" si="39"/>
        <v>28</v>
      </c>
      <c r="E355" s="61" t="s">
        <v>370</v>
      </c>
      <c r="F355" s="61" t="s">
        <v>26</v>
      </c>
      <c r="G355" s="61" t="s">
        <v>27</v>
      </c>
      <c r="H355" s="55">
        <f t="shared" si="37"/>
        <v>32</v>
      </c>
      <c r="I355" s="74" t="str">
        <f t="shared" si="38"/>
        <v>32'h0</v>
      </c>
      <c r="J355" s="19"/>
    </row>
    <row r="356" spans="1:10" s="18" customFormat="1" x14ac:dyDescent="0.3">
      <c r="A356" s="256"/>
      <c r="B356" s="242"/>
      <c r="C356" s="62" t="s">
        <v>130</v>
      </c>
      <c r="D356" s="62" t="str">
        <f t="shared" si="39"/>
        <v>2C</v>
      </c>
      <c r="E356" s="61" t="s">
        <v>371</v>
      </c>
      <c r="F356" s="61" t="s">
        <v>26</v>
      </c>
      <c r="G356" s="61" t="s">
        <v>27</v>
      </c>
      <c r="H356" s="55">
        <f t="shared" si="37"/>
        <v>32</v>
      </c>
      <c r="I356" s="74" t="str">
        <f t="shared" si="38"/>
        <v>32'h0</v>
      </c>
      <c r="J356" s="19"/>
    </row>
    <row r="357" spans="1:10" s="18" customFormat="1" x14ac:dyDescent="0.3">
      <c r="A357" s="256"/>
      <c r="B357" s="242"/>
      <c r="C357" s="62" t="s">
        <v>132</v>
      </c>
      <c r="D357" s="62" t="str">
        <f t="shared" si="39"/>
        <v>30</v>
      </c>
      <c r="E357" s="61" t="s">
        <v>372</v>
      </c>
      <c r="F357" s="61" t="s">
        <v>26</v>
      </c>
      <c r="G357" s="61" t="s">
        <v>27</v>
      </c>
      <c r="H357" s="55">
        <f t="shared" si="37"/>
        <v>32</v>
      </c>
      <c r="I357" s="74" t="str">
        <f t="shared" si="38"/>
        <v>32'h0</v>
      </c>
      <c r="J357" s="19"/>
    </row>
    <row r="358" spans="1:10" s="18" customFormat="1" x14ac:dyDescent="0.3">
      <c r="A358" s="256"/>
      <c r="B358" s="242"/>
      <c r="C358" s="62" t="s">
        <v>134</v>
      </c>
      <c r="D358" s="62" t="str">
        <f t="shared" si="39"/>
        <v>34</v>
      </c>
      <c r="E358" s="61" t="s">
        <v>373</v>
      </c>
      <c r="F358" s="61" t="s">
        <v>26</v>
      </c>
      <c r="G358" s="61" t="s">
        <v>27</v>
      </c>
      <c r="H358" s="55">
        <f t="shared" si="37"/>
        <v>32</v>
      </c>
      <c r="I358" s="74" t="str">
        <f t="shared" si="38"/>
        <v>32'h0</v>
      </c>
      <c r="J358" s="61"/>
    </row>
    <row r="359" spans="1:10" s="18" customFormat="1" x14ac:dyDescent="0.3">
      <c r="A359" s="256"/>
      <c r="B359" s="242"/>
      <c r="C359" s="62" t="s">
        <v>136</v>
      </c>
      <c r="D359" s="62" t="str">
        <f t="shared" si="39"/>
        <v>38</v>
      </c>
      <c r="E359" s="61" t="s">
        <v>374</v>
      </c>
      <c r="F359" s="61" t="s">
        <v>26</v>
      </c>
      <c r="G359" s="61" t="s">
        <v>27</v>
      </c>
      <c r="H359" s="55">
        <f t="shared" si="37"/>
        <v>32</v>
      </c>
      <c r="I359" s="74" t="str">
        <f t="shared" si="38"/>
        <v>32'h0</v>
      </c>
      <c r="J359" s="19"/>
    </row>
    <row r="360" spans="1:10" s="18" customFormat="1" x14ac:dyDescent="0.3">
      <c r="A360" s="256"/>
      <c r="B360" s="242"/>
      <c r="C360" s="62" t="s">
        <v>139</v>
      </c>
      <c r="D360" s="62" t="str">
        <f t="shared" si="39"/>
        <v>3C</v>
      </c>
      <c r="E360" s="61" t="s">
        <v>375</v>
      </c>
      <c r="F360" s="61" t="s">
        <v>26</v>
      </c>
      <c r="G360" s="61" t="s">
        <v>27</v>
      </c>
      <c r="H360" s="55">
        <f t="shared" si="37"/>
        <v>32</v>
      </c>
      <c r="I360" s="74" t="str">
        <f t="shared" si="38"/>
        <v>32'h0</v>
      </c>
      <c r="J360" s="19"/>
    </row>
    <row r="361" spans="1:10" s="18" customFormat="1" x14ac:dyDescent="0.3">
      <c r="A361" s="256"/>
      <c r="B361" s="242"/>
      <c r="C361" s="62" t="s">
        <v>142</v>
      </c>
      <c r="D361" s="62" t="str">
        <f t="shared" si="39"/>
        <v>40</v>
      </c>
      <c r="E361" s="61" t="s">
        <v>376</v>
      </c>
      <c r="F361" s="61" t="s">
        <v>26</v>
      </c>
      <c r="G361" s="61" t="s">
        <v>27</v>
      </c>
      <c r="H361" s="55">
        <f t="shared" si="37"/>
        <v>32</v>
      </c>
      <c r="I361" s="74" t="str">
        <f t="shared" si="38"/>
        <v>32'h0</v>
      </c>
      <c r="J361" s="19" t="s">
        <v>377</v>
      </c>
    </row>
    <row r="362" spans="1:10" s="18" customFormat="1" x14ac:dyDescent="0.3">
      <c r="A362" s="256"/>
      <c r="B362" s="242"/>
      <c r="C362" s="62" t="s">
        <v>146</v>
      </c>
      <c r="D362" s="62" t="str">
        <f t="shared" si="39"/>
        <v>44</v>
      </c>
      <c r="E362" s="61" t="s">
        <v>422</v>
      </c>
      <c r="F362" s="61" t="s">
        <v>423</v>
      </c>
      <c r="G362" s="61" t="s">
        <v>392</v>
      </c>
      <c r="H362" s="55">
        <f t="shared" si="37"/>
        <v>32</v>
      </c>
      <c r="I362" s="74" t="str">
        <f t="shared" si="38"/>
        <v>32'h0</v>
      </c>
      <c r="J362" s="19" t="s">
        <v>729</v>
      </c>
    </row>
    <row r="363" spans="1:10" s="18" customFormat="1" x14ac:dyDescent="0.3">
      <c r="A363" s="256"/>
      <c r="B363" s="242"/>
      <c r="C363" s="62"/>
      <c r="D363" s="62" t="s">
        <v>726</v>
      </c>
      <c r="E363" s="61" t="s">
        <v>730</v>
      </c>
      <c r="F363" s="61" t="s">
        <v>731</v>
      </c>
      <c r="G363" s="61" t="s">
        <v>392</v>
      </c>
      <c r="H363" s="55">
        <f t="shared" si="37"/>
        <v>32</v>
      </c>
      <c r="I363" s="74" t="str">
        <f t="shared" si="38"/>
        <v>32'h0</v>
      </c>
      <c r="J363" s="19" t="s">
        <v>732</v>
      </c>
    </row>
    <row r="364" spans="1:10" s="18" customFormat="1" x14ac:dyDescent="0.3">
      <c r="A364" s="256"/>
      <c r="B364" s="242"/>
      <c r="C364" s="62"/>
      <c r="D364" s="62" t="s">
        <v>733</v>
      </c>
      <c r="E364" s="61" t="s">
        <v>727</v>
      </c>
      <c r="F364" s="61" t="s">
        <v>423</v>
      </c>
      <c r="G364" s="61" t="s">
        <v>392</v>
      </c>
      <c r="H364" s="55">
        <f t="shared" si="37"/>
        <v>32</v>
      </c>
      <c r="I364" s="74" t="str">
        <f t="shared" si="38"/>
        <v>32'h0</v>
      </c>
      <c r="J364" s="19" t="s">
        <v>728</v>
      </c>
    </row>
    <row r="365" spans="1:10" s="18" customFormat="1" x14ac:dyDescent="0.3">
      <c r="A365" s="256"/>
      <c r="B365" s="242"/>
      <c r="C365" s="62"/>
      <c r="D365" s="62" t="s">
        <v>734</v>
      </c>
      <c r="E365" s="61" t="s">
        <v>739</v>
      </c>
      <c r="F365" s="61" t="s">
        <v>423</v>
      </c>
      <c r="G365" s="61" t="s">
        <v>392</v>
      </c>
      <c r="H365" s="55">
        <f t="shared" si="37"/>
        <v>32</v>
      </c>
      <c r="I365" s="74" t="str">
        <f t="shared" si="38"/>
        <v>32'h0</v>
      </c>
      <c r="J365" s="19" t="s">
        <v>741</v>
      </c>
    </row>
    <row r="366" spans="1:10" s="18" customFormat="1" x14ac:dyDescent="0.3">
      <c r="A366" s="256"/>
      <c r="B366" s="243"/>
      <c r="C366" s="62"/>
      <c r="D366" s="62" t="s">
        <v>735</v>
      </c>
      <c r="E366" s="61" t="s">
        <v>740</v>
      </c>
      <c r="F366" s="61" t="s">
        <v>423</v>
      </c>
      <c r="G366" s="61" t="s">
        <v>392</v>
      </c>
      <c r="H366" s="55">
        <f t="shared" si="37"/>
        <v>32</v>
      </c>
      <c r="I366" s="74" t="str">
        <f t="shared" si="38"/>
        <v>32'h0</v>
      </c>
      <c r="J366" s="19" t="s">
        <v>742</v>
      </c>
    </row>
    <row r="367" spans="1:10" s="24" customFormat="1" ht="14" customHeight="1" x14ac:dyDescent="0.3">
      <c r="A367" s="256"/>
      <c r="C367" s="101"/>
      <c r="D367" s="119"/>
      <c r="E367" s="103"/>
      <c r="F367" s="103"/>
      <c r="G367" s="103"/>
      <c r="H367" s="104"/>
      <c r="I367" s="115"/>
      <c r="J367" s="126"/>
    </row>
    <row r="368" spans="1:10" s="18" customFormat="1" ht="28" customHeight="1" x14ac:dyDescent="0.3">
      <c r="A368" s="256"/>
      <c r="B368" s="241" t="s">
        <v>378</v>
      </c>
      <c r="C368" s="62" t="s">
        <v>24</v>
      </c>
      <c r="D368" s="62" t="str">
        <f>DEC2HEX(C368)</f>
        <v>0</v>
      </c>
      <c r="E368" s="61" t="s">
        <v>379</v>
      </c>
      <c r="F368" s="61" t="s">
        <v>26</v>
      </c>
      <c r="G368" s="61" t="s">
        <v>103</v>
      </c>
      <c r="H368" s="55">
        <f>(MID(G368,1,FIND(":",G368,1)-1)-(MID(G368,FIND(":",G368,1)+1,LEN(G368-FIND(":",G368,1)+1))))+1</f>
        <v>16</v>
      </c>
      <c r="I368" s="74" t="str">
        <f>CONCATENATE(H368,"'h0")</f>
        <v>16'h0</v>
      </c>
      <c r="J368" s="19" t="s">
        <v>380</v>
      </c>
    </row>
    <row r="369" spans="1:10" s="18" customFormat="1" x14ac:dyDescent="0.3">
      <c r="A369" s="256"/>
      <c r="B369" s="242"/>
      <c r="C369" s="62"/>
      <c r="D369" s="62"/>
      <c r="E369" s="61"/>
      <c r="F369" s="61"/>
      <c r="G369" s="61"/>
      <c r="H369" s="55"/>
      <c r="I369" s="74"/>
      <c r="J369" s="19"/>
    </row>
    <row r="370" spans="1:10" s="18" customFormat="1" x14ac:dyDescent="0.3">
      <c r="A370" s="271"/>
      <c r="B370" s="243"/>
      <c r="C370" s="62"/>
      <c r="D370" s="120"/>
      <c r="E370" s="61"/>
      <c r="F370" s="61"/>
      <c r="G370" s="61"/>
      <c r="H370" s="55"/>
      <c r="I370" s="74"/>
      <c r="J370" s="19"/>
    </row>
    <row r="371" spans="1:10" s="22" customFormat="1" x14ac:dyDescent="0.3">
      <c r="A371" s="93"/>
      <c r="B371" s="93"/>
      <c r="C371" s="93"/>
      <c r="D371" s="50"/>
      <c r="E371" s="94"/>
      <c r="F371" s="94"/>
      <c r="G371" s="94"/>
      <c r="H371" s="95"/>
      <c r="I371" s="112"/>
      <c r="J371" s="113"/>
    </row>
    <row r="372" spans="1:10" s="25" customFormat="1" x14ac:dyDescent="0.3">
      <c r="A372" s="105"/>
      <c r="B372" s="105"/>
      <c r="C372" s="105"/>
      <c r="D372" s="107"/>
      <c r="E372" s="106"/>
      <c r="F372" s="106"/>
      <c r="G372" s="106"/>
      <c r="H372" s="108"/>
      <c r="I372" s="117"/>
      <c r="J372" s="116"/>
    </row>
    <row r="373" spans="1:10" s="25" customFormat="1" x14ac:dyDescent="0.3">
      <c r="A373" s="105"/>
      <c r="B373" s="105"/>
      <c r="C373" s="105"/>
      <c r="D373" s="107"/>
      <c r="E373" s="106"/>
      <c r="F373" s="106"/>
      <c r="G373" s="106"/>
      <c r="H373" s="108"/>
      <c r="I373" s="117"/>
      <c r="J373" s="116"/>
    </row>
    <row r="374" spans="1:10" s="25" customFormat="1" x14ac:dyDescent="0.3">
      <c r="A374" s="105"/>
      <c r="B374" s="105"/>
      <c r="C374" s="105"/>
      <c r="D374" s="107"/>
      <c r="E374" s="106"/>
      <c r="F374" s="106"/>
      <c r="G374" s="106"/>
      <c r="H374" s="108"/>
      <c r="I374" s="117"/>
      <c r="J374" s="116"/>
    </row>
    <row r="375" spans="1:10" s="25" customFormat="1" x14ac:dyDescent="0.3">
      <c r="A375" s="105"/>
      <c r="B375" s="105"/>
      <c r="C375" s="105"/>
      <c r="D375" s="107"/>
      <c r="E375" s="106"/>
      <c r="F375" s="106"/>
      <c r="G375" s="106"/>
      <c r="H375" s="108"/>
      <c r="I375" s="117"/>
      <c r="J375" s="116"/>
    </row>
    <row r="376" spans="1:10" s="25" customFormat="1" x14ac:dyDescent="0.3">
      <c r="A376" s="105"/>
      <c r="B376" s="105"/>
      <c r="C376" s="105"/>
      <c r="D376" s="107"/>
      <c r="E376" s="106"/>
      <c r="F376" s="106"/>
      <c r="G376" s="106"/>
      <c r="H376" s="108"/>
      <c r="I376" s="117"/>
      <c r="J376" s="116"/>
    </row>
    <row r="377" spans="1:10" s="25" customFormat="1" x14ac:dyDescent="0.3">
      <c r="A377" s="105"/>
      <c r="B377" s="105"/>
      <c r="C377" s="105"/>
      <c r="D377" s="107"/>
      <c r="E377" s="106"/>
      <c r="F377" s="106"/>
      <c r="G377" s="106"/>
      <c r="H377" s="108"/>
      <c r="I377" s="117"/>
      <c r="J377" s="116"/>
    </row>
    <row r="378" spans="1:10" s="25" customFormat="1" x14ac:dyDescent="0.3">
      <c r="A378" s="105"/>
      <c r="B378" s="105"/>
      <c r="C378" s="105"/>
      <c r="D378" s="107"/>
      <c r="E378" s="106"/>
      <c r="F378" s="106"/>
      <c r="G378" s="106"/>
      <c r="H378" s="108"/>
      <c r="I378" s="117"/>
      <c r="J378" s="116"/>
    </row>
    <row r="379" spans="1:10" s="25" customFormat="1" x14ac:dyDescent="0.3">
      <c r="A379" s="105"/>
      <c r="B379" s="105"/>
      <c r="C379" s="105"/>
      <c r="D379" s="107"/>
      <c r="E379" s="106"/>
      <c r="F379" s="106"/>
      <c r="G379" s="106"/>
      <c r="H379" s="108"/>
      <c r="I379" s="117"/>
      <c r="J379" s="116"/>
    </row>
    <row r="380" spans="1:10" s="25" customFormat="1" x14ac:dyDescent="0.3">
      <c r="A380" s="105"/>
      <c r="B380" s="105"/>
      <c r="C380" s="105"/>
      <c r="D380" s="107"/>
      <c r="E380" s="106"/>
      <c r="F380" s="106"/>
      <c r="G380" s="106"/>
      <c r="H380" s="108"/>
      <c r="I380" s="117"/>
      <c r="J380" s="116"/>
    </row>
    <row r="381" spans="1:10" s="25" customFormat="1" x14ac:dyDescent="0.3">
      <c r="A381" s="105"/>
      <c r="B381" s="105"/>
      <c r="C381" s="105"/>
      <c r="D381" s="107"/>
      <c r="E381" s="106"/>
      <c r="F381" s="106"/>
      <c r="G381" s="106"/>
      <c r="H381" s="108"/>
      <c r="I381" s="117"/>
      <c r="J381" s="116"/>
    </row>
    <row r="382" spans="1:10" s="25" customFormat="1" x14ac:dyDescent="0.3">
      <c r="A382" s="105"/>
      <c r="B382" s="105"/>
      <c r="C382" s="105"/>
      <c r="D382" s="107"/>
      <c r="E382" s="106"/>
      <c r="F382" s="106"/>
      <c r="G382" s="106"/>
      <c r="H382" s="108"/>
      <c r="I382" s="117"/>
      <c r="J382" s="116"/>
    </row>
    <row r="383" spans="1:10" s="25" customFormat="1" x14ac:dyDescent="0.3">
      <c r="A383" s="105"/>
      <c r="B383" s="105"/>
      <c r="C383" s="105"/>
      <c r="D383" s="107"/>
      <c r="E383" s="106"/>
      <c r="F383" s="106"/>
      <c r="G383" s="106"/>
      <c r="H383" s="108"/>
      <c r="I383" s="117"/>
      <c r="J383" s="116"/>
    </row>
    <row r="384" spans="1:10" s="25" customFormat="1" x14ac:dyDescent="0.3">
      <c r="A384" s="105"/>
      <c r="B384" s="105"/>
      <c r="C384" s="105"/>
      <c r="D384" s="107"/>
      <c r="E384" s="106"/>
      <c r="F384" s="106"/>
      <c r="G384" s="106"/>
      <c r="H384" s="108"/>
      <c r="I384" s="117"/>
      <c r="J384" s="116"/>
    </row>
    <row r="385" spans="1:10" s="25" customFormat="1" x14ac:dyDescent="0.3">
      <c r="A385" s="105"/>
      <c r="B385" s="105"/>
      <c r="C385" s="105"/>
      <c r="D385" s="107"/>
      <c r="E385" s="106"/>
      <c r="F385" s="106"/>
      <c r="G385" s="106"/>
      <c r="H385" s="108"/>
      <c r="I385" s="117"/>
      <c r="J385" s="116"/>
    </row>
    <row r="386" spans="1:10" s="25" customFormat="1" x14ac:dyDescent="0.3">
      <c r="A386" s="105"/>
      <c r="B386" s="105"/>
      <c r="C386" s="105"/>
      <c r="D386" s="107"/>
      <c r="E386" s="106"/>
      <c r="F386" s="106"/>
      <c r="G386" s="106"/>
      <c r="H386" s="108"/>
      <c r="I386" s="117"/>
      <c r="J386" s="116"/>
    </row>
    <row r="387" spans="1:10" s="25" customFormat="1" x14ac:dyDescent="0.3">
      <c r="A387" s="105"/>
      <c r="B387" s="105"/>
      <c r="C387" s="105"/>
      <c r="D387" s="107"/>
      <c r="E387" s="121"/>
      <c r="F387" s="106"/>
      <c r="G387" s="106"/>
      <c r="H387" s="108"/>
      <c r="I387" s="117"/>
      <c r="J387" s="116"/>
    </row>
    <row r="388" spans="1:10" s="25" customFormat="1" x14ac:dyDescent="0.3">
      <c r="A388" s="105"/>
      <c r="B388" s="105"/>
      <c r="C388" s="105"/>
      <c r="D388" s="107"/>
      <c r="E388" s="121"/>
      <c r="F388" s="106"/>
      <c r="G388" s="106"/>
      <c r="H388" s="108"/>
      <c r="I388" s="117"/>
      <c r="J388" s="116"/>
    </row>
    <row r="389" spans="1:10" s="25" customFormat="1" x14ac:dyDescent="0.3">
      <c r="A389" s="105"/>
      <c r="B389" s="105"/>
      <c r="C389" s="105"/>
      <c r="D389" s="107"/>
      <c r="E389" s="106"/>
      <c r="F389" s="106"/>
      <c r="G389" s="106"/>
      <c r="H389" s="108"/>
      <c r="I389" s="117"/>
      <c r="J389" s="116"/>
    </row>
    <row r="390" spans="1:10" s="25" customFormat="1" x14ac:dyDescent="0.3">
      <c r="A390" s="105"/>
      <c r="B390" s="105"/>
      <c r="C390" s="105"/>
      <c r="D390" s="107"/>
      <c r="E390" s="121"/>
      <c r="F390" s="106"/>
      <c r="G390" s="106"/>
      <c r="H390" s="108"/>
      <c r="I390" s="117"/>
      <c r="J390" s="116"/>
    </row>
    <row r="391" spans="1:10" s="25" customFormat="1" x14ac:dyDescent="0.3">
      <c r="A391" s="105"/>
      <c r="B391" s="105"/>
      <c r="C391" s="105"/>
      <c r="D391" s="107"/>
      <c r="E391" s="106"/>
      <c r="F391" s="106"/>
      <c r="G391" s="106"/>
      <c r="H391" s="108"/>
      <c r="I391" s="117"/>
      <c r="J391" s="116"/>
    </row>
    <row r="392" spans="1:10" s="25" customFormat="1" x14ac:dyDescent="0.3">
      <c r="A392" s="105"/>
      <c r="B392" s="105"/>
      <c r="C392" s="105"/>
      <c r="D392" s="107"/>
      <c r="E392" s="121"/>
      <c r="F392" s="106"/>
      <c r="G392" s="106"/>
      <c r="H392" s="108"/>
      <c r="I392" s="117"/>
      <c r="J392" s="116"/>
    </row>
    <row r="393" spans="1:10" s="25" customFormat="1" x14ac:dyDescent="0.3">
      <c r="A393" s="105"/>
      <c r="B393" s="105"/>
      <c r="C393" s="105"/>
      <c r="D393" s="107"/>
      <c r="E393" s="121"/>
      <c r="F393" s="106"/>
      <c r="G393" s="106"/>
      <c r="H393" s="108"/>
      <c r="I393" s="117"/>
      <c r="J393" s="116"/>
    </row>
    <row r="394" spans="1:10" s="25" customFormat="1" x14ac:dyDescent="0.3">
      <c r="A394" s="105"/>
      <c r="B394" s="105"/>
      <c r="C394" s="105"/>
      <c r="D394" s="107"/>
      <c r="E394" s="121"/>
      <c r="F394" s="106"/>
      <c r="G394" s="106"/>
      <c r="H394" s="108"/>
      <c r="I394" s="117"/>
      <c r="J394" s="116"/>
    </row>
    <row r="395" spans="1:10" s="25" customFormat="1" x14ac:dyDescent="0.3">
      <c r="A395" s="105"/>
      <c r="B395" s="105"/>
      <c r="C395" s="105"/>
      <c r="D395" s="107"/>
      <c r="E395" s="106"/>
      <c r="F395" s="106"/>
      <c r="G395" s="106"/>
      <c r="H395" s="108"/>
      <c r="I395" s="117"/>
      <c r="J395" s="116"/>
    </row>
    <row r="396" spans="1:10" s="25" customFormat="1" x14ac:dyDescent="0.3">
      <c r="A396" s="105"/>
      <c r="B396" s="105"/>
      <c r="C396" s="105"/>
      <c r="D396" s="107"/>
      <c r="E396" s="121"/>
      <c r="F396" s="106"/>
      <c r="G396" s="106"/>
      <c r="H396" s="108"/>
      <c r="I396" s="117"/>
      <c r="J396" s="116"/>
    </row>
    <row r="397" spans="1:10" s="25" customFormat="1" x14ac:dyDescent="0.3">
      <c r="A397" s="105"/>
      <c r="B397" s="105"/>
      <c r="C397" s="105"/>
      <c r="D397" s="107"/>
      <c r="E397" s="106"/>
      <c r="F397" s="106"/>
      <c r="G397" s="106"/>
      <c r="H397" s="108"/>
      <c r="I397" s="117"/>
      <c r="J397" s="116"/>
    </row>
    <row r="398" spans="1:10" s="25" customFormat="1" x14ac:dyDescent="0.3">
      <c r="A398" s="105"/>
      <c r="B398" s="105"/>
      <c r="C398" s="105"/>
      <c r="D398" s="107"/>
      <c r="E398" s="121"/>
      <c r="F398" s="106"/>
      <c r="G398" s="106"/>
      <c r="H398" s="108"/>
      <c r="I398" s="117"/>
      <c r="J398" s="116"/>
    </row>
    <row r="399" spans="1:10" s="25" customFormat="1" x14ac:dyDescent="0.3">
      <c r="A399" s="105"/>
      <c r="B399" s="105"/>
      <c r="C399" s="105"/>
      <c r="D399" s="107"/>
      <c r="E399" s="106"/>
      <c r="F399" s="106"/>
      <c r="G399" s="106"/>
      <c r="H399" s="108"/>
      <c r="I399" s="117"/>
      <c r="J399" s="116"/>
    </row>
    <row r="400" spans="1:10" s="25" customFormat="1" x14ac:dyDescent="0.3">
      <c r="A400" s="105"/>
      <c r="B400" s="105"/>
      <c r="C400" s="105"/>
      <c r="D400" s="107"/>
      <c r="E400" s="121"/>
      <c r="F400" s="106"/>
      <c r="G400" s="106"/>
      <c r="H400" s="108"/>
      <c r="I400" s="117"/>
      <c r="J400" s="116"/>
    </row>
    <row r="401" spans="1:10" s="16" customFormat="1" x14ac:dyDescent="0.3">
      <c r="A401" s="49"/>
      <c r="B401" s="49"/>
      <c r="C401" s="49"/>
      <c r="D401" s="50"/>
      <c r="E401" s="51"/>
      <c r="F401" s="51"/>
      <c r="G401" s="51"/>
      <c r="H401" s="51"/>
      <c r="J401" s="73"/>
    </row>
    <row r="402" spans="1:10" s="27" customFormat="1" x14ac:dyDescent="0.3">
      <c r="A402" s="264"/>
      <c r="B402" s="122"/>
      <c r="C402" s="122"/>
      <c r="D402" s="123"/>
      <c r="E402" s="124"/>
      <c r="F402" s="124"/>
      <c r="G402" s="124"/>
      <c r="H402" s="124"/>
      <c r="J402" s="127"/>
    </row>
    <row r="403" spans="1:10" s="27" customFormat="1" x14ac:dyDescent="0.3">
      <c r="A403" s="264"/>
      <c r="B403" s="122"/>
      <c r="C403" s="122"/>
      <c r="D403" s="123"/>
      <c r="E403" s="124"/>
      <c r="F403" s="124"/>
      <c r="G403" s="124"/>
      <c r="H403" s="124"/>
      <c r="J403" s="127"/>
    </row>
    <row r="404" spans="1:10" s="27" customFormat="1" x14ac:dyDescent="0.3">
      <c r="A404" s="264"/>
      <c r="B404" s="122"/>
      <c r="C404" s="122"/>
      <c r="D404" s="123"/>
      <c r="E404" s="124"/>
      <c r="F404" s="124"/>
      <c r="G404" s="124"/>
      <c r="H404" s="124"/>
      <c r="J404" s="127"/>
    </row>
    <row r="405" spans="1:10" s="27" customFormat="1" x14ac:dyDescent="0.3">
      <c r="A405" s="264"/>
      <c r="B405" s="122"/>
      <c r="C405" s="122"/>
      <c r="D405" s="123"/>
      <c r="E405" s="124"/>
      <c r="F405" s="124"/>
      <c r="G405" s="124"/>
      <c r="H405" s="124"/>
      <c r="J405" s="127"/>
    </row>
    <row r="406" spans="1:10" s="27" customFormat="1" x14ac:dyDescent="0.3">
      <c r="A406" s="264"/>
      <c r="B406" s="122"/>
      <c r="C406" s="122"/>
      <c r="D406" s="123"/>
      <c r="E406" s="124"/>
      <c r="F406" s="124"/>
      <c r="G406" s="124"/>
      <c r="H406" s="124"/>
      <c r="J406" s="127"/>
    </row>
    <row r="407" spans="1:10" s="27" customFormat="1" x14ac:dyDescent="0.3">
      <c r="A407" s="264"/>
      <c r="B407" s="122"/>
      <c r="C407" s="122"/>
      <c r="D407" s="123"/>
      <c r="E407" s="124"/>
      <c r="F407" s="124"/>
      <c r="G407" s="124"/>
      <c r="H407" s="124"/>
      <c r="J407" s="127"/>
    </row>
    <row r="408" spans="1:10" s="27" customFormat="1" x14ac:dyDescent="0.3">
      <c r="A408" s="264"/>
      <c r="B408" s="122"/>
      <c r="C408" s="122"/>
      <c r="D408" s="123"/>
      <c r="E408" s="124"/>
      <c r="F408" s="124"/>
      <c r="G408" s="124"/>
      <c r="H408" s="124"/>
      <c r="J408" s="127"/>
    </row>
    <row r="409" spans="1:10" s="27" customFormat="1" x14ac:dyDescent="0.3">
      <c r="A409" s="264"/>
      <c r="B409" s="122"/>
      <c r="C409" s="122"/>
      <c r="D409" s="123"/>
      <c r="E409" s="124"/>
      <c r="F409" s="124"/>
      <c r="G409" s="124"/>
      <c r="H409" s="124"/>
      <c r="J409" s="127"/>
    </row>
    <row r="410" spans="1:10" s="27" customFormat="1" x14ac:dyDescent="0.3">
      <c r="A410" s="264"/>
      <c r="B410" s="122"/>
      <c r="C410" s="122"/>
      <c r="D410" s="123"/>
      <c r="E410" s="124"/>
      <c r="F410" s="124"/>
      <c r="G410" s="124"/>
      <c r="H410" s="124"/>
      <c r="J410" s="127"/>
    </row>
    <row r="411" spans="1:10" s="27" customFormat="1" x14ac:dyDescent="0.3">
      <c r="A411" s="264"/>
      <c r="B411" s="122"/>
      <c r="C411" s="122"/>
      <c r="D411" s="123"/>
      <c r="E411" s="124"/>
      <c r="F411" s="124"/>
      <c r="G411" s="124"/>
      <c r="H411" s="124"/>
      <c r="J411" s="127"/>
    </row>
    <row r="412" spans="1:10" s="27" customFormat="1" x14ac:dyDescent="0.3">
      <c r="A412" s="264"/>
      <c r="B412" s="122"/>
      <c r="C412" s="122"/>
      <c r="D412" s="123"/>
      <c r="E412" s="124"/>
      <c r="F412" s="124"/>
      <c r="G412" s="124"/>
      <c r="H412" s="124"/>
      <c r="J412" s="127"/>
    </row>
    <row r="413" spans="1:10" s="27" customFormat="1" x14ac:dyDescent="0.3">
      <c r="A413" s="264"/>
      <c r="B413" s="122"/>
      <c r="C413" s="122"/>
      <c r="D413" s="123"/>
      <c r="E413" s="124"/>
      <c r="F413" s="124"/>
      <c r="G413" s="124"/>
      <c r="H413" s="124"/>
      <c r="J413" s="127"/>
    </row>
    <row r="414" spans="1:10" s="27" customFormat="1" x14ac:dyDescent="0.3">
      <c r="A414" s="264"/>
      <c r="B414" s="122"/>
      <c r="C414" s="122"/>
      <c r="D414" s="123"/>
      <c r="E414" s="124"/>
      <c r="F414" s="124"/>
      <c r="G414" s="124"/>
      <c r="H414" s="124"/>
      <c r="J414" s="127"/>
    </row>
    <row r="415" spans="1:10" s="27" customFormat="1" x14ac:dyDescent="0.3">
      <c r="A415" s="264"/>
      <c r="B415" s="122"/>
      <c r="C415" s="122"/>
      <c r="D415" s="123"/>
      <c r="E415" s="124"/>
      <c r="F415" s="124"/>
      <c r="G415" s="124"/>
      <c r="H415" s="124"/>
      <c r="J415" s="127"/>
    </row>
    <row r="416" spans="1:10" s="27" customFormat="1" x14ac:dyDescent="0.3">
      <c r="A416" s="264"/>
      <c r="B416" s="122"/>
      <c r="C416" s="122"/>
      <c r="D416" s="123"/>
      <c r="E416" s="124"/>
      <c r="F416" s="124"/>
      <c r="G416" s="124"/>
      <c r="H416" s="124"/>
      <c r="J416" s="127"/>
    </row>
    <row r="417" spans="1:10" s="27" customFormat="1" x14ac:dyDescent="0.3">
      <c r="A417" s="264"/>
      <c r="B417" s="122"/>
      <c r="C417" s="122"/>
      <c r="D417" s="123"/>
      <c r="E417" s="124"/>
      <c r="F417" s="124"/>
      <c r="G417" s="124"/>
      <c r="H417" s="124"/>
      <c r="J417" s="127"/>
    </row>
    <row r="418" spans="1:10" s="16" customFormat="1" x14ac:dyDescent="0.3">
      <c r="A418" s="49"/>
      <c r="B418" s="49"/>
      <c r="C418" s="49"/>
      <c r="D418" s="50"/>
      <c r="E418" s="51"/>
      <c r="F418" s="51"/>
      <c r="G418" s="51"/>
      <c r="H418" s="51"/>
      <c r="J418" s="73"/>
    </row>
    <row r="419" spans="1:10" s="28" customFormat="1" x14ac:dyDescent="0.3">
      <c r="B419" s="128"/>
      <c r="C419" s="128"/>
      <c r="D419" s="129"/>
      <c r="E419" s="130"/>
      <c r="F419" s="130"/>
      <c r="G419" s="130"/>
      <c r="H419" s="130"/>
      <c r="J419" s="138"/>
    </row>
    <row r="420" spans="1:10" s="28" customFormat="1" x14ac:dyDescent="0.3">
      <c r="B420" s="128"/>
      <c r="C420" s="128"/>
      <c r="D420" s="129"/>
      <c r="E420" s="130"/>
      <c r="F420" s="130"/>
      <c r="G420" s="130"/>
      <c r="H420" s="130"/>
      <c r="J420" s="138"/>
    </row>
    <row r="421" spans="1:10" s="28" customFormat="1" x14ac:dyDescent="0.3">
      <c r="B421" s="128"/>
      <c r="C421" s="128"/>
      <c r="D421" s="129"/>
      <c r="E421" s="130"/>
      <c r="F421" s="130"/>
      <c r="G421" s="130"/>
      <c r="H421" s="130"/>
      <c r="J421" s="138"/>
    </row>
    <row r="422" spans="1:10" s="28" customFormat="1" x14ac:dyDescent="0.3">
      <c r="B422" s="128"/>
      <c r="C422" s="128"/>
      <c r="D422" s="129"/>
      <c r="E422" s="130"/>
      <c r="F422" s="130"/>
      <c r="G422" s="130"/>
      <c r="H422" s="130"/>
      <c r="J422" s="138"/>
    </row>
    <row r="423" spans="1:10" s="28" customFormat="1" x14ac:dyDescent="0.3">
      <c r="B423" s="128"/>
      <c r="C423" s="128"/>
      <c r="D423" s="129"/>
      <c r="E423" s="130"/>
      <c r="F423" s="130"/>
      <c r="G423" s="130"/>
      <c r="H423" s="130"/>
      <c r="J423" s="138"/>
    </row>
    <row r="424" spans="1:10" s="28" customFormat="1" x14ac:dyDescent="0.3">
      <c r="B424" s="128"/>
      <c r="C424" s="128"/>
      <c r="D424" s="129"/>
      <c r="E424" s="130"/>
      <c r="F424" s="130"/>
      <c r="G424" s="130"/>
      <c r="H424" s="130"/>
      <c r="J424" s="138"/>
    </row>
    <row r="425" spans="1:10" s="28" customFormat="1" x14ac:dyDescent="0.3">
      <c r="B425" s="128"/>
      <c r="C425" s="128"/>
      <c r="D425" s="129"/>
      <c r="E425" s="130"/>
      <c r="F425" s="130"/>
      <c r="G425" s="130"/>
      <c r="H425" s="130"/>
      <c r="J425" s="138"/>
    </row>
    <row r="426" spans="1:10" s="28" customFormat="1" x14ac:dyDescent="0.3">
      <c r="B426" s="128"/>
      <c r="C426" s="128"/>
      <c r="D426" s="129"/>
      <c r="E426" s="130"/>
      <c r="F426" s="130"/>
      <c r="G426" s="130"/>
      <c r="H426" s="130"/>
      <c r="J426" s="138"/>
    </row>
    <row r="427" spans="1:10" s="28" customFormat="1" x14ac:dyDescent="0.3">
      <c r="B427" s="128"/>
      <c r="C427" s="128"/>
      <c r="D427" s="129"/>
      <c r="E427" s="130"/>
      <c r="F427" s="130"/>
      <c r="G427" s="130"/>
      <c r="H427" s="130"/>
      <c r="J427" s="138"/>
    </row>
    <row r="428" spans="1:10" s="28" customFormat="1" x14ac:dyDescent="0.3">
      <c r="B428" s="128"/>
      <c r="C428" s="128"/>
      <c r="D428" s="129"/>
      <c r="E428" s="130"/>
      <c r="F428" s="130"/>
      <c r="G428" s="130"/>
      <c r="H428" s="130"/>
      <c r="J428" s="138"/>
    </row>
    <row r="429" spans="1:10" s="28" customFormat="1" x14ac:dyDescent="0.3">
      <c r="B429" s="128"/>
      <c r="C429" s="128"/>
      <c r="D429" s="129"/>
      <c r="E429" s="130"/>
      <c r="F429" s="130"/>
      <c r="G429" s="130"/>
      <c r="H429" s="130"/>
      <c r="J429" s="138"/>
    </row>
    <row r="430" spans="1:10" s="28" customFormat="1" x14ac:dyDescent="0.3">
      <c r="B430" s="128"/>
      <c r="C430" s="128"/>
      <c r="D430" s="129"/>
      <c r="E430" s="130"/>
      <c r="F430" s="130"/>
      <c r="G430" s="130"/>
      <c r="H430" s="130"/>
      <c r="J430" s="138"/>
    </row>
    <row r="431" spans="1:10" s="28" customFormat="1" x14ac:dyDescent="0.3">
      <c r="B431" s="128"/>
      <c r="C431" s="128"/>
      <c r="D431" s="129"/>
      <c r="E431" s="130"/>
      <c r="F431" s="130"/>
      <c r="G431" s="130"/>
      <c r="H431" s="130"/>
      <c r="J431" s="138"/>
    </row>
    <row r="432" spans="1:10" s="28" customFormat="1" x14ac:dyDescent="0.3">
      <c r="B432" s="128"/>
      <c r="C432" s="128"/>
      <c r="D432" s="129"/>
      <c r="E432" s="130"/>
      <c r="F432" s="130"/>
      <c r="G432" s="130"/>
      <c r="H432" s="130"/>
      <c r="J432" s="138"/>
    </row>
    <row r="433" spans="2:10" s="28" customFormat="1" x14ac:dyDescent="0.3">
      <c r="B433" s="128"/>
      <c r="C433" s="128"/>
      <c r="D433" s="129"/>
      <c r="E433" s="130"/>
      <c r="F433" s="130"/>
      <c r="G433" s="130"/>
      <c r="H433" s="130"/>
      <c r="J433" s="138"/>
    </row>
    <row r="434" spans="2:10" s="28" customFormat="1" x14ac:dyDescent="0.3">
      <c r="B434" s="128"/>
      <c r="C434" s="128"/>
      <c r="D434" s="129"/>
      <c r="E434" s="130"/>
      <c r="F434" s="130"/>
      <c r="G434" s="130"/>
      <c r="H434" s="130"/>
      <c r="J434" s="138"/>
    </row>
    <row r="435" spans="2:10" s="28" customFormat="1" x14ac:dyDescent="0.3">
      <c r="B435" s="128"/>
      <c r="C435" s="128"/>
      <c r="D435" s="129"/>
      <c r="E435" s="130"/>
      <c r="F435" s="130"/>
      <c r="G435" s="130"/>
      <c r="H435" s="130"/>
      <c r="J435" s="138"/>
    </row>
    <row r="436" spans="2:10" s="28" customFormat="1" x14ac:dyDescent="0.3">
      <c r="B436" s="128"/>
      <c r="C436" s="128"/>
      <c r="D436" s="129"/>
      <c r="E436" s="130"/>
      <c r="F436" s="130"/>
      <c r="G436" s="130"/>
      <c r="H436" s="130"/>
      <c r="J436" s="138"/>
    </row>
    <row r="437" spans="2:10" s="28" customFormat="1" x14ac:dyDescent="0.3">
      <c r="B437" s="128"/>
      <c r="C437" s="128"/>
      <c r="D437" s="129"/>
      <c r="E437" s="130"/>
      <c r="F437" s="130"/>
      <c r="G437" s="130"/>
      <c r="H437" s="130"/>
      <c r="J437" s="138"/>
    </row>
    <row r="438" spans="2:10" s="28" customFormat="1" x14ac:dyDescent="0.3">
      <c r="B438" s="128"/>
      <c r="C438" s="128"/>
      <c r="D438" s="129"/>
      <c r="E438" s="130"/>
      <c r="F438" s="130"/>
      <c r="G438" s="130"/>
      <c r="H438" s="130"/>
      <c r="J438" s="138"/>
    </row>
    <row r="439" spans="2:10" s="28" customFormat="1" x14ac:dyDescent="0.3">
      <c r="B439" s="128"/>
      <c r="C439" s="128"/>
      <c r="D439" s="129"/>
      <c r="E439" s="130"/>
      <c r="F439" s="130"/>
      <c r="G439" s="130"/>
      <c r="H439" s="130"/>
      <c r="J439" s="138"/>
    </row>
    <row r="440" spans="2:10" s="28" customFormat="1" x14ac:dyDescent="0.3">
      <c r="B440" s="128"/>
      <c r="C440" s="128"/>
      <c r="D440" s="129"/>
      <c r="E440" s="130"/>
      <c r="F440" s="130"/>
      <c r="G440" s="130"/>
      <c r="H440" s="130"/>
      <c r="J440" s="138"/>
    </row>
    <row r="441" spans="2:10" s="28" customFormat="1" x14ac:dyDescent="0.3">
      <c r="B441" s="128"/>
      <c r="C441" s="128"/>
      <c r="D441" s="129"/>
      <c r="E441" s="130"/>
      <c r="F441" s="130"/>
      <c r="G441" s="130"/>
      <c r="H441" s="130"/>
      <c r="J441" s="138"/>
    </row>
    <row r="442" spans="2:10" s="28" customFormat="1" x14ac:dyDescent="0.3">
      <c r="B442" s="128"/>
      <c r="C442" s="128"/>
      <c r="D442" s="129"/>
      <c r="E442" s="130"/>
      <c r="F442" s="130"/>
      <c r="G442" s="130"/>
      <c r="H442" s="130"/>
      <c r="J442" s="138"/>
    </row>
    <row r="443" spans="2:10" s="29" customFormat="1" x14ac:dyDescent="0.3">
      <c r="B443" s="131"/>
      <c r="C443" s="131"/>
      <c r="D443" s="50"/>
      <c r="E443" s="95"/>
      <c r="F443" s="95"/>
      <c r="G443" s="95"/>
      <c r="H443" s="95"/>
      <c r="J443" s="139"/>
    </row>
    <row r="444" spans="2:10" s="30" customFormat="1" x14ac:dyDescent="0.3">
      <c r="B444" s="132"/>
      <c r="C444" s="132"/>
      <c r="D444" s="133"/>
      <c r="E444" s="134"/>
      <c r="F444" s="134"/>
      <c r="G444" s="134"/>
      <c r="H444" s="134"/>
      <c r="J444" s="140"/>
    </row>
    <row r="445" spans="2:10" s="30" customFormat="1" x14ac:dyDescent="0.3">
      <c r="B445" s="132"/>
      <c r="C445" s="132"/>
      <c r="D445" s="133"/>
      <c r="E445" s="134"/>
      <c r="F445" s="134"/>
      <c r="G445" s="134"/>
      <c r="H445" s="134"/>
      <c r="J445" s="140"/>
    </row>
    <row r="446" spans="2:10" s="30" customFormat="1" x14ac:dyDescent="0.3">
      <c r="B446" s="132"/>
      <c r="C446" s="132"/>
      <c r="D446" s="133"/>
      <c r="E446" s="134"/>
      <c r="F446" s="134"/>
      <c r="G446" s="134"/>
      <c r="H446" s="134"/>
      <c r="J446" s="140"/>
    </row>
    <row r="447" spans="2:10" s="30" customFormat="1" x14ac:dyDescent="0.3">
      <c r="B447" s="132"/>
      <c r="C447" s="132"/>
      <c r="D447" s="133"/>
      <c r="E447" s="134"/>
      <c r="F447" s="134"/>
      <c r="G447" s="134"/>
      <c r="H447" s="134"/>
      <c r="J447" s="140"/>
    </row>
    <row r="448" spans="2:10" s="30" customFormat="1" x14ac:dyDescent="0.3">
      <c r="B448" s="132"/>
      <c r="C448" s="132"/>
      <c r="D448" s="133"/>
      <c r="E448" s="134"/>
      <c r="F448" s="134"/>
      <c r="G448" s="134"/>
      <c r="H448" s="134"/>
      <c r="J448" s="140"/>
    </row>
    <row r="449" spans="2:10" s="30" customFormat="1" x14ac:dyDescent="0.3">
      <c r="B449" s="132"/>
      <c r="C449" s="132"/>
      <c r="D449" s="133"/>
      <c r="E449" s="134"/>
      <c r="F449" s="134"/>
      <c r="G449" s="134"/>
      <c r="H449" s="134"/>
      <c r="J449" s="140"/>
    </row>
    <row r="450" spans="2:10" s="30" customFormat="1" x14ac:dyDescent="0.3">
      <c r="B450" s="132"/>
      <c r="C450" s="132"/>
      <c r="D450" s="133"/>
      <c r="E450" s="134"/>
      <c r="F450" s="134"/>
      <c r="G450" s="134"/>
      <c r="H450" s="134"/>
      <c r="J450" s="140"/>
    </row>
    <row r="451" spans="2:10" s="30" customFormat="1" x14ac:dyDescent="0.3">
      <c r="B451" s="132"/>
      <c r="C451" s="132"/>
      <c r="D451" s="133"/>
      <c r="E451" s="134"/>
      <c r="F451" s="134"/>
      <c r="G451" s="134"/>
      <c r="H451" s="134"/>
      <c r="J451" s="140"/>
    </row>
    <row r="452" spans="2:10" s="30" customFormat="1" x14ac:dyDescent="0.3">
      <c r="B452" s="132"/>
      <c r="C452" s="132"/>
      <c r="D452" s="133"/>
      <c r="E452" s="134"/>
      <c r="F452" s="134"/>
      <c r="G452" s="134"/>
      <c r="H452" s="134"/>
      <c r="J452" s="140"/>
    </row>
    <row r="453" spans="2:10" s="30" customFormat="1" x14ac:dyDescent="0.3">
      <c r="B453" s="132"/>
      <c r="C453" s="132"/>
      <c r="D453" s="133"/>
      <c r="E453" s="134"/>
      <c r="F453" s="134"/>
      <c r="G453" s="134"/>
      <c r="H453" s="134"/>
      <c r="J453" s="140"/>
    </row>
    <row r="454" spans="2:10" s="30" customFormat="1" x14ac:dyDescent="0.3">
      <c r="B454" s="132"/>
      <c r="C454" s="132"/>
      <c r="D454" s="133"/>
      <c r="E454" s="134"/>
      <c r="F454" s="134"/>
      <c r="G454" s="134"/>
      <c r="H454" s="134"/>
      <c r="J454" s="140"/>
    </row>
    <row r="455" spans="2:10" s="30" customFormat="1" x14ac:dyDescent="0.3">
      <c r="B455" s="132"/>
      <c r="C455" s="132"/>
      <c r="D455" s="133"/>
      <c r="E455" s="134"/>
      <c r="F455" s="134"/>
      <c r="G455" s="134"/>
      <c r="H455" s="134"/>
      <c r="J455" s="140"/>
    </row>
    <row r="456" spans="2:10" s="30" customFormat="1" x14ac:dyDescent="0.3">
      <c r="B456" s="132"/>
      <c r="C456" s="132"/>
      <c r="D456" s="133"/>
      <c r="E456" s="134"/>
      <c r="F456" s="134"/>
      <c r="G456" s="134"/>
      <c r="H456" s="134"/>
      <c r="J456" s="140"/>
    </row>
    <row r="457" spans="2:10" s="30" customFormat="1" x14ac:dyDescent="0.3">
      <c r="B457" s="132"/>
      <c r="C457" s="132"/>
      <c r="D457" s="133"/>
      <c r="E457" s="134"/>
      <c r="F457" s="134"/>
      <c r="G457" s="134"/>
      <c r="H457" s="134"/>
      <c r="J457" s="140"/>
    </row>
    <row r="458" spans="2:10" s="30" customFormat="1" x14ac:dyDescent="0.3">
      <c r="B458" s="132"/>
      <c r="C458" s="132"/>
      <c r="D458" s="133"/>
      <c r="E458" s="134"/>
      <c r="F458" s="134"/>
      <c r="G458" s="134"/>
      <c r="H458" s="134"/>
      <c r="J458" s="140"/>
    </row>
    <row r="459" spans="2:10" s="30" customFormat="1" x14ac:dyDescent="0.3">
      <c r="B459" s="132"/>
      <c r="C459" s="132"/>
      <c r="D459" s="133"/>
      <c r="E459" s="134"/>
      <c r="F459" s="134"/>
      <c r="G459" s="134"/>
      <c r="H459" s="134"/>
      <c r="J459" s="140"/>
    </row>
    <row r="460" spans="2:10" s="30" customFormat="1" x14ac:dyDescent="0.3">
      <c r="B460" s="132"/>
      <c r="C460" s="132"/>
      <c r="D460" s="133"/>
      <c r="E460" s="134"/>
      <c r="F460" s="134"/>
      <c r="G460" s="134"/>
      <c r="H460" s="134"/>
      <c r="J460" s="140"/>
    </row>
    <row r="461" spans="2:10" s="30" customFormat="1" x14ac:dyDescent="0.3">
      <c r="B461" s="132"/>
      <c r="C461" s="132"/>
      <c r="D461" s="133"/>
      <c r="E461" s="134"/>
      <c r="F461" s="134"/>
      <c r="G461" s="134"/>
      <c r="H461" s="134"/>
      <c r="J461" s="140"/>
    </row>
    <row r="462" spans="2:10" s="30" customFormat="1" x14ac:dyDescent="0.3">
      <c r="B462" s="132"/>
      <c r="C462" s="132"/>
      <c r="D462" s="133"/>
      <c r="E462" s="134"/>
      <c r="F462" s="134"/>
      <c r="G462" s="134"/>
      <c r="H462" s="134"/>
      <c r="J462" s="140"/>
    </row>
    <row r="463" spans="2:10" s="30" customFormat="1" x14ac:dyDescent="0.3">
      <c r="B463" s="132"/>
      <c r="C463" s="132"/>
      <c r="D463" s="133"/>
      <c r="E463" s="134"/>
      <c r="F463" s="134"/>
      <c r="G463" s="134"/>
      <c r="H463" s="134"/>
      <c r="J463" s="140"/>
    </row>
    <row r="464" spans="2:10" s="29" customFormat="1" x14ac:dyDescent="0.3">
      <c r="B464" s="131"/>
      <c r="C464" s="131"/>
      <c r="D464" s="50"/>
      <c r="E464" s="95"/>
      <c r="F464" s="95"/>
      <c r="G464" s="95"/>
      <c r="H464" s="95"/>
      <c r="J464" s="139"/>
    </row>
    <row r="465" spans="2:10" s="31" customFormat="1" x14ac:dyDescent="0.3">
      <c r="B465" s="135"/>
      <c r="C465" s="135"/>
      <c r="D465" s="136"/>
      <c r="E465" s="137"/>
      <c r="F465" s="137"/>
      <c r="G465" s="137"/>
      <c r="H465" s="137"/>
      <c r="J465" s="141"/>
    </row>
    <row r="466" spans="2:10" s="31" customFormat="1" x14ac:dyDescent="0.3">
      <c r="B466" s="135"/>
      <c r="C466" s="135"/>
      <c r="D466" s="136"/>
      <c r="E466" s="137"/>
      <c r="F466" s="137"/>
      <c r="G466" s="137"/>
      <c r="H466" s="137"/>
      <c r="J466" s="141"/>
    </row>
    <row r="467" spans="2:10" s="31" customFormat="1" x14ac:dyDescent="0.3">
      <c r="B467" s="135"/>
      <c r="C467" s="135"/>
      <c r="D467" s="136"/>
      <c r="E467" s="137"/>
      <c r="F467" s="137"/>
      <c r="G467" s="137"/>
      <c r="H467" s="137"/>
      <c r="J467" s="141"/>
    </row>
    <row r="468" spans="2:10" s="31" customFormat="1" x14ac:dyDescent="0.3">
      <c r="B468" s="135"/>
      <c r="C468" s="135"/>
      <c r="D468" s="136"/>
      <c r="E468" s="137"/>
      <c r="F468" s="137"/>
      <c r="G468" s="137"/>
      <c r="H468" s="137"/>
      <c r="J468" s="141"/>
    </row>
    <row r="469" spans="2:10" s="31" customFormat="1" x14ac:dyDescent="0.3">
      <c r="B469" s="135"/>
      <c r="C469" s="135"/>
      <c r="D469" s="136"/>
      <c r="E469" s="137"/>
      <c r="F469" s="137"/>
      <c r="G469" s="137"/>
      <c r="H469" s="137"/>
      <c r="J469" s="141"/>
    </row>
    <row r="470" spans="2:10" s="31" customFormat="1" x14ac:dyDescent="0.3">
      <c r="B470" s="135"/>
      <c r="C470" s="135"/>
      <c r="D470" s="136"/>
      <c r="E470" s="137"/>
      <c r="F470" s="137"/>
      <c r="G470" s="137"/>
      <c r="H470" s="137"/>
      <c r="J470" s="141"/>
    </row>
    <row r="471" spans="2:10" s="31" customFormat="1" x14ac:dyDescent="0.3">
      <c r="B471" s="135"/>
      <c r="C471" s="135"/>
      <c r="D471" s="136"/>
      <c r="E471" s="137"/>
      <c r="F471" s="137"/>
      <c r="G471" s="137"/>
      <c r="H471" s="137"/>
      <c r="J471" s="141"/>
    </row>
    <row r="472" spans="2:10" s="31" customFormat="1" x14ac:dyDescent="0.3">
      <c r="B472" s="135"/>
      <c r="C472" s="135"/>
      <c r="D472" s="136"/>
      <c r="E472" s="137"/>
      <c r="F472" s="137"/>
      <c r="G472" s="137"/>
      <c r="H472" s="137"/>
      <c r="J472" s="141"/>
    </row>
    <row r="473" spans="2:10" s="31" customFormat="1" x14ac:dyDescent="0.3">
      <c r="B473" s="135"/>
      <c r="C473" s="135"/>
      <c r="D473" s="136"/>
      <c r="E473" s="137"/>
      <c r="F473" s="137"/>
      <c r="G473" s="137"/>
      <c r="H473" s="137"/>
      <c r="J473" s="141"/>
    </row>
    <row r="474" spans="2:10" s="31" customFormat="1" x14ac:dyDescent="0.3">
      <c r="B474" s="135"/>
      <c r="C474" s="135"/>
      <c r="D474" s="136"/>
      <c r="E474" s="137"/>
      <c r="F474" s="137"/>
      <c r="G474" s="137"/>
      <c r="H474" s="137"/>
      <c r="J474" s="141"/>
    </row>
    <row r="475" spans="2:10" s="31" customFormat="1" x14ac:dyDescent="0.3">
      <c r="B475" s="135"/>
      <c r="C475" s="135"/>
      <c r="D475" s="136"/>
      <c r="E475" s="137"/>
      <c r="F475" s="137"/>
      <c r="G475" s="137"/>
      <c r="H475" s="137"/>
      <c r="J475" s="141"/>
    </row>
    <row r="476" spans="2:10" s="31" customFormat="1" x14ac:dyDescent="0.3">
      <c r="B476" s="135"/>
      <c r="C476" s="135"/>
      <c r="D476" s="136"/>
      <c r="E476" s="137"/>
      <c r="F476" s="137"/>
      <c r="G476" s="137"/>
      <c r="H476" s="137"/>
      <c r="J476" s="141"/>
    </row>
    <row r="477" spans="2:10" s="31" customFormat="1" x14ac:dyDescent="0.3">
      <c r="B477" s="135"/>
      <c r="C477" s="135"/>
      <c r="D477" s="136"/>
      <c r="E477" s="137"/>
      <c r="F477" s="137"/>
      <c r="G477" s="137"/>
      <c r="H477" s="137"/>
      <c r="J477" s="141"/>
    </row>
    <row r="478" spans="2:10" s="31" customFormat="1" x14ac:dyDescent="0.3">
      <c r="B478" s="135"/>
      <c r="C478" s="135"/>
      <c r="D478" s="136"/>
      <c r="E478" s="137"/>
      <c r="F478" s="137"/>
      <c r="G478" s="137"/>
      <c r="H478" s="137"/>
      <c r="J478" s="141"/>
    </row>
    <row r="479" spans="2:10" s="31" customFormat="1" x14ac:dyDescent="0.3">
      <c r="B479" s="135"/>
      <c r="C479" s="135"/>
      <c r="D479" s="136"/>
      <c r="E479" s="137"/>
      <c r="F479" s="137"/>
      <c r="G479" s="137"/>
      <c r="H479" s="137"/>
      <c r="J479" s="141"/>
    </row>
    <row r="480" spans="2:10" s="31" customFormat="1" x14ac:dyDescent="0.3">
      <c r="B480" s="135"/>
      <c r="C480" s="135"/>
      <c r="D480" s="136"/>
      <c r="E480" s="137"/>
      <c r="F480" s="137"/>
      <c r="G480" s="137"/>
      <c r="H480" s="137"/>
      <c r="J480" s="141"/>
    </row>
    <row r="481" spans="2:10" s="31" customFormat="1" x14ac:dyDescent="0.3">
      <c r="B481" s="135"/>
      <c r="C481" s="135"/>
      <c r="D481" s="136"/>
      <c r="E481" s="137"/>
      <c r="F481" s="137"/>
      <c r="G481" s="137"/>
      <c r="H481" s="137"/>
      <c r="J481" s="141"/>
    </row>
    <row r="482" spans="2:10" s="31" customFormat="1" x14ac:dyDescent="0.3">
      <c r="B482" s="135"/>
      <c r="C482" s="135"/>
      <c r="D482" s="136"/>
      <c r="E482" s="137"/>
      <c r="F482" s="137"/>
      <c r="G482" s="137"/>
      <c r="H482" s="137"/>
      <c r="J482" s="141"/>
    </row>
    <row r="483" spans="2:10" s="29" customFormat="1" x14ac:dyDescent="0.3">
      <c r="B483" s="131"/>
      <c r="C483" s="131"/>
      <c r="D483" s="50"/>
      <c r="E483" s="95"/>
      <c r="F483" s="95"/>
      <c r="G483" s="95"/>
      <c r="H483" s="95"/>
      <c r="J483" s="139"/>
    </row>
    <row r="484" spans="2:10" s="32" customFormat="1" x14ac:dyDescent="0.3">
      <c r="B484" s="142"/>
      <c r="C484" s="142"/>
      <c r="D484" s="143"/>
      <c r="E484" s="144"/>
      <c r="F484" s="144"/>
      <c r="G484" s="144"/>
      <c r="H484" s="144"/>
      <c r="J484" s="149"/>
    </row>
    <row r="485" spans="2:10" s="32" customFormat="1" x14ac:dyDescent="0.3">
      <c r="B485" s="142"/>
      <c r="C485" s="142"/>
      <c r="D485" s="143"/>
      <c r="E485" s="144"/>
      <c r="F485" s="144"/>
      <c r="G485" s="144"/>
      <c r="H485" s="144"/>
      <c r="J485" s="149"/>
    </row>
    <row r="486" spans="2:10" s="32" customFormat="1" x14ac:dyDescent="0.3">
      <c r="B486" s="142"/>
      <c r="C486" s="142"/>
      <c r="D486" s="143"/>
      <c r="E486" s="144"/>
      <c r="F486" s="144"/>
      <c r="G486" s="144"/>
      <c r="H486" s="144"/>
      <c r="J486" s="149"/>
    </row>
    <row r="487" spans="2:10" s="32" customFormat="1" x14ac:dyDescent="0.3">
      <c r="B487" s="142"/>
      <c r="C487" s="142"/>
      <c r="D487" s="143"/>
      <c r="E487" s="144"/>
      <c r="F487" s="144"/>
      <c r="G487" s="144"/>
      <c r="H487" s="144"/>
      <c r="J487" s="149"/>
    </row>
    <row r="488" spans="2:10" s="32" customFormat="1" x14ac:dyDescent="0.3">
      <c r="B488" s="142"/>
      <c r="C488" s="142"/>
      <c r="D488" s="143"/>
      <c r="E488" s="144"/>
      <c r="F488" s="144"/>
      <c r="G488" s="144"/>
      <c r="H488" s="144"/>
      <c r="J488" s="149"/>
    </row>
    <row r="489" spans="2:10" s="32" customFormat="1" x14ac:dyDescent="0.3">
      <c r="B489" s="142"/>
      <c r="C489" s="142"/>
      <c r="D489" s="143"/>
      <c r="E489" s="144"/>
      <c r="F489" s="144"/>
      <c r="G489" s="144"/>
      <c r="H489" s="144"/>
      <c r="J489" s="149"/>
    </row>
    <row r="490" spans="2:10" s="32" customFormat="1" x14ac:dyDescent="0.3">
      <c r="B490" s="142"/>
      <c r="C490" s="142"/>
      <c r="D490" s="143"/>
      <c r="E490" s="144"/>
      <c r="F490" s="144"/>
      <c r="G490" s="144"/>
      <c r="H490" s="144"/>
      <c r="J490" s="149"/>
    </row>
    <row r="491" spans="2:10" s="32" customFormat="1" x14ac:dyDescent="0.3">
      <c r="B491" s="142"/>
      <c r="C491" s="142"/>
      <c r="D491" s="143"/>
      <c r="E491" s="144"/>
      <c r="F491" s="144"/>
      <c r="G491" s="144"/>
      <c r="H491" s="144"/>
      <c r="J491" s="149"/>
    </row>
    <row r="492" spans="2:10" s="32" customFormat="1" x14ac:dyDescent="0.3">
      <c r="B492" s="142"/>
      <c r="C492" s="142"/>
      <c r="D492" s="143"/>
      <c r="E492" s="144"/>
      <c r="F492" s="144"/>
      <c r="G492" s="144"/>
      <c r="H492" s="144"/>
      <c r="J492" s="149"/>
    </row>
    <row r="493" spans="2:10" s="32" customFormat="1" x14ac:dyDescent="0.3">
      <c r="B493" s="142"/>
      <c r="C493" s="142"/>
      <c r="D493" s="143"/>
      <c r="E493" s="144"/>
      <c r="F493" s="144"/>
      <c r="G493" s="144"/>
      <c r="H493" s="144"/>
      <c r="J493" s="149"/>
    </row>
    <row r="494" spans="2:10" s="32" customFormat="1" x14ac:dyDescent="0.3">
      <c r="B494" s="142"/>
      <c r="C494" s="142"/>
      <c r="D494" s="143"/>
      <c r="E494" s="144"/>
      <c r="F494" s="144"/>
      <c r="G494" s="144"/>
      <c r="H494" s="144"/>
      <c r="J494" s="149"/>
    </row>
    <row r="495" spans="2:10" s="32" customFormat="1" x14ac:dyDescent="0.3">
      <c r="B495" s="142"/>
      <c r="C495" s="142"/>
      <c r="D495" s="143"/>
      <c r="E495" s="144"/>
      <c r="F495" s="144"/>
      <c r="G495" s="144"/>
      <c r="H495" s="144"/>
      <c r="J495" s="149"/>
    </row>
    <row r="496" spans="2:10" s="32" customFormat="1" x14ac:dyDescent="0.3">
      <c r="B496" s="142"/>
      <c r="C496" s="142"/>
      <c r="D496" s="143"/>
      <c r="E496" s="144"/>
      <c r="F496" s="144"/>
      <c r="G496" s="144"/>
      <c r="H496" s="144"/>
      <c r="J496" s="149"/>
    </row>
    <row r="497" spans="2:10" s="32" customFormat="1" x14ac:dyDescent="0.3">
      <c r="B497" s="142"/>
      <c r="C497" s="142"/>
      <c r="D497" s="143"/>
      <c r="E497" s="144"/>
      <c r="F497" s="144"/>
      <c r="G497" s="144"/>
      <c r="H497" s="144"/>
      <c r="J497" s="149"/>
    </row>
    <row r="498" spans="2:10" s="32" customFormat="1" x14ac:dyDescent="0.3">
      <c r="B498" s="142"/>
      <c r="C498" s="142"/>
      <c r="D498" s="143"/>
      <c r="E498" s="144"/>
      <c r="F498" s="144"/>
      <c r="G498" s="144"/>
      <c r="H498" s="144"/>
      <c r="J498" s="149"/>
    </row>
    <row r="499" spans="2:10" s="32" customFormat="1" x14ac:dyDescent="0.3">
      <c r="B499" s="142"/>
      <c r="C499" s="142"/>
      <c r="D499" s="143"/>
      <c r="E499" s="144"/>
      <c r="F499" s="144"/>
      <c r="G499" s="144"/>
      <c r="H499" s="144"/>
      <c r="J499" s="149"/>
    </row>
    <row r="500" spans="2:10" s="32" customFormat="1" x14ac:dyDescent="0.3">
      <c r="B500" s="142"/>
      <c r="C500" s="142"/>
      <c r="D500" s="143"/>
      <c r="E500" s="144"/>
      <c r="F500" s="144"/>
      <c r="G500" s="144"/>
      <c r="H500" s="144"/>
      <c r="J500" s="149"/>
    </row>
    <row r="501" spans="2:10" s="29" customFormat="1" x14ac:dyDescent="0.3">
      <c r="B501" s="131"/>
      <c r="C501" s="131"/>
      <c r="D501" s="50"/>
      <c r="E501" s="95"/>
      <c r="F501" s="95"/>
      <c r="G501" s="95"/>
      <c r="H501" s="95"/>
      <c r="J501" s="139"/>
    </row>
    <row r="502" spans="2:10" s="33" customFormat="1" x14ac:dyDescent="0.3">
      <c r="B502" s="145"/>
      <c r="C502" s="145"/>
      <c r="D502" s="146"/>
      <c r="E502" s="147"/>
      <c r="F502" s="147"/>
      <c r="G502" s="147"/>
      <c r="H502" s="147"/>
      <c r="J502" s="150"/>
    </row>
    <row r="503" spans="2:10" s="33" customFormat="1" x14ac:dyDescent="0.3">
      <c r="B503" s="145"/>
      <c r="C503" s="145"/>
      <c r="D503" s="146"/>
      <c r="E503" s="147"/>
      <c r="F503" s="147"/>
      <c r="G503" s="147"/>
      <c r="H503" s="147"/>
      <c r="J503" s="150"/>
    </row>
    <row r="504" spans="2:10" s="33" customFormat="1" x14ac:dyDescent="0.3">
      <c r="B504" s="145"/>
      <c r="C504" s="145"/>
      <c r="D504" s="146"/>
      <c r="E504" s="147"/>
      <c r="F504" s="147"/>
      <c r="G504" s="147"/>
      <c r="H504" s="147"/>
      <c r="J504" s="150"/>
    </row>
    <row r="505" spans="2:10" s="33" customFormat="1" x14ac:dyDescent="0.3">
      <c r="B505" s="145"/>
      <c r="C505" s="145"/>
      <c r="D505" s="146"/>
      <c r="E505" s="147"/>
      <c r="F505" s="147"/>
      <c r="G505" s="147"/>
      <c r="H505" s="147"/>
      <c r="J505" s="150"/>
    </row>
    <row r="506" spans="2:10" s="33" customFormat="1" x14ac:dyDescent="0.3">
      <c r="B506" s="145"/>
      <c r="C506" s="145"/>
      <c r="D506" s="146"/>
      <c r="E506" s="147"/>
      <c r="F506" s="147"/>
      <c r="G506" s="147"/>
      <c r="H506" s="147"/>
      <c r="J506" s="150"/>
    </row>
    <row r="507" spans="2:10" s="33" customFormat="1" x14ac:dyDescent="0.3">
      <c r="B507" s="145"/>
      <c r="C507" s="145"/>
      <c r="D507" s="146"/>
      <c r="E507" s="147"/>
      <c r="F507" s="147"/>
      <c r="G507" s="147"/>
      <c r="H507" s="147"/>
      <c r="J507" s="150"/>
    </row>
    <row r="508" spans="2:10" s="33" customFormat="1" x14ac:dyDescent="0.3">
      <c r="B508" s="145"/>
      <c r="C508" s="145"/>
      <c r="D508" s="146"/>
      <c r="E508" s="147"/>
      <c r="F508" s="147"/>
      <c r="G508" s="147"/>
      <c r="H508" s="147"/>
      <c r="J508" s="150"/>
    </row>
    <row r="509" spans="2:10" s="33" customFormat="1" x14ac:dyDescent="0.3">
      <c r="B509" s="145"/>
      <c r="C509" s="145"/>
      <c r="D509" s="146"/>
      <c r="E509" s="147"/>
      <c r="F509" s="147"/>
      <c r="G509" s="147"/>
      <c r="H509" s="147"/>
      <c r="J509" s="150"/>
    </row>
    <row r="510" spans="2:10" s="33" customFormat="1" x14ac:dyDescent="0.3">
      <c r="B510" s="145"/>
      <c r="C510" s="145"/>
      <c r="D510" s="146"/>
      <c r="E510" s="147"/>
      <c r="F510" s="147"/>
      <c r="G510" s="147"/>
      <c r="H510" s="147"/>
      <c r="J510" s="150"/>
    </row>
    <row r="511" spans="2:10" s="33" customFormat="1" x14ac:dyDescent="0.3">
      <c r="B511" s="145"/>
      <c r="C511" s="145"/>
      <c r="D511" s="146"/>
      <c r="E511" s="147"/>
      <c r="F511" s="147"/>
      <c r="G511" s="147"/>
      <c r="H511" s="147"/>
      <c r="J511" s="150"/>
    </row>
    <row r="512" spans="2:10" s="33" customFormat="1" x14ac:dyDescent="0.3">
      <c r="B512" s="145"/>
      <c r="C512" s="145"/>
      <c r="D512" s="146"/>
      <c r="E512" s="147"/>
      <c r="F512" s="147"/>
      <c r="G512" s="147"/>
      <c r="H512" s="147"/>
      <c r="J512" s="150"/>
    </row>
    <row r="513" spans="1:10" s="33" customFormat="1" x14ac:dyDescent="0.3">
      <c r="B513" s="145"/>
      <c r="C513" s="145"/>
      <c r="D513" s="146"/>
      <c r="E513" s="147"/>
      <c r="F513" s="147"/>
      <c r="G513" s="147"/>
      <c r="H513" s="147"/>
      <c r="J513" s="150"/>
    </row>
    <row r="514" spans="1:10" s="33" customFormat="1" x14ac:dyDescent="0.3">
      <c r="B514" s="145"/>
      <c r="C514" s="145"/>
      <c r="D514" s="146"/>
      <c r="E514" s="147"/>
      <c r="F514" s="147"/>
      <c r="G514" s="147"/>
      <c r="H514" s="147"/>
      <c r="J514" s="150"/>
    </row>
    <row r="515" spans="1:10" s="33" customFormat="1" x14ac:dyDescent="0.3">
      <c r="B515" s="145"/>
      <c r="C515" s="145"/>
      <c r="D515" s="146"/>
      <c r="E515" s="147"/>
      <c r="F515" s="147"/>
      <c r="G515" s="147"/>
      <c r="H515" s="147"/>
      <c r="J515" s="150"/>
    </row>
    <row r="516" spans="1:10" s="29" customFormat="1" x14ac:dyDescent="0.3">
      <c r="B516" s="131"/>
      <c r="C516" s="131"/>
      <c r="D516" s="50"/>
      <c r="E516" s="95"/>
      <c r="F516" s="95"/>
      <c r="G516" s="95"/>
      <c r="H516" s="95"/>
      <c r="J516" s="139"/>
    </row>
    <row r="517" spans="1:10" x14ac:dyDescent="0.3">
      <c r="A517" s="34"/>
      <c r="D517" s="148"/>
    </row>
    <row r="518" spans="1:10" x14ac:dyDescent="0.3">
      <c r="A518" s="34"/>
      <c r="D518" s="148"/>
    </row>
    <row r="519" spans="1:10" x14ac:dyDescent="0.3">
      <c r="A519" s="34"/>
      <c r="D519" s="148"/>
    </row>
    <row r="520" spans="1:10" x14ac:dyDescent="0.3">
      <c r="A520" s="34"/>
      <c r="D520" s="148"/>
    </row>
    <row r="521" spans="1:10" x14ac:dyDescent="0.3">
      <c r="A521" s="34"/>
      <c r="D521" s="148"/>
    </row>
    <row r="522" spans="1:10" x14ac:dyDescent="0.3">
      <c r="A522" s="34"/>
      <c r="D522" s="148"/>
    </row>
    <row r="523" spans="1:10" x14ac:dyDescent="0.3">
      <c r="A523" s="34"/>
      <c r="D523" s="148"/>
    </row>
    <row r="524" spans="1:10" x14ac:dyDescent="0.3">
      <c r="A524" s="34"/>
      <c r="D524" s="148"/>
    </row>
    <row r="525" spans="1:10" x14ac:dyDescent="0.3">
      <c r="A525" s="34"/>
      <c r="D525" s="148"/>
    </row>
    <row r="526" spans="1:10" x14ac:dyDescent="0.3">
      <c r="A526" s="34"/>
      <c r="D526" s="148"/>
    </row>
    <row r="527" spans="1:10" x14ac:dyDescent="0.3">
      <c r="A527" s="34"/>
      <c r="D527" s="148"/>
    </row>
    <row r="528" spans="1:10" x14ac:dyDescent="0.3">
      <c r="A528" s="34"/>
      <c r="D528" s="148"/>
    </row>
    <row r="529" spans="1:4" x14ac:dyDescent="0.3">
      <c r="A529" s="34"/>
      <c r="D529" s="148"/>
    </row>
    <row r="530" spans="1:4" x14ac:dyDescent="0.3">
      <c r="A530" s="34"/>
      <c r="D530" s="148"/>
    </row>
    <row r="531" spans="1:4" x14ac:dyDescent="0.3">
      <c r="A531" s="34"/>
      <c r="D531" s="148"/>
    </row>
    <row r="532" spans="1:4" x14ac:dyDescent="0.3">
      <c r="A532" s="34"/>
      <c r="D532" s="148"/>
    </row>
    <row r="533" spans="1:4" x14ac:dyDescent="0.3">
      <c r="A533" s="34"/>
      <c r="D533" s="148"/>
    </row>
    <row r="534" spans="1:4" x14ac:dyDescent="0.3">
      <c r="A534" s="34"/>
      <c r="D534" s="148"/>
    </row>
    <row r="535" spans="1:4" x14ac:dyDescent="0.3">
      <c r="A535" s="34"/>
      <c r="D535" s="148"/>
    </row>
    <row r="536" spans="1:4" x14ac:dyDescent="0.3">
      <c r="A536" s="34"/>
      <c r="D536" s="148"/>
    </row>
    <row r="537" spans="1:4" x14ac:dyDescent="0.3">
      <c r="A537" s="34"/>
      <c r="D537" s="148"/>
    </row>
    <row r="538" spans="1:4" x14ac:dyDescent="0.3">
      <c r="A538" s="34"/>
      <c r="D538" s="148"/>
    </row>
    <row r="539" spans="1:4" x14ac:dyDescent="0.3">
      <c r="A539" s="34"/>
      <c r="D539" s="148"/>
    </row>
    <row r="540" spans="1:4" x14ac:dyDescent="0.3">
      <c r="A540" s="34"/>
      <c r="D540" s="148"/>
    </row>
    <row r="541" spans="1:4" x14ac:dyDescent="0.3">
      <c r="A541" s="34"/>
      <c r="D541" s="148"/>
    </row>
    <row r="542" spans="1:4" x14ac:dyDescent="0.3">
      <c r="A542" s="34"/>
      <c r="D542" s="148"/>
    </row>
    <row r="543" spans="1:4" x14ac:dyDescent="0.3">
      <c r="A543" s="34"/>
      <c r="D543" s="148"/>
    </row>
    <row r="544" spans="1:4" x14ac:dyDescent="0.3">
      <c r="A544" s="34"/>
      <c r="D544" s="148"/>
    </row>
    <row r="545" spans="1:4" x14ac:dyDescent="0.3">
      <c r="A545" s="34"/>
      <c r="D545" s="148"/>
    </row>
    <row r="546" spans="1:4" x14ac:dyDescent="0.3">
      <c r="A546" s="34"/>
      <c r="D546" s="148"/>
    </row>
    <row r="547" spans="1:4" x14ac:dyDescent="0.3">
      <c r="A547" s="34"/>
      <c r="D547" s="148"/>
    </row>
    <row r="548" spans="1:4" x14ac:dyDescent="0.3">
      <c r="A548" s="34"/>
      <c r="D548" s="148"/>
    </row>
    <row r="549" spans="1:4" x14ac:dyDescent="0.3">
      <c r="A549" s="34"/>
      <c r="D549" s="148"/>
    </row>
    <row r="550" spans="1:4" x14ac:dyDescent="0.3">
      <c r="A550" s="34"/>
      <c r="D550" s="148"/>
    </row>
    <row r="551" spans="1:4" x14ac:dyDescent="0.3">
      <c r="A551" s="34"/>
      <c r="D551" s="148"/>
    </row>
    <row r="552" spans="1:4" x14ac:dyDescent="0.3">
      <c r="A552" s="34"/>
      <c r="D552" s="148"/>
    </row>
    <row r="553" spans="1:4" x14ac:dyDescent="0.3">
      <c r="A553" s="34"/>
      <c r="D553" s="148"/>
    </row>
    <row r="554" spans="1:4" x14ac:dyDescent="0.3">
      <c r="A554" s="34"/>
      <c r="D554" s="148"/>
    </row>
    <row r="555" spans="1:4" x14ac:dyDescent="0.3">
      <c r="A555" s="34"/>
      <c r="D555" s="148"/>
    </row>
    <row r="556" spans="1:4" x14ac:dyDescent="0.3">
      <c r="A556" s="34"/>
      <c r="D556" s="148"/>
    </row>
    <row r="557" spans="1:4" x14ac:dyDescent="0.3">
      <c r="A557" s="34"/>
      <c r="D557" s="148"/>
    </row>
    <row r="558" spans="1:4" x14ac:dyDescent="0.3">
      <c r="A558" s="34"/>
      <c r="D558" s="148"/>
    </row>
    <row r="559" spans="1:4" x14ac:dyDescent="0.3">
      <c r="A559" s="34"/>
      <c r="D559" s="148"/>
    </row>
    <row r="560" spans="1:4" x14ac:dyDescent="0.3">
      <c r="A560" s="34"/>
      <c r="D560" s="148"/>
    </row>
    <row r="561" spans="1:4" x14ac:dyDescent="0.3">
      <c r="A561" s="34"/>
      <c r="D561" s="148"/>
    </row>
    <row r="562" spans="1:4" x14ac:dyDescent="0.3">
      <c r="A562" s="34"/>
      <c r="D562" s="148"/>
    </row>
    <row r="563" spans="1:4" x14ac:dyDescent="0.3">
      <c r="A563" s="34"/>
      <c r="D563" s="148"/>
    </row>
    <row r="564" spans="1:4" x14ac:dyDescent="0.3">
      <c r="A564" s="34"/>
      <c r="D564" s="148"/>
    </row>
    <row r="565" spans="1:4" x14ac:dyDescent="0.3">
      <c r="A565" s="34"/>
      <c r="D565" s="148"/>
    </row>
    <row r="566" spans="1:4" x14ac:dyDescent="0.3">
      <c r="A566" s="34"/>
      <c r="D566" s="148"/>
    </row>
    <row r="567" spans="1:4" x14ac:dyDescent="0.3">
      <c r="A567" s="34"/>
      <c r="D567" s="148"/>
    </row>
    <row r="568" spans="1:4" x14ac:dyDescent="0.3">
      <c r="A568" s="34"/>
      <c r="D568" s="148"/>
    </row>
    <row r="569" spans="1:4" x14ac:dyDescent="0.3">
      <c r="A569" s="34"/>
      <c r="D569" s="148"/>
    </row>
    <row r="570" spans="1:4" x14ac:dyDescent="0.3">
      <c r="A570" s="34"/>
      <c r="D570" s="148"/>
    </row>
    <row r="571" spans="1:4" x14ac:dyDescent="0.3">
      <c r="A571" s="34"/>
      <c r="D571" s="148"/>
    </row>
    <row r="572" spans="1:4" x14ac:dyDescent="0.3">
      <c r="A572" s="34"/>
      <c r="D572" s="148"/>
    </row>
    <row r="573" spans="1:4" x14ac:dyDescent="0.3">
      <c r="A573" s="34"/>
      <c r="D573" s="148"/>
    </row>
    <row r="574" spans="1:4" x14ac:dyDescent="0.3">
      <c r="A574" s="34"/>
      <c r="D574" s="148"/>
    </row>
    <row r="575" spans="1:4" x14ac:dyDescent="0.3">
      <c r="A575" s="34"/>
      <c r="D575" s="148"/>
    </row>
    <row r="576" spans="1:4" x14ac:dyDescent="0.3">
      <c r="A576" s="34"/>
      <c r="D576" s="148"/>
    </row>
    <row r="577" spans="1:4" x14ac:dyDescent="0.3">
      <c r="A577" s="34"/>
      <c r="D577" s="148"/>
    </row>
    <row r="578" spans="1:4" x14ac:dyDescent="0.3">
      <c r="A578" s="34"/>
      <c r="D578" s="148"/>
    </row>
    <row r="579" spans="1:4" x14ac:dyDescent="0.3">
      <c r="A579" s="34"/>
      <c r="D579" s="148"/>
    </row>
    <row r="580" spans="1:4" x14ac:dyDescent="0.3">
      <c r="A580" s="34"/>
      <c r="D580" s="148"/>
    </row>
    <row r="581" spans="1:4" x14ac:dyDescent="0.3">
      <c r="A581" s="34"/>
      <c r="D581" s="148"/>
    </row>
    <row r="582" spans="1:4" x14ac:dyDescent="0.3">
      <c r="A582" s="34"/>
      <c r="D582" s="148"/>
    </row>
    <row r="583" spans="1:4" x14ac:dyDescent="0.3">
      <c r="A583" s="34"/>
      <c r="D583" s="148"/>
    </row>
    <row r="584" spans="1:4" x14ac:dyDescent="0.3">
      <c r="A584" s="34"/>
      <c r="D584" s="148"/>
    </row>
    <row r="585" spans="1:4" x14ac:dyDescent="0.3">
      <c r="A585" s="34"/>
      <c r="D585" s="148"/>
    </row>
    <row r="586" spans="1:4" x14ac:dyDescent="0.3">
      <c r="A586" s="34"/>
      <c r="D586" s="148"/>
    </row>
    <row r="587" spans="1:4" x14ac:dyDescent="0.3">
      <c r="A587" s="34"/>
      <c r="D587" s="148"/>
    </row>
    <row r="588" spans="1:4" x14ac:dyDescent="0.3">
      <c r="A588" s="34"/>
      <c r="D588" s="148"/>
    </row>
    <row r="589" spans="1:4" x14ac:dyDescent="0.3">
      <c r="A589" s="34"/>
      <c r="D589" s="148"/>
    </row>
    <row r="590" spans="1:4" x14ac:dyDescent="0.3">
      <c r="A590" s="34"/>
      <c r="D590" s="148"/>
    </row>
    <row r="591" spans="1:4" x14ac:dyDescent="0.3">
      <c r="A591" s="34"/>
      <c r="D591" s="148"/>
    </row>
    <row r="592" spans="1:4" x14ac:dyDescent="0.3">
      <c r="A592" s="34"/>
      <c r="D592" s="148"/>
    </row>
    <row r="593" spans="1:4" x14ac:dyDescent="0.3">
      <c r="A593" s="34"/>
      <c r="D593" s="148"/>
    </row>
    <row r="594" spans="1:4" x14ac:dyDescent="0.3">
      <c r="A594" s="34"/>
      <c r="D594" s="148"/>
    </row>
    <row r="595" spans="1:4" x14ac:dyDescent="0.3">
      <c r="A595" s="34"/>
      <c r="D595" s="148"/>
    </row>
    <row r="596" spans="1:4" x14ac:dyDescent="0.3">
      <c r="A596" s="34"/>
      <c r="D596" s="148"/>
    </row>
    <row r="597" spans="1:4" x14ac:dyDescent="0.3">
      <c r="A597" s="34"/>
      <c r="D597" s="148"/>
    </row>
    <row r="598" spans="1:4" x14ac:dyDescent="0.3">
      <c r="A598" s="34"/>
      <c r="D598" s="148"/>
    </row>
    <row r="599" spans="1:4" x14ac:dyDescent="0.3">
      <c r="A599" s="34"/>
      <c r="D599" s="148"/>
    </row>
    <row r="600" spans="1:4" x14ac:dyDescent="0.3">
      <c r="A600" s="34"/>
      <c r="D600" s="148"/>
    </row>
    <row r="601" spans="1:4" x14ac:dyDescent="0.3">
      <c r="A601" s="34"/>
      <c r="D601" s="148"/>
    </row>
    <row r="602" spans="1:4" x14ac:dyDescent="0.3">
      <c r="A602" s="34"/>
      <c r="D602" s="148"/>
    </row>
    <row r="603" spans="1:4" x14ac:dyDescent="0.3">
      <c r="A603" s="34"/>
      <c r="D603" s="148"/>
    </row>
    <row r="604" spans="1:4" x14ac:dyDescent="0.3">
      <c r="A604" s="34"/>
      <c r="D604" s="148"/>
    </row>
    <row r="605" spans="1:4" x14ac:dyDescent="0.3">
      <c r="A605" s="34"/>
      <c r="D605" s="148"/>
    </row>
    <row r="606" spans="1:4" x14ac:dyDescent="0.3">
      <c r="A606" s="34"/>
      <c r="D606" s="148"/>
    </row>
    <row r="607" spans="1:4" x14ac:dyDescent="0.3">
      <c r="A607" s="34"/>
      <c r="D607" s="148"/>
    </row>
    <row r="608" spans="1:4" x14ac:dyDescent="0.3">
      <c r="A608" s="34"/>
      <c r="D608" s="148"/>
    </row>
    <row r="609" spans="1:4" x14ac:dyDescent="0.3">
      <c r="A609" s="34"/>
      <c r="D609" s="148"/>
    </row>
    <row r="610" spans="1:4" x14ac:dyDescent="0.3">
      <c r="A610" s="34"/>
      <c r="D610" s="148"/>
    </row>
    <row r="611" spans="1:4" x14ac:dyDescent="0.3">
      <c r="A611" s="34"/>
      <c r="D611" s="148"/>
    </row>
    <row r="612" spans="1:4" x14ac:dyDescent="0.3">
      <c r="A612" s="34"/>
      <c r="D612" s="148"/>
    </row>
    <row r="613" spans="1:4" x14ac:dyDescent="0.3">
      <c r="A613" s="34"/>
      <c r="D613" s="148"/>
    </row>
    <row r="614" spans="1:4" x14ac:dyDescent="0.3">
      <c r="A614" s="34"/>
      <c r="D614" s="148"/>
    </row>
    <row r="615" spans="1:4" x14ac:dyDescent="0.3">
      <c r="A615" s="34"/>
      <c r="D615" s="148"/>
    </row>
    <row r="616" spans="1:4" x14ac:dyDescent="0.3">
      <c r="A616" s="34"/>
      <c r="D616" s="148"/>
    </row>
    <row r="617" spans="1:4" x14ac:dyDescent="0.3">
      <c r="A617" s="34"/>
      <c r="D617" s="148"/>
    </row>
    <row r="618" spans="1:4" x14ac:dyDescent="0.3">
      <c r="A618" s="34"/>
      <c r="D618" s="148"/>
    </row>
    <row r="619" spans="1:4" x14ac:dyDescent="0.3">
      <c r="A619" s="34"/>
      <c r="D619" s="148"/>
    </row>
    <row r="620" spans="1:4" x14ac:dyDescent="0.3">
      <c r="A620" s="34"/>
      <c r="D620" s="148"/>
    </row>
    <row r="621" spans="1:4" x14ac:dyDescent="0.3">
      <c r="A621" s="34"/>
      <c r="D621" s="148"/>
    </row>
    <row r="622" spans="1:4" x14ac:dyDescent="0.3">
      <c r="A622" s="34"/>
      <c r="D622" s="148"/>
    </row>
    <row r="623" spans="1:4" x14ac:dyDescent="0.3">
      <c r="A623" s="34"/>
      <c r="D623" s="148"/>
    </row>
    <row r="624" spans="1:4" x14ac:dyDescent="0.3">
      <c r="A624" s="34"/>
      <c r="D624" s="148"/>
    </row>
    <row r="625" spans="1:10" x14ac:dyDescent="0.3">
      <c r="A625" s="34"/>
      <c r="D625" s="148"/>
    </row>
    <row r="626" spans="1:10" x14ac:dyDescent="0.3">
      <c r="A626" s="34"/>
      <c r="D626" s="148"/>
    </row>
    <row r="627" spans="1:10" x14ac:dyDescent="0.3">
      <c r="A627" s="34"/>
      <c r="D627" s="148"/>
    </row>
    <row r="628" spans="1:10" x14ac:dyDescent="0.3">
      <c r="A628" s="34"/>
      <c r="D628" s="148"/>
    </row>
    <row r="629" spans="1:10" x14ac:dyDescent="0.3">
      <c r="A629" s="34"/>
      <c r="D629" s="148"/>
    </row>
    <row r="630" spans="1:10" x14ac:dyDescent="0.3">
      <c r="A630" s="34"/>
      <c r="D630" s="148"/>
    </row>
    <row r="631" spans="1:10" x14ac:dyDescent="0.3">
      <c r="A631" s="34"/>
      <c r="D631" s="148"/>
    </row>
    <row r="632" spans="1:10" x14ac:dyDescent="0.3">
      <c r="A632" s="34"/>
      <c r="D632" s="148"/>
    </row>
    <row r="633" spans="1:10" s="35" customFormat="1" x14ac:dyDescent="0.3">
      <c r="A633" s="151"/>
      <c r="B633" s="151"/>
      <c r="C633" s="151"/>
      <c r="D633" s="148"/>
      <c r="E633" s="152"/>
      <c r="F633" s="152"/>
      <c r="G633" s="152"/>
      <c r="H633" s="152"/>
      <c r="J633" s="153"/>
    </row>
    <row r="634" spans="1:10" x14ac:dyDescent="0.3">
      <c r="A634" s="254"/>
      <c r="D634" s="148"/>
    </row>
    <row r="635" spans="1:10" x14ac:dyDescent="0.3">
      <c r="A635" s="254"/>
      <c r="D635" s="148"/>
    </row>
    <row r="636" spans="1:10" x14ac:dyDescent="0.3">
      <c r="A636" s="254"/>
      <c r="D636" s="148"/>
    </row>
    <row r="637" spans="1:10" x14ac:dyDescent="0.3">
      <c r="A637" s="254"/>
      <c r="D637" s="148"/>
    </row>
    <row r="638" spans="1:10" s="35" customFormat="1" x14ac:dyDescent="0.3">
      <c r="A638" s="151"/>
      <c r="B638" s="151"/>
      <c r="C638" s="151"/>
      <c r="D638" s="148"/>
      <c r="E638" s="152"/>
      <c r="F638" s="152"/>
      <c r="G638" s="152"/>
      <c r="H638" s="152"/>
      <c r="J638" s="153"/>
    </row>
    <row r="639" spans="1:10" x14ac:dyDescent="0.3">
      <c r="A639" s="254"/>
      <c r="D639" s="148"/>
    </row>
    <row r="640" spans="1:10" x14ac:dyDescent="0.3">
      <c r="A640" s="254"/>
      <c r="D640" s="148"/>
    </row>
    <row r="641" spans="1:10" s="35" customFormat="1" x14ac:dyDescent="0.3">
      <c r="A641" s="151"/>
      <c r="B641" s="151"/>
      <c r="C641" s="151"/>
      <c r="D641" s="148"/>
      <c r="E641" s="152"/>
      <c r="F641" s="152"/>
      <c r="G641" s="152"/>
      <c r="H641" s="152"/>
      <c r="J641" s="153"/>
    </row>
    <row r="642" spans="1:10" x14ac:dyDescent="0.3">
      <c r="A642" s="254"/>
      <c r="D642" s="148"/>
    </row>
    <row r="643" spans="1:10" x14ac:dyDescent="0.3">
      <c r="A643" s="254"/>
      <c r="D643" s="148"/>
    </row>
    <row r="644" spans="1:10" x14ac:dyDescent="0.3">
      <c r="A644" s="254"/>
      <c r="D644" s="148"/>
    </row>
    <row r="645" spans="1:10" x14ac:dyDescent="0.3">
      <c r="A645" s="254"/>
      <c r="D645" s="148"/>
    </row>
    <row r="646" spans="1:10" x14ac:dyDescent="0.3">
      <c r="A646" s="254"/>
      <c r="D646" s="148"/>
    </row>
    <row r="647" spans="1:10" x14ac:dyDescent="0.3">
      <c r="A647" s="254"/>
      <c r="D647" s="148"/>
    </row>
    <row r="648" spans="1:10" x14ac:dyDescent="0.3">
      <c r="A648" s="254"/>
      <c r="D648" s="148"/>
    </row>
    <row r="649" spans="1:10" x14ac:dyDescent="0.3">
      <c r="A649" s="254"/>
      <c r="D649" s="148"/>
    </row>
    <row r="650" spans="1:10" x14ac:dyDescent="0.3">
      <c r="A650" s="254"/>
      <c r="D650" s="148"/>
    </row>
    <row r="651" spans="1:10" x14ac:dyDescent="0.3">
      <c r="A651" s="254"/>
      <c r="D651" s="148"/>
    </row>
    <row r="652" spans="1:10" x14ac:dyDescent="0.3">
      <c r="A652" s="254"/>
      <c r="D652" s="148"/>
    </row>
    <row r="653" spans="1:10" x14ac:dyDescent="0.3">
      <c r="A653" s="254"/>
      <c r="D653" s="148"/>
    </row>
    <row r="654" spans="1:10" x14ac:dyDescent="0.3">
      <c r="A654" s="254"/>
      <c r="D654" s="148"/>
    </row>
    <row r="655" spans="1:10" x14ac:dyDescent="0.3">
      <c r="A655" s="254"/>
      <c r="D655" s="148"/>
    </row>
    <row r="656" spans="1:10" x14ac:dyDescent="0.3">
      <c r="A656" s="254"/>
      <c r="D656" s="148"/>
    </row>
    <row r="657" spans="1:10" x14ac:dyDescent="0.3">
      <c r="A657" s="254"/>
      <c r="D657" s="148"/>
    </row>
    <row r="658" spans="1:10" x14ac:dyDescent="0.3">
      <c r="A658" s="254"/>
      <c r="D658" s="148"/>
    </row>
    <row r="659" spans="1:10" x14ac:dyDescent="0.3">
      <c r="A659" s="254"/>
      <c r="D659" s="148"/>
    </row>
    <row r="660" spans="1:10" x14ac:dyDescent="0.3">
      <c r="A660" s="254"/>
      <c r="D660" s="148"/>
    </row>
    <row r="661" spans="1:10" s="35" customFormat="1" x14ac:dyDescent="0.3">
      <c r="A661" s="151"/>
      <c r="B661" s="151"/>
      <c r="C661" s="151"/>
      <c r="D661" s="148"/>
      <c r="E661" s="152"/>
      <c r="F661" s="152"/>
      <c r="G661" s="152"/>
      <c r="H661" s="152"/>
      <c r="J661" s="153"/>
    </row>
    <row r="662" spans="1:10" s="35" customFormat="1" x14ac:dyDescent="0.3">
      <c r="A662" s="253"/>
      <c r="B662" s="151"/>
      <c r="C662" s="151"/>
      <c r="D662" s="148"/>
      <c r="E662" s="38"/>
      <c r="F662" s="38"/>
      <c r="G662" s="38"/>
      <c r="H662" s="38"/>
      <c r="I662" s="34"/>
      <c r="J662" s="39"/>
    </row>
    <row r="663" spans="1:10" s="35" customFormat="1" x14ac:dyDescent="0.3">
      <c r="A663" s="253"/>
      <c r="B663" s="151"/>
      <c r="C663" s="151"/>
      <c r="D663" s="148"/>
      <c r="E663" s="38"/>
      <c r="F663" s="38"/>
      <c r="G663" s="38"/>
      <c r="H663" s="38"/>
      <c r="I663" s="34"/>
      <c r="J663" s="39"/>
    </row>
    <row r="664" spans="1:10" s="35" customFormat="1" x14ac:dyDescent="0.3">
      <c r="A664" s="253"/>
      <c r="B664" s="151"/>
      <c r="C664" s="151"/>
      <c r="D664" s="148"/>
      <c r="E664" s="38"/>
      <c r="F664" s="38"/>
      <c r="G664" s="38"/>
      <c r="H664" s="38"/>
      <c r="I664" s="34"/>
      <c r="J664" s="39"/>
    </row>
    <row r="665" spans="1:10" s="35" customFormat="1" x14ac:dyDescent="0.3">
      <c r="A665" s="253"/>
      <c r="B665" s="151"/>
      <c r="C665" s="151"/>
      <c r="D665" s="148"/>
      <c r="E665" s="38"/>
      <c r="F665" s="38"/>
      <c r="G665" s="38"/>
      <c r="H665" s="38"/>
      <c r="I665" s="34"/>
      <c r="J665" s="39"/>
    </row>
    <row r="666" spans="1:10" x14ac:dyDescent="0.3">
      <c r="A666" s="253"/>
      <c r="B666" s="151"/>
      <c r="C666" s="151"/>
      <c r="D666" s="148"/>
    </row>
    <row r="667" spans="1:10" x14ac:dyDescent="0.3">
      <c r="A667" s="253"/>
      <c r="B667" s="151"/>
      <c r="C667" s="151"/>
      <c r="D667" s="148"/>
    </row>
    <row r="668" spans="1:10" x14ac:dyDescent="0.3">
      <c r="A668" s="253"/>
      <c r="B668" s="151"/>
      <c r="C668" s="151"/>
      <c r="D668" s="148"/>
    </row>
    <row r="669" spans="1:10" s="35" customFormat="1" x14ac:dyDescent="0.3">
      <c r="A669" s="253"/>
      <c r="B669" s="151"/>
      <c r="C669" s="151"/>
      <c r="D669" s="148"/>
      <c r="E669" s="38"/>
      <c r="F669" s="38"/>
      <c r="G669" s="38"/>
      <c r="H669" s="38"/>
      <c r="I669" s="34"/>
      <c r="J669" s="39"/>
    </row>
    <row r="670" spans="1:10" x14ac:dyDescent="0.3">
      <c r="A670" s="253"/>
      <c r="B670" s="151"/>
      <c r="C670" s="151"/>
      <c r="D670" s="148"/>
    </row>
    <row r="671" spans="1:10" s="35" customFormat="1" x14ac:dyDescent="0.3">
      <c r="A671" s="253"/>
      <c r="B671" s="151"/>
      <c r="C671" s="151"/>
      <c r="D671" s="148"/>
      <c r="E671" s="38"/>
      <c r="F671" s="38"/>
      <c r="G671" s="38"/>
      <c r="H671" s="38"/>
      <c r="I671" s="34"/>
      <c r="J671" s="39"/>
    </row>
    <row r="672" spans="1:10" x14ac:dyDescent="0.3">
      <c r="A672" s="253"/>
      <c r="B672" s="151"/>
      <c r="C672" s="151"/>
      <c r="D672" s="148"/>
    </row>
    <row r="673" spans="1:10" s="35" customFormat="1" x14ac:dyDescent="0.3">
      <c r="A673" s="253"/>
      <c r="B673" s="151"/>
      <c r="C673" s="151"/>
      <c r="D673" s="148"/>
      <c r="E673" s="38"/>
      <c r="F673" s="38"/>
      <c r="G673" s="38"/>
      <c r="H673" s="38"/>
      <c r="I673" s="34"/>
      <c r="J673" s="39"/>
    </row>
    <row r="674" spans="1:10" x14ac:dyDescent="0.3">
      <c r="A674" s="253"/>
      <c r="B674" s="151"/>
      <c r="C674" s="151"/>
      <c r="D674" s="148"/>
    </row>
    <row r="675" spans="1:10" s="35" customFormat="1" x14ac:dyDescent="0.3">
      <c r="A675" s="253"/>
      <c r="B675" s="151"/>
      <c r="C675" s="151"/>
      <c r="D675" s="148"/>
      <c r="E675" s="38"/>
      <c r="F675" s="38"/>
      <c r="G675" s="38"/>
      <c r="H675" s="38"/>
      <c r="I675" s="34"/>
      <c r="J675" s="39"/>
    </row>
    <row r="676" spans="1:10" x14ac:dyDescent="0.3">
      <c r="A676" s="253"/>
      <c r="B676" s="151"/>
      <c r="C676" s="151"/>
      <c r="D676" s="148"/>
    </row>
    <row r="677" spans="1:10" s="35" customFormat="1" x14ac:dyDescent="0.3">
      <c r="A677" s="151"/>
      <c r="B677" s="151"/>
      <c r="C677" s="151"/>
      <c r="D677" s="148"/>
      <c r="E677" s="152"/>
      <c r="F677" s="152"/>
      <c r="G677" s="152"/>
      <c r="H677" s="152"/>
      <c r="J677" s="153"/>
    </row>
    <row r="678" spans="1:10" x14ac:dyDescent="0.3">
      <c r="A678" s="254"/>
      <c r="D678" s="148"/>
    </row>
    <row r="679" spans="1:10" x14ac:dyDescent="0.3">
      <c r="A679" s="254"/>
      <c r="D679" s="148"/>
    </row>
    <row r="680" spans="1:10" x14ac:dyDescent="0.3">
      <c r="A680" s="254"/>
      <c r="D680" s="148"/>
    </row>
    <row r="681" spans="1:10" x14ac:dyDescent="0.3">
      <c r="A681" s="254"/>
      <c r="D681" s="148"/>
    </row>
    <row r="682" spans="1:10" x14ac:dyDescent="0.3">
      <c r="A682" s="254"/>
      <c r="D682" s="148"/>
    </row>
    <row r="683" spans="1:10" x14ac:dyDescent="0.3">
      <c r="A683" s="254"/>
      <c r="D683" s="148"/>
    </row>
    <row r="684" spans="1:10" x14ac:dyDescent="0.3">
      <c r="A684" s="254"/>
      <c r="D684" s="148"/>
    </row>
    <row r="685" spans="1:10" x14ac:dyDescent="0.3">
      <c r="A685" s="254"/>
      <c r="D685" s="148"/>
    </row>
    <row r="686" spans="1:10" x14ac:dyDescent="0.3">
      <c r="A686" s="254"/>
      <c r="D686" s="148"/>
    </row>
    <row r="687" spans="1:10" x14ac:dyDescent="0.3">
      <c r="A687" s="254"/>
      <c r="D687" s="148"/>
    </row>
    <row r="688" spans="1:10" x14ac:dyDescent="0.3">
      <c r="A688" s="254"/>
      <c r="D688" s="148"/>
    </row>
    <row r="689" spans="1:4" x14ac:dyDescent="0.3">
      <c r="A689" s="254"/>
      <c r="D689" s="148"/>
    </row>
    <row r="690" spans="1:4" x14ac:dyDescent="0.3">
      <c r="A690" s="254"/>
      <c r="D690" s="148"/>
    </row>
    <row r="691" spans="1:4" x14ac:dyDescent="0.3">
      <c r="A691" s="254"/>
      <c r="D691" s="148"/>
    </row>
    <row r="692" spans="1:4" x14ac:dyDescent="0.3">
      <c r="A692" s="254"/>
      <c r="D692" s="148"/>
    </row>
    <row r="693" spans="1:4" x14ac:dyDescent="0.3">
      <c r="A693" s="254"/>
      <c r="D693" s="148"/>
    </row>
    <row r="694" spans="1:4" x14ac:dyDescent="0.3">
      <c r="A694" s="254"/>
      <c r="D694" s="148"/>
    </row>
    <row r="695" spans="1:4" x14ac:dyDescent="0.3">
      <c r="A695" s="254"/>
      <c r="D695" s="148"/>
    </row>
    <row r="696" spans="1:4" x14ac:dyDescent="0.3">
      <c r="A696" s="254"/>
      <c r="D696" s="148"/>
    </row>
    <row r="697" spans="1:4" x14ac:dyDescent="0.3">
      <c r="A697" s="254"/>
      <c r="D697" s="148"/>
    </row>
    <row r="698" spans="1:4" x14ac:dyDescent="0.3">
      <c r="A698" s="254"/>
      <c r="D698" s="148"/>
    </row>
    <row r="699" spans="1:4" x14ac:dyDescent="0.3">
      <c r="A699" s="254"/>
      <c r="D699" s="148"/>
    </row>
  </sheetData>
  <mergeCells count="34">
    <mergeCell ref="A639:A640"/>
    <mergeCell ref="A642:A660"/>
    <mergeCell ref="A2:A17"/>
    <mergeCell ref="A145:A201"/>
    <mergeCell ref="A306:A318"/>
    <mergeCell ref="A345:A370"/>
    <mergeCell ref="A19:A143"/>
    <mergeCell ref="A203:A271"/>
    <mergeCell ref="D5:D8"/>
    <mergeCell ref="D9:D11"/>
    <mergeCell ref="D12:D13"/>
    <mergeCell ref="A662:A676"/>
    <mergeCell ref="A678:A699"/>
    <mergeCell ref="B2:B17"/>
    <mergeCell ref="B20:B23"/>
    <mergeCell ref="B29:B54"/>
    <mergeCell ref="B167:B198"/>
    <mergeCell ref="B200:B201"/>
    <mergeCell ref="B306:B314"/>
    <mergeCell ref="B316:B318"/>
    <mergeCell ref="B368:B370"/>
    <mergeCell ref="A402:A417"/>
    <mergeCell ref="A634:A635"/>
    <mergeCell ref="A636:A637"/>
    <mergeCell ref="B94:B135"/>
    <mergeCell ref="C5:C8"/>
    <mergeCell ref="C9:C11"/>
    <mergeCell ref="C12:C13"/>
    <mergeCell ref="B145:B163"/>
    <mergeCell ref="B203:B206"/>
    <mergeCell ref="B137:B143"/>
    <mergeCell ref="B208:B271"/>
    <mergeCell ref="B273:B304"/>
    <mergeCell ref="B345:B366"/>
  </mergeCells>
  <phoneticPr fontId="8" type="noConversion"/>
  <hyperlinks>
    <hyperlink ref="F1" r:id="rId1" xr:uid="{00000000-0004-0000-0100-000000000000}"/>
  </hyperlinks>
  <pageMargins left="0.70866141732283505" right="0.70866141732283505" top="0.74803149606299202" bottom="0.74803149606299202" header="0.31496062992126" footer="0.31496062992126"/>
  <pageSetup paperSize="9" scale="49" fitToHeight="0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01D65-AD75-4ABC-8501-8EB6E473ED5E}">
  <dimension ref="A1:Y32"/>
  <sheetViews>
    <sheetView topLeftCell="O10" zoomScaleNormal="100" workbookViewId="0">
      <selection activeCell="A26" sqref="A26:XFD26"/>
    </sheetView>
  </sheetViews>
  <sheetFormatPr defaultRowHeight="14" x14ac:dyDescent="0.3"/>
  <cols>
    <col min="1" max="1" width="18.08203125" style="183" bestFit="1" customWidth="1"/>
    <col min="2" max="2" width="20.08203125" style="183" bestFit="1" customWidth="1"/>
    <col min="3" max="3" width="14.5" style="183" bestFit="1" customWidth="1"/>
    <col min="4" max="5" width="8.75" style="183" bestFit="1" customWidth="1"/>
    <col min="6" max="6" width="15.08203125" style="183" customWidth="1"/>
    <col min="7" max="7" width="8.75" style="183" bestFit="1" customWidth="1"/>
    <col min="8" max="9" width="11.9140625" style="183" customWidth="1"/>
    <col min="10" max="10" width="14.9140625" style="183" customWidth="1"/>
    <col min="11" max="12" width="13.83203125" style="183" customWidth="1"/>
    <col min="13" max="13" width="19.1640625" style="183" customWidth="1"/>
    <col min="14" max="14" width="21.9140625" style="183" customWidth="1"/>
    <col min="15" max="15" width="18.08203125" style="183" bestFit="1" customWidth="1"/>
    <col min="16" max="16" width="12.75" style="183" customWidth="1"/>
    <col min="17" max="17" width="13.6640625" style="183" customWidth="1"/>
    <col min="18" max="18" width="18.08203125" style="183" bestFit="1" customWidth="1"/>
    <col min="19" max="19" width="15.25" style="183" customWidth="1"/>
    <col min="20" max="20" width="11.75" style="183" bestFit="1" customWidth="1"/>
    <col min="21" max="21" width="11.58203125" style="183" customWidth="1"/>
    <col min="22" max="22" width="17.58203125" style="183" customWidth="1"/>
    <col min="23" max="23" width="13.58203125" style="183" customWidth="1"/>
    <col min="24" max="24" width="11.4140625" style="183" customWidth="1"/>
    <col min="25" max="16384" width="8.6640625" style="183"/>
  </cols>
  <sheetData>
    <row r="1" spans="1:12" x14ac:dyDescent="0.3">
      <c r="A1" s="2" t="s">
        <v>656</v>
      </c>
      <c r="B1" s="2" t="s">
        <v>657</v>
      </c>
      <c r="C1" s="2" t="s">
        <v>658</v>
      </c>
      <c r="D1" s="2" t="s">
        <v>659</v>
      </c>
      <c r="E1" s="2"/>
      <c r="F1" s="2"/>
      <c r="G1" s="2"/>
      <c r="H1" s="2"/>
      <c r="I1" s="2"/>
      <c r="J1"/>
      <c r="K1"/>
      <c r="L1" s="2"/>
    </row>
    <row r="2" spans="1:12" x14ac:dyDescent="0.3">
      <c r="A2" s="2">
        <v>200000</v>
      </c>
      <c r="B2" s="2">
        <v>50</v>
      </c>
      <c r="C2" s="2">
        <f xml:space="preserve"> (A2/B2)</f>
        <v>4000</v>
      </c>
      <c r="D2" s="192">
        <v>40000</v>
      </c>
      <c r="E2" s="192"/>
      <c r="F2" s="2"/>
      <c r="G2" s="2"/>
      <c r="H2" s="2"/>
      <c r="I2" s="2"/>
      <c r="J2"/>
      <c r="K2"/>
      <c r="L2" s="2"/>
    </row>
    <row r="3" spans="1:12" x14ac:dyDescent="0.3">
      <c r="A3" s="2"/>
      <c r="B3" s="2"/>
      <c r="C3" s="2"/>
      <c r="D3" s="2"/>
      <c r="E3" s="2"/>
      <c r="F3" s="2"/>
      <c r="G3" s="2"/>
      <c r="H3" s="2"/>
      <c r="I3" s="2"/>
      <c r="J3"/>
      <c r="K3"/>
      <c r="L3" s="2"/>
    </row>
    <row r="4" spans="1:12" x14ac:dyDescent="0.3">
      <c r="A4" s="2"/>
      <c r="B4" s="2"/>
      <c r="C4" s="2"/>
      <c r="D4" s="2"/>
      <c r="E4" s="2"/>
      <c r="F4" s="2"/>
      <c r="G4" s="2"/>
      <c r="H4" s="2"/>
      <c r="I4" s="2"/>
      <c r="J4"/>
      <c r="K4"/>
      <c r="L4" s="2"/>
    </row>
    <row r="5" spans="1:12" x14ac:dyDescent="0.3">
      <c r="A5" s="2" t="s">
        <v>660</v>
      </c>
      <c r="B5" s="2" t="s">
        <v>661</v>
      </c>
      <c r="C5" s="2" t="s">
        <v>662</v>
      </c>
      <c r="D5" s="2" t="s">
        <v>663</v>
      </c>
      <c r="E5" s="2"/>
      <c r="F5" s="2" t="s">
        <v>664</v>
      </c>
      <c r="G5" s="2"/>
      <c r="H5" s="2" t="s">
        <v>665</v>
      </c>
      <c r="I5" s="2" t="s">
        <v>666</v>
      </c>
      <c r="J5" s="2" t="s">
        <v>667</v>
      </c>
      <c r="K5" s="2"/>
      <c r="L5" s="2" t="s">
        <v>668</v>
      </c>
    </row>
    <row r="6" spans="1:12" x14ac:dyDescent="0.3">
      <c r="A6" s="2">
        <v>10</v>
      </c>
      <c r="B6" s="2">
        <f xml:space="preserve"> (A6/8)</f>
        <v>1.25</v>
      </c>
      <c r="C6" s="2">
        <f xml:space="preserve"> (D2/C2)</f>
        <v>10</v>
      </c>
      <c r="D6" s="2">
        <f>(C6*B6)</f>
        <v>12.5</v>
      </c>
      <c r="E6" s="2"/>
      <c r="F6" s="2">
        <f xml:space="preserve"> (D6*(100/25))</f>
        <v>50</v>
      </c>
      <c r="G6" s="2"/>
      <c r="H6" s="2">
        <f xml:space="preserve"> (200*7.25)/F6</f>
        <v>29</v>
      </c>
      <c r="I6" s="2">
        <f xml:space="preserve"> (H6/C6)</f>
        <v>2.9</v>
      </c>
      <c r="J6">
        <f xml:space="preserve"> (300*7.25)/F6</f>
        <v>43.5</v>
      </c>
      <c r="K6"/>
      <c r="L6" s="2">
        <f>(J6/C6)</f>
        <v>4.3499999999999996</v>
      </c>
    </row>
    <row r="7" spans="1:12" x14ac:dyDescent="0.3">
      <c r="A7" s="2">
        <v>30</v>
      </c>
      <c r="B7" s="2">
        <f t="shared" ref="B7:B12" si="0" xml:space="preserve"> (A7/8)</f>
        <v>3.75</v>
      </c>
      <c r="C7" s="2">
        <v>10</v>
      </c>
      <c r="D7" s="2">
        <f t="shared" ref="D7:D12" si="1">(C7*B7)</f>
        <v>37.5</v>
      </c>
      <c r="E7" s="2"/>
      <c r="F7" s="2">
        <f t="shared" ref="F7:F12" si="2" xml:space="preserve"> (D7*(100/25))</f>
        <v>150</v>
      </c>
      <c r="G7" s="2"/>
      <c r="H7" s="2">
        <f t="shared" ref="H7:H12" si="3" xml:space="preserve"> (200*7.25)/F7</f>
        <v>9.6666666666666661</v>
      </c>
      <c r="I7" s="2">
        <f t="shared" ref="I7:I11" si="4" xml:space="preserve"> (H7/C7)</f>
        <v>0.96666666666666656</v>
      </c>
      <c r="J7">
        <f t="shared" ref="J7:J15" si="5" xml:space="preserve"> (300*7.25)/F7</f>
        <v>14.5</v>
      </c>
      <c r="K7"/>
      <c r="L7" s="2">
        <f t="shared" ref="L7:L15" si="6">(J7/C7)</f>
        <v>1.45</v>
      </c>
    </row>
    <row r="8" spans="1:12" x14ac:dyDescent="0.3">
      <c r="A8" s="2">
        <v>50</v>
      </c>
      <c r="B8" s="2">
        <f t="shared" si="0"/>
        <v>6.25</v>
      </c>
      <c r="C8" s="2">
        <v>7.25</v>
      </c>
      <c r="D8" s="2">
        <f t="shared" si="1"/>
        <v>45.3125</v>
      </c>
      <c r="E8" s="2"/>
      <c r="F8" s="2">
        <f t="shared" si="2"/>
        <v>181.25</v>
      </c>
      <c r="G8" s="2"/>
      <c r="H8" s="2">
        <f t="shared" si="3"/>
        <v>8</v>
      </c>
      <c r="I8" s="2">
        <f t="shared" si="4"/>
        <v>1.103448275862069</v>
      </c>
      <c r="J8">
        <f t="shared" si="5"/>
        <v>12</v>
      </c>
      <c r="K8"/>
      <c r="L8" s="2">
        <f t="shared" si="6"/>
        <v>1.6551724137931034</v>
      </c>
    </row>
    <row r="9" spans="1:12" x14ac:dyDescent="0.3">
      <c r="A9" s="2">
        <v>100</v>
      </c>
      <c r="B9" s="2">
        <f t="shared" si="0"/>
        <v>12.5</v>
      </c>
      <c r="C9" s="2">
        <v>7.25</v>
      </c>
      <c r="D9" s="2">
        <f t="shared" si="1"/>
        <v>90.625</v>
      </c>
      <c r="E9" s="2"/>
      <c r="F9" s="2">
        <f t="shared" si="2"/>
        <v>362.5</v>
      </c>
      <c r="G9" s="2"/>
      <c r="H9" s="2">
        <f t="shared" si="3"/>
        <v>4</v>
      </c>
      <c r="I9" s="2">
        <f t="shared" si="4"/>
        <v>0.55172413793103448</v>
      </c>
      <c r="J9">
        <f t="shared" si="5"/>
        <v>6</v>
      </c>
      <c r="K9"/>
      <c r="L9" s="2">
        <f t="shared" si="6"/>
        <v>0.82758620689655171</v>
      </c>
    </row>
    <row r="10" spans="1:12" x14ac:dyDescent="0.3">
      <c r="A10" s="2">
        <v>166</v>
      </c>
      <c r="B10" s="2">
        <f t="shared" si="0"/>
        <v>20.75</v>
      </c>
      <c r="C10" s="2">
        <v>10</v>
      </c>
      <c r="D10" s="2">
        <f t="shared" si="1"/>
        <v>207.5</v>
      </c>
      <c r="E10" s="2"/>
      <c r="F10" s="2">
        <f t="shared" si="2"/>
        <v>830</v>
      </c>
      <c r="G10" s="2"/>
      <c r="H10" s="2">
        <f t="shared" si="3"/>
        <v>1.7469879518072289</v>
      </c>
      <c r="I10" s="2">
        <f t="shared" si="4"/>
        <v>0.1746987951807229</v>
      </c>
      <c r="J10">
        <f t="shared" si="5"/>
        <v>2.6204819277108435</v>
      </c>
      <c r="K10"/>
      <c r="L10" s="2">
        <f t="shared" si="6"/>
        <v>0.26204819277108438</v>
      </c>
    </row>
    <row r="11" spans="1:12" x14ac:dyDescent="0.3">
      <c r="A11" s="2">
        <v>195</v>
      </c>
      <c r="B11" s="2">
        <f t="shared" si="0"/>
        <v>24.375</v>
      </c>
      <c r="C11" s="2">
        <v>10</v>
      </c>
      <c r="D11" s="2">
        <f t="shared" si="1"/>
        <v>243.75</v>
      </c>
      <c r="E11" s="2"/>
      <c r="F11" s="2">
        <f t="shared" si="2"/>
        <v>975</v>
      </c>
      <c r="G11" s="2"/>
      <c r="H11" s="2">
        <f t="shared" si="3"/>
        <v>1.4871794871794872</v>
      </c>
      <c r="I11" s="2">
        <f t="shared" si="4"/>
        <v>0.14871794871794872</v>
      </c>
      <c r="J11">
        <f t="shared" si="5"/>
        <v>2.2307692307692308</v>
      </c>
      <c r="K11"/>
      <c r="L11" s="2">
        <f t="shared" si="6"/>
        <v>0.22307692307692309</v>
      </c>
    </row>
    <row r="12" spans="1:12" x14ac:dyDescent="0.3">
      <c r="A12" s="2">
        <v>190</v>
      </c>
      <c r="B12" s="2">
        <f t="shared" si="0"/>
        <v>23.75</v>
      </c>
      <c r="C12" s="2">
        <v>10</v>
      </c>
      <c r="D12" s="2">
        <f t="shared" si="1"/>
        <v>237.5</v>
      </c>
      <c r="E12" s="2"/>
      <c r="F12" s="2">
        <f t="shared" si="2"/>
        <v>950</v>
      </c>
      <c r="G12" s="2"/>
      <c r="H12" s="2">
        <f t="shared" si="3"/>
        <v>1.5263157894736843</v>
      </c>
      <c r="I12" s="2"/>
      <c r="J12"/>
      <c r="K12"/>
      <c r="L12" s="2"/>
    </row>
    <row r="13" spans="1:12" x14ac:dyDescent="0.3">
      <c r="A13" s="2">
        <v>200</v>
      </c>
      <c r="B13" s="2">
        <f xml:space="preserve"> (A13/8)</f>
        <v>25</v>
      </c>
      <c r="C13" s="2">
        <v>10</v>
      </c>
      <c r="D13" s="2">
        <f>(C13*B13)</f>
        <v>250</v>
      </c>
      <c r="E13" s="2"/>
      <c r="F13" s="2">
        <f xml:space="preserve"> (D13*(100/25))</f>
        <v>1000</v>
      </c>
      <c r="G13" s="2"/>
      <c r="H13" s="2">
        <f xml:space="preserve"> (200*7.25)/F13</f>
        <v>1.45</v>
      </c>
      <c r="I13" s="2">
        <f xml:space="preserve"> (H13/C13)</f>
        <v>0.14499999999999999</v>
      </c>
      <c r="J13">
        <f t="shared" si="5"/>
        <v>2.1749999999999998</v>
      </c>
      <c r="K13"/>
      <c r="L13" s="2">
        <f t="shared" si="6"/>
        <v>0.21749999999999997</v>
      </c>
    </row>
    <row r="14" spans="1:12" x14ac:dyDescent="0.3">
      <c r="A14" s="2">
        <v>240</v>
      </c>
      <c r="B14" s="2">
        <f xml:space="preserve"> (A14/8)</f>
        <v>30</v>
      </c>
      <c r="C14" s="2">
        <v>7.25</v>
      </c>
      <c r="D14" s="2">
        <f>(C14*B14)</f>
        <v>217.5</v>
      </c>
      <c r="E14" s="2"/>
      <c r="F14" s="2">
        <f xml:space="preserve"> (D14*(100/25))</f>
        <v>870</v>
      </c>
      <c r="G14" s="2"/>
      <c r="H14" s="2">
        <f xml:space="preserve"> (200*7.25)/F14</f>
        <v>1.6666666666666667</v>
      </c>
      <c r="I14" s="2">
        <f xml:space="preserve"> (H14/C14)</f>
        <v>0.22988505747126436</v>
      </c>
      <c r="J14">
        <f t="shared" si="5"/>
        <v>2.5</v>
      </c>
      <c r="K14"/>
      <c r="L14" s="2">
        <f t="shared" si="6"/>
        <v>0.34482758620689657</v>
      </c>
    </row>
    <row r="15" spans="1:12" x14ac:dyDescent="0.3">
      <c r="A15" s="2">
        <v>250</v>
      </c>
      <c r="B15" s="2">
        <f xml:space="preserve"> (A15/8)</f>
        <v>31.25</v>
      </c>
      <c r="C15" s="2">
        <v>7.25</v>
      </c>
      <c r="D15" s="2">
        <f>(C15*B15)</f>
        <v>226.5625</v>
      </c>
      <c r="E15" s="2"/>
      <c r="F15" s="2">
        <f xml:space="preserve"> (D15*(100/25))</f>
        <v>906.25</v>
      </c>
      <c r="G15" s="2"/>
      <c r="H15" s="2">
        <f xml:space="preserve"> (200*7.25)/F15</f>
        <v>1.6</v>
      </c>
      <c r="I15" s="2">
        <f xml:space="preserve"> (H15/C15)</f>
        <v>0.22068965517241382</v>
      </c>
      <c r="J15">
        <f t="shared" si="5"/>
        <v>2.4</v>
      </c>
      <c r="K15"/>
      <c r="L15" s="2">
        <f t="shared" si="6"/>
        <v>0.33103448275862069</v>
      </c>
    </row>
    <row r="16" spans="1:12" x14ac:dyDescent="0.3">
      <c r="A16" s="2"/>
      <c r="B16" s="2"/>
      <c r="C16" s="2"/>
      <c r="D16" s="2"/>
      <c r="E16" s="2"/>
      <c r="F16" s="2"/>
      <c r="G16" s="2"/>
      <c r="H16" s="2"/>
      <c r="I16" s="2"/>
      <c r="J16"/>
      <c r="K16"/>
      <c r="L16" s="2"/>
    </row>
    <row r="19" spans="1:25" ht="15" customHeight="1" x14ac:dyDescent="0.3"/>
    <row r="20" spans="1:25" ht="30" customHeight="1" x14ac:dyDescent="0.3">
      <c r="N20" s="184"/>
      <c r="R20" s="184"/>
      <c r="S20" s="184"/>
      <c r="U20" s="184"/>
      <c r="V20" s="186" t="s">
        <v>482</v>
      </c>
      <c r="W20" s="186" t="s">
        <v>645</v>
      </c>
      <c r="X20" s="186" t="s">
        <v>641</v>
      </c>
    </row>
    <row r="21" spans="1:25" ht="42" x14ac:dyDescent="0.3">
      <c r="A21" s="185" t="s">
        <v>632</v>
      </c>
      <c r="B21" s="185" t="s">
        <v>633</v>
      </c>
      <c r="C21" s="183" t="s">
        <v>627</v>
      </c>
      <c r="D21" s="183" t="s">
        <v>628</v>
      </c>
      <c r="E21" s="183" t="s">
        <v>640</v>
      </c>
      <c r="F21" s="183" t="s">
        <v>634</v>
      </c>
      <c r="G21" s="185" t="s">
        <v>639</v>
      </c>
      <c r="H21" s="183" t="s">
        <v>637</v>
      </c>
      <c r="I21" s="183" t="s">
        <v>643</v>
      </c>
      <c r="J21" s="185" t="s">
        <v>642</v>
      </c>
      <c r="K21" s="183" t="s">
        <v>626</v>
      </c>
      <c r="L21" s="187" t="s">
        <v>646</v>
      </c>
      <c r="M21" s="184" t="s">
        <v>635</v>
      </c>
      <c r="N21" s="187" t="s">
        <v>636</v>
      </c>
      <c r="O21" s="183" t="s">
        <v>625</v>
      </c>
      <c r="P21" s="183" t="s">
        <v>638</v>
      </c>
      <c r="Q21" s="185" t="s">
        <v>631</v>
      </c>
      <c r="R21" s="187" t="s">
        <v>644</v>
      </c>
      <c r="S21" s="185" t="s">
        <v>648</v>
      </c>
      <c r="T21" s="183" t="s">
        <v>630</v>
      </c>
      <c r="U21" s="187" t="s">
        <v>629</v>
      </c>
      <c r="V21" s="183" t="s">
        <v>647</v>
      </c>
      <c r="W21" s="183" t="s">
        <v>647</v>
      </c>
      <c r="X21" s="183" t="s">
        <v>647</v>
      </c>
      <c r="Y21" s="183" t="s">
        <v>669</v>
      </c>
    </row>
    <row r="22" spans="1:25" x14ac:dyDescent="0.3">
      <c r="A22" s="183">
        <v>2</v>
      </c>
      <c r="B22" s="183">
        <v>2</v>
      </c>
      <c r="C22" s="183">
        <f t="shared" ref="C22:C31" si="7">A22+3</f>
        <v>5</v>
      </c>
      <c r="D22" s="183">
        <f>B22+3</f>
        <v>5</v>
      </c>
      <c r="E22" s="183">
        <v>1</v>
      </c>
      <c r="F22" s="183">
        <v>1</v>
      </c>
    </row>
    <row r="23" spans="1:25" x14ac:dyDescent="0.3">
      <c r="A23" s="183">
        <v>2</v>
      </c>
      <c r="B23" s="183">
        <v>2</v>
      </c>
      <c r="C23" s="183">
        <f t="shared" si="7"/>
        <v>5</v>
      </c>
      <c r="D23" s="183">
        <f t="shared" ref="D23:D31" si="8">B23+3</f>
        <v>5</v>
      </c>
      <c r="E23" s="183">
        <v>1</v>
      </c>
      <c r="F23" s="183">
        <v>1</v>
      </c>
      <c r="G23" s="183">
        <v>8</v>
      </c>
      <c r="H23" s="183">
        <f t="shared" ref="H23:H31" si="9">C23+D23+E23+C23</f>
        <v>16</v>
      </c>
      <c r="I23" s="183">
        <f t="shared" ref="I23:I31" si="10">D23+F23</f>
        <v>6</v>
      </c>
      <c r="J23" s="183">
        <v>9</v>
      </c>
      <c r="K23" s="183">
        <f t="shared" ref="K23:K25" si="11">M23*G23</f>
        <v>800</v>
      </c>
      <c r="L23" s="188">
        <v>10</v>
      </c>
      <c r="M23" s="183">
        <f>1000/L23</f>
        <v>100</v>
      </c>
      <c r="N23" s="183">
        <f t="shared" ref="N23:N32" si="12">(M23*1000)/8</f>
        <v>12500</v>
      </c>
      <c r="O23" s="183">
        <f t="shared" ref="O23:O31" si="13">(K23*1000)/8</f>
        <v>100000</v>
      </c>
      <c r="P23" s="183">
        <f t="shared" ref="P23:P31" si="14">(O23-H23)/G23</f>
        <v>12498</v>
      </c>
      <c r="Q23" s="183">
        <v>250</v>
      </c>
      <c r="R23" s="183">
        <f t="shared" ref="R23:R31" si="15">P23-Q23-I23</f>
        <v>12242</v>
      </c>
      <c r="S23" s="183">
        <v>1</v>
      </c>
      <c r="T23" s="183">
        <f t="shared" ref="T23:T31" si="16">(R23/S23)-1-J23</f>
        <v>12232</v>
      </c>
      <c r="U23" s="183">
        <f>T23-2</f>
        <v>12230</v>
      </c>
      <c r="V23" s="183" t="str">
        <f>DEC2HEX(N23)</f>
        <v>30D4</v>
      </c>
      <c r="W23" s="183" t="str">
        <f>DEC2HEX(R23)</f>
        <v>2FD2</v>
      </c>
      <c r="X23" s="183" t="str">
        <f>DEC2HEX(U23)</f>
        <v>2FC6</v>
      </c>
      <c r="Y23" s="183">
        <f>L23</f>
        <v>10</v>
      </c>
    </row>
    <row r="24" spans="1:25" s="219" customFormat="1" x14ac:dyDescent="0.3">
      <c r="A24" s="219">
        <v>2</v>
      </c>
      <c r="B24" s="219">
        <v>2</v>
      </c>
      <c r="C24" s="219">
        <f t="shared" si="7"/>
        <v>5</v>
      </c>
      <c r="D24" s="219">
        <f t="shared" si="8"/>
        <v>5</v>
      </c>
      <c r="E24" s="219">
        <v>1</v>
      </c>
      <c r="F24" s="219">
        <v>1</v>
      </c>
      <c r="G24" s="219">
        <v>8</v>
      </c>
      <c r="H24" s="219">
        <f t="shared" si="9"/>
        <v>16</v>
      </c>
      <c r="I24" s="219">
        <f t="shared" si="10"/>
        <v>6</v>
      </c>
      <c r="J24" s="219">
        <v>9</v>
      </c>
      <c r="K24" s="219">
        <f t="shared" si="11"/>
        <v>266.66666666666669</v>
      </c>
      <c r="L24" s="220">
        <v>30</v>
      </c>
      <c r="M24" s="219">
        <f t="shared" ref="M24:M31" si="17">1000/L24</f>
        <v>33.333333333333336</v>
      </c>
      <c r="N24" s="219">
        <f t="shared" si="12"/>
        <v>4166.666666666667</v>
      </c>
      <c r="O24" s="219">
        <f t="shared" si="13"/>
        <v>33333.333333333336</v>
      </c>
      <c r="P24" s="219">
        <f t="shared" si="14"/>
        <v>4164.666666666667</v>
      </c>
      <c r="Q24" s="219">
        <v>250</v>
      </c>
      <c r="R24" s="219">
        <f t="shared" si="15"/>
        <v>3908.666666666667</v>
      </c>
      <c r="S24" s="219">
        <v>8</v>
      </c>
      <c r="T24" s="219">
        <f t="shared" si="16"/>
        <v>478.58333333333337</v>
      </c>
      <c r="U24" s="219">
        <f t="shared" ref="U24:U31" si="18">T24-2</f>
        <v>476.58333333333337</v>
      </c>
      <c r="V24" s="219" t="str">
        <f t="shared" ref="V24:V31" si="19">DEC2HEX(N24)</f>
        <v>1046</v>
      </c>
      <c r="W24" s="219" t="str">
        <f t="shared" ref="W24:W31" si="20">DEC2HEX(R24)</f>
        <v>F44</v>
      </c>
      <c r="X24" s="219" t="str">
        <f t="shared" ref="X24:X31" si="21">DEC2HEX(U24)</f>
        <v>1DC</v>
      </c>
      <c r="Y24" s="219">
        <f t="shared" ref="Y24:Y31" si="22">L24</f>
        <v>30</v>
      </c>
    </row>
    <row r="25" spans="1:25" s="184" customFormat="1" x14ac:dyDescent="0.3">
      <c r="A25" s="184">
        <v>2</v>
      </c>
      <c r="B25" s="184">
        <v>2</v>
      </c>
      <c r="C25" s="184">
        <f t="shared" si="7"/>
        <v>5</v>
      </c>
      <c r="D25" s="183">
        <f t="shared" si="8"/>
        <v>5</v>
      </c>
      <c r="E25" s="184">
        <v>1</v>
      </c>
      <c r="F25" s="184">
        <v>1</v>
      </c>
      <c r="G25" s="184">
        <v>8</v>
      </c>
      <c r="H25" s="184">
        <f t="shared" si="9"/>
        <v>16</v>
      </c>
      <c r="I25" s="184">
        <f t="shared" si="10"/>
        <v>6</v>
      </c>
      <c r="J25" s="184">
        <v>9</v>
      </c>
      <c r="K25" s="184">
        <f t="shared" si="11"/>
        <v>160</v>
      </c>
      <c r="L25" s="189">
        <v>50</v>
      </c>
      <c r="M25" s="184">
        <f t="shared" si="17"/>
        <v>20</v>
      </c>
      <c r="N25" s="184">
        <f t="shared" si="12"/>
        <v>2500</v>
      </c>
      <c r="O25" s="184">
        <f t="shared" si="13"/>
        <v>20000</v>
      </c>
      <c r="P25" s="184">
        <f t="shared" si="14"/>
        <v>2498</v>
      </c>
      <c r="Q25" s="184">
        <v>250</v>
      </c>
      <c r="R25" s="184">
        <f t="shared" si="15"/>
        <v>2242</v>
      </c>
      <c r="S25" s="184" t="s">
        <v>717</v>
      </c>
      <c r="T25" s="184" t="e">
        <f t="shared" si="16"/>
        <v>#VALUE!</v>
      </c>
      <c r="U25" s="184" t="e">
        <f t="shared" si="18"/>
        <v>#VALUE!</v>
      </c>
      <c r="V25" s="184" t="str">
        <f t="shared" si="19"/>
        <v>9C4</v>
      </c>
      <c r="W25" s="184" t="str">
        <f t="shared" si="20"/>
        <v>8C2</v>
      </c>
      <c r="X25" s="184" t="e">
        <f t="shared" si="21"/>
        <v>#VALUE!</v>
      </c>
      <c r="Y25" s="183">
        <f t="shared" si="22"/>
        <v>50</v>
      </c>
    </row>
    <row r="26" spans="1:25" s="185" customFormat="1" x14ac:dyDescent="0.3">
      <c r="A26" s="185">
        <v>2</v>
      </c>
      <c r="B26" s="185">
        <v>2</v>
      </c>
      <c r="C26" s="185">
        <f t="shared" si="7"/>
        <v>5</v>
      </c>
      <c r="D26" s="185">
        <f t="shared" si="8"/>
        <v>5</v>
      </c>
      <c r="E26" s="185">
        <v>1</v>
      </c>
      <c r="F26" s="185">
        <v>1</v>
      </c>
      <c r="G26" s="185">
        <v>8</v>
      </c>
      <c r="H26" s="185">
        <f t="shared" si="9"/>
        <v>16</v>
      </c>
      <c r="I26" s="185">
        <f t="shared" si="10"/>
        <v>6</v>
      </c>
      <c r="J26" s="185">
        <v>9</v>
      </c>
      <c r="K26" s="185">
        <v>44</v>
      </c>
      <c r="L26" s="235">
        <f>1000/K26*8</f>
        <v>181.81818181818181</v>
      </c>
      <c r="M26" s="185">
        <f t="shared" si="17"/>
        <v>5.5</v>
      </c>
      <c r="N26" s="185">
        <f t="shared" si="12"/>
        <v>687.5</v>
      </c>
      <c r="O26" s="185">
        <f t="shared" si="13"/>
        <v>5500</v>
      </c>
      <c r="P26" s="185">
        <f t="shared" si="14"/>
        <v>685.5</v>
      </c>
      <c r="Q26" s="185">
        <v>250</v>
      </c>
      <c r="R26" s="185">
        <f t="shared" si="15"/>
        <v>429.5</v>
      </c>
      <c r="S26" s="185">
        <v>1</v>
      </c>
      <c r="T26" s="185">
        <f t="shared" si="16"/>
        <v>419.5</v>
      </c>
      <c r="U26" s="185">
        <f t="shared" si="18"/>
        <v>417.5</v>
      </c>
      <c r="V26" s="185" t="str">
        <f>DEC2HEX(N26)</f>
        <v>2AF</v>
      </c>
      <c r="W26" s="185" t="str">
        <f t="shared" si="20"/>
        <v>1AD</v>
      </c>
      <c r="X26" s="185" t="str">
        <f t="shared" si="21"/>
        <v>1A1</v>
      </c>
      <c r="Y26" s="185">
        <f t="shared" si="22"/>
        <v>181.81818181818181</v>
      </c>
    </row>
    <row r="27" spans="1:25" s="184" customFormat="1" x14ac:dyDescent="0.3">
      <c r="A27" s="184">
        <v>2</v>
      </c>
      <c r="B27" s="184">
        <v>2</v>
      </c>
      <c r="C27" s="184">
        <f t="shared" si="7"/>
        <v>5</v>
      </c>
      <c r="D27" s="183">
        <f t="shared" si="8"/>
        <v>5</v>
      </c>
      <c r="E27" s="184">
        <v>1</v>
      </c>
      <c r="F27" s="184">
        <v>1</v>
      </c>
      <c r="G27" s="184">
        <v>8</v>
      </c>
      <c r="H27" s="184">
        <f t="shared" si="9"/>
        <v>16</v>
      </c>
      <c r="I27" s="184">
        <f t="shared" si="10"/>
        <v>6</v>
      </c>
      <c r="J27" s="184">
        <v>9</v>
      </c>
      <c r="K27" s="184">
        <f t="shared" ref="K27:K31" si="23">M27*G27</f>
        <v>64</v>
      </c>
      <c r="L27" s="189">
        <v>125</v>
      </c>
      <c r="M27" s="184">
        <f t="shared" si="17"/>
        <v>8</v>
      </c>
      <c r="N27" s="184">
        <f t="shared" si="12"/>
        <v>1000</v>
      </c>
      <c r="O27" s="184">
        <f t="shared" si="13"/>
        <v>8000</v>
      </c>
      <c r="P27" s="184">
        <f t="shared" si="14"/>
        <v>998</v>
      </c>
      <c r="Q27" s="184">
        <v>250</v>
      </c>
      <c r="R27" s="184">
        <f t="shared" si="15"/>
        <v>742</v>
      </c>
      <c r="S27" s="184">
        <v>1</v>
      </c>
      <c r="T27" s="184">
        <f t="shared" si="16"/>
        <v>732</v>
      </c>
      <c r="U27" s="184">
        <f t="shared" si="18"/>
        <v>730</v>
      </c>
      <c r="V27" s="184" t="str">
        <f t="shared" si="19"/>
        <v>3E8</v>
      </c>
      <c r="W27" s="184" t="str">
        <f t="shared" si="20"/>
        <v>2E6</v>
      </c>
      <c r="X27" s="184" t="str">
        <f t="shared" si="21"/>
        <v>2DA</v>
      </c>
      <c r="Y27" s="183">
        <f t="shared" si="22"/>
        <v>125</v>
      </c>
    </row>
    <row r="28" spans="1:25" s="184" customFormat="1" x14ac:dyDescent="0.3">
      <c r="A28" s="184">
        <v>2</v>
      </c>
      <c r="B28" s="184">
        <v>2</v>
      </c>
      <c r="C28" s="184">
        <f t="shared" si="7"/>
        <v>5</v>
      </c>
      <c r="D28" s="183">
        <f t="shared" si="8"/>
        <v>5</v>
      </c>
      <c r="E28" s="184">
        <v>1</v>
      </c>
      <c r="F28" s="184">
        <v>1</v>
      </c>
      <c r="G28" s="184">
        <v>8</v>
      </c>
      <c r="H28" s="184">
        <f t="shared" si="9"/>
        <v>16</v>
      </c>
      <c r="I28" s="184">
        <f t="shared" si="10"/>
        <v>6</v>
      </c>
      <c r="J28" s="184">
        <v>9</v>
      </c>
      <c r="K28" s="184">
        <f t="shared" si="23"/>
        <v>53.333333333333336</v>
      </c>
      <c r="L28" s="189">
        <v>150</v>
      </c>
      <c r="M28" s="184">
        <f t="shared" si="17"/>
        <v>6.666666666666667</v>
      </c>
      <c r="N28" s="184">
        <f t="shared" si="12"/>
        <v>833.33333333333337</v>
      </c>
      <c r="O28" s="184">
        <f t="shared" si="13"/>
        <v>6666.666666666667</v>
      </c>
      <c r="P28" s="184">
        <f t="shared" si="14"/>
        <v>831.33333333333337</v>
      </c>
      <c r="Q28" s="184">
        <v>250</v>
      </c>
      <c r="R28" s="184">
        <f t="shared" si="15"/>
        <v>575.33333333333337</v>
      </c>
      <c r="S28" s="184">
        <v>1</v>
      </c>
      <c r="T28" s="184">
        <f t="shared" si="16"/>
        <v>565.33333333333337</v>
      </c>
      <c r="U28" s="184">
        <f t="shared" si="18"/>
        <v>563.33333333333337</v>
      </c>
      <c r="V28" s="184" t="str">
        <f t="shared" si="19"/>
        <v>341</v>
      </c>
      <c r="W28" s="184" t="str">
        <f t="shared" si="20"/>
        <v>23F</v>
      </c>
      <c r="X28" s="184" t="str">
        <f t="shared" si="21"/>
        <v>233</v>
      </c>
      <c r="Y28" s="183">
        <f t="shared" si="22"/>
        <v>150</v>
      </c>
    </row>
    <row r="29" spans="1:25" s="184" customFormat="1" x14ac:dyDescent="0.3">
      <c r="A29" s="184">
        <v>2</v>
      </c>
      <c r="B29" s="184">
        <v>2</v>
      </c>
      <c r="C29" s="184">
        <f t="shared" si="7"/>
        <v>5</v>
      </c>
      <c r="D29" s="183">
        <f t="shared" si="8"/>
        <v>5</v>
      </c>
      <c r="E29" s="184">
        <v>1</v>
      </c>
      <c r="F29" s="184">
        <v>1</v>
      </c>
      <c r="G29" s="184">
        <v>8</v>
      </c>
      <c r="H29" s="184">
        <f t="shared" si="9"/>
        <v>16</v>
      </c>
      <c r="I29" s="184">
        <f t="shared" si="10"/>
        <v>6</v>
      </c>
      <c r="J29" s="184">
        <v>9</v>
      </c>
      <c r="K29" s="184">
        <f t="shared" si="23"/>
        <v>44.444444444444443</v>
      </c>
      <c r="L29" s="189">
        <v>180</v>
      </c>
      <c r="M29" s="184">
        <f t="shared" si="17"/>
        <v>5.5555555555555554</v>
      </c>
      <c r="N29" s="184">
        <f t="shared" si="12"/>
        <v>694.44444444444446</v>
      </c>
      <c r="O29" s="184">
        <f t="shared" si="13"/>
        <v>5555.5555555555557</v>
      </c>
      <c r="P29" s="184">
        <f t="shared" si="14"/>
        <v>692.44444444444446</v>
      </c>
      <c r="Q29" s="184">
        <v>250</v>
      </c>
      <c r="R29" s="184">
        <f t="shared" si="15"/>
        <v>436.44444444444446</v>
      </c>
      <c r="S29" s="184">
        <v>1</v>
      </c>
      <c r="T29" s="184">
        <f t="shared" si="16"/>
        <v>426.44444444444446</v>
      </c>
      <c r="U29" s="184">
        <f t="shared" si="18"/>
        <v>424.44444444444446</v>
      </c>
      <c r="V29" s="184" t="str">
        <f t="shared" si="19"/>
        <v>2B6</v>
      </c>
      <c r="W29" s="184" t="str">
        <f t="shared" si="20"/>
        <v>1B4</v>
      </c>
      <c r="X29" s="184" t="str">
        <f t="shared" si="21"/>
        <v>1A8</v>
      </c>
      <c r="Y29" s="183">
        <f t="shared" si="22"/>
        <v>180</v>
      </c>
    </row>
    <row r="30" spans="1:25" s="184" customFormat="1" x14ac:dyDescent="0.3">
      <c r="A30" s="184">
        <v>2</v>
      </c>
      <c r="B30" s="184">
        <v>2</v>
      </c>
      <c r="C30" s="184">
        <f t="shared" si="7"/>
        <v>5</v>
      </c>
      <c r="D30" s="183">
        <f t="shared" si="8"/>
        <v>5</v>
      </c>
      <c r="E30" s="184">
        <v>1</v>
      </c>
      <c r="F30" s="184">
        <v>1</v>
      </c>
      <c r="G30" s="184">
        <v>9</v>
      </c>
      <c r="H30" s="184">
        <f t="shared" si="9"/>
        <v>16</v>
      </c>
      <c r="I30" s="184">
        <f t="shared" si="10"/>
        <v>6</v>
      </c>
      <c r="J30" s="184">
        <v>9</v>
      </c>
      <c r="K30" s="184">
        <f t="shared" si="23"/>
        <v>46.15384615384616</v>
      </c>
      <c r="L30" s="189">
        <v>195</v>
      </c>
      <c r="M30" s="184">
        <f t="shared" si="17"/>
        <v>5.1282051282051286</v>
      </c>
      <c r="N30" s="184">
        <f t="shared" si="12"/>
        <v>641.02564102564111</v>
      </c>
      <c r="O30" s="184">
        <f t="shared" si="13"/>
        <v>5769.2307692307704</v>
      </c>
      <c r="P30" s="184">
        <f t="shared" si="14"/>
        <v>639.24786324786339</v>
      </c>
      <c r="Q30" s="184">
        <v>250</v>
      </c>
      <c r="R30" s="184">
        <f t="shared" si="15"/>
        <v>383.24786324786339</v>
      </c>
      <c r="S30" s="184">
        <v>1</v>
      </c>
      <c r="T30" s="184">
        <f t="shared" si="16"/>
        <v>373.24786324786339</v>
      </c>
      <c r="U30" s="184">
        <f t="shared" si="18"/>
        <v>371.24786324786339</v>
      </c>
      <c r="V30" s="184" t="str">
        <f t="shared" si="19"/>
        <v>281</v>
      </c>
      <c r="W30" s="184" t="str">
        <f t="shared" si="20"/>
        <v>17F</v>
      </c>
      <c r="X30" s="184" t="str">
        <f t="shared" si="21"/>
        <v>173</v>
      </c>
      <c r="Y30" s="183">
        <f t="shared" si="22"/>
        <v>195</v>
      </c>
    </row>
    <row r="31" spans="1:25" s="185" customFormat="1" x14ac:dyDescent="0.3">
      <c r="A31" s="185">
        <v>2</v>
      </c>
      <c r="B31" s="185">
        <v>2</v>
      </c>
      <c r="C31" s="185">
        <f t="shared" si="7"/>
        <v>5</v>
      </c>
      <c r="D31" s="185">
        <f t="shared" si="8"/>
        <v>5</v>
      </c>
      <c r="E31" s="185">
        <v>1</v>
      </c>
      <c r="F31" s="185">
        <v>1</v>
      </c>
      <c r="G31" s="185">
        <v>9</v>
      </c>
      <c r="H31" s="185">
        <f t="shared" si="9"/>
        <v>16</v>
      </c>
      <c r="I31" s="185">
        <f t="shared" si="10"/>
        <v>6</v>
      </c>
      <c r="J31" s="185">
        <v>9</v>
      </c>
      <c r="K31" s="185">
        <f t="shared" si="23"/>
        <v>45.226130653266338</v>
      </c>
      <c r="L31" s="235">
        <v>199</v>
      </c>
      <c r="M31" s="185">
        <f t="shared" si="17"/>
        <v>5.025125628140704</v>
      </c>
      <c r="N31" s="185">
        <f t="shared" si="12"/>
        <v>628.14070351758801</v>
      </c>
      <c r="O31" s="185">
        <f t="shared" si="13"/>
        <v>5653.2663316582921</v>
      </c>
      <c r="P31" s="185">
        <f t="shared" si="14"/>
        <v>626.36292573981018</v>
      </c>
      <c r="Q31" s="185">
        <v>250</v>
      </c>
      <c r="R31" s="185">
        <f t="shared" si="15"/>
        <v>370.36292573981018</v>
      </c>
      <c r="S31" s="185">
        <v>1</v>
      </c>
      <c r="T31" s="185">
        <f t="shared" si="16"/>
        <v>360.36292573981018</v>
      </c>
      <c r="U31" s="185">
        <f t="shared" si="18"/>
        <v>358.36292573981018</v>
      </c>
      <c r="V31" s="185" t="str">
        <f t="shared" si="19"/>
        <v>274</v>
      </c>
      <c r="W31" s="185" t="str">
        <f t="shared" si="20"/>
        <v>172</v>
      </c>
      <c r="X31" s="185" t="str">
        <f t="shared" si="21"/>
        <v>166</v>
      </c>
      <c r="Y31" s="185">
        <f t="shared" si="22"/>
        <v>199</v>
      </c>
    </row>
    <row r="32" spans="1:25" s="185" customFormat="1" x14ac:dyDescent="0.3">
      <c r="A32" s="185">
        <v>2</v>
      </c>
      <c r="B32" s="185">
        <v>2</v>
      </c>
      <c r="C32" s="185">
        <f t="shared" ref="C32" si="24">A32+3</f>
        <v>5</v>
      </c>
      <c r="D32" s="185">
        <f t="shared" ref="D32" si="25">B32+3</f>
        <v>5</v>
      </c>
      <c r="E32" s="185">
        <v>1</v>
      </c>
      <c r="F32" s="185">
        <v>1</v>
      </c>
      <c r="G32" s="185">
        <v>9</v>
      </c>
      <c r="H32" s="185">
        <f t="shared" ref="H32" si="26">C32+D32+E32+C32</f>
        <v>16</v>
      </c>
      <c r="I32" s="185">
        <f t="shared" ref="I32" si="27">D32+F32</f>
        <v>6</v>
      </c>
      <c r="J32" s="185">
        <v>9</v>
      </c>
      <c r="K32" s="185">
        <v>44</v>
      </c>
      <c r="L32" s="235">
        <v>200</v>
      </c>
      <c r="M32" s="185">
        <f t="shared" ref="M32" si="28">1000/L32</f>
        <v>5</v>
      </c>
      <c r="N32" s="185">
        <f t="shared" si="12"/>
        <v>625</v>
      </c>
      <c r="O32" s="185">
        <f t="shared" ref="O32" si="29">(K32*1000)/8</f>
        <v>5500</v>
      </c>
      <c r="P32" s="185">
        <f t="shared" ref="P32" si="30">(O32-H32)/G32</f>
        <v>609.33333333333337</v>
      </c>
      <c r="Q32" s="185">
        <v>250</v>
      </c>
      <c r="R32" s="185">
        <f t="shared" ref="R32" si="31">P32-Q32-I32</f>
        <v>353.33333333333337</v>
      </c>
      <c r="S32" s="185">
        <v>1</v>
      </c>
      <c r="T32" s="185">
        <f t="shared" ref="T32" si="32">(R32/S32)-1-J32</f>
        <v>343.33333333333337</v>
      </c>
      <c r="U32" s="185">
        <f t="shared" ref="U32" si="33">T32-2</f>
        <v>341.33333333333337</v>
      </c>
      <c r="V32" s="185" t="str">
        <f t="shared" ref="V32" si="34">DEC2HEX(N32)</f>
        <v>271</v>
      </c>
      <c r="W32" s="185" t="str">
        <f t="shared" ref="W32" si="35">DEC2HEX(R32)</f>
        <v>161</v>
      </c>
      <c r="X32" s="185" t="str">
        <f t="shared" ref="X32" si="36">DEC2HEX(U32)</f>
        <v>155</v>
      </c>
      <c r="Y32" s="185">
        <f t="shared" ref="Y32" si="37">L32</f>
        <v>200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80"/>
  <sheetViews>
    <sheetView workbookViewId="0">
      <selection activeCell="D34" sqref="D34"/>
    </sheetView>
  </sheetViews>
  <sheetFormatPr defaultColWidth="9" defaultRowHeight="14" x14ac:dyDescent="0.3"/>
  <cols>
    <col min="1" max="1" width="13.9140625" style="190" customWidth="1"/>
    <col min="2" max="2" width="4" style="2" customWidth="1"/>
    <col min="3" max="3" width="5.25" style="2" customWidth="1"/>
    <col min="4" max="4" width="64.25" style="2" customWidth="1"/>
    <col min="5" max="11" width="8.58203125" customWidth="1"/>
    <col min="13" max="13" width="14.08203125" customWidth="1"/>
    <col min="14" max="14" width="13.9140625" customWidth="1"/>
    <col min="15" max="16" width="12.33203125" customWidth="1"/>
  </cols>
  <sheetData>
    <row r="1" spans="1:9" s="1" customFormat="1" x14ac:dyDescent="0.3">
      <c r="A1" s="191" t="s">
        <v>381</v>
      </c>
      <c r="B1" s="3" t="s">
        <v>382</v>
      </c>
      <c r="C1" s="3" t="s">
        <v>383</v>
      </c>
      <c r="D1" s="3" t="s">
        <v>21</v>
      </c>
      <c r="F1" s="4"/>
      <c r="G1" s="5"/>
    </row>
    <row r="2" spans="1:9" x14ac:dyDescent="0.3">
      <c r="A2" s="190">
        <v>45152</v>
      </c>
      <c r="B2" s="7" t="s">
        <v>384</v>
      </c>
      <c r="C2" s="2" t="s">
        <v>385</v>
      </c>
      <c r="D2" s="2" t="s">
        <v>386</v>
      </c>
      <c r="F2" s="8"/>
      <c r="G2" s="9"/>
    </row>
    <row r="3" spans="1:9" x14ac:dyDescent="0.3">
      <c r="A3" s="190">
        <v>45153</v>
      </c>
      <c r="B3" s="7" t="s">
        <v>387</v>
      </c>
      <c r="C3" s="2" t="s">
        <v>388</v>
      </c>
      <c r="D3" s="2" t="s">
        <v>389</v>
      </c>
      <c r="F3" s="8"/>
      <c r="G3" s="9"/>
      <c r="I3" s="10"/>
    </row>
    <row r="4" spans="1:9" x14ac:dyDescent="0.3">
      <c r="A4" s="190">
        <v>45154</v>
      </c>
      <c r="B4" s="7" t="s">
        <v>387</v>
      </c>
      <c r="C4" s="2" t="s">
        <v>388</v>
      </c>
      <c r="D4" s="2" t="s">
        <v>390</v>
      </c>
      <c r="E4" s="9"/>
      <c r="F4" s="8"/>
      <c r="G4" s="9"/>
      <c r="I4" s="10"/>
    </row>
    <row r="5" spans="1:9" x14ac:dyDescent="0.3">
      <c r="A5" s="190">
        <v>45156</v>
      </c>
      <c r="B5" s="7" t="s">
        <v>387</v>
      </c>
      <c r="C5" s="2" t="s">
        <v>388</v>
      </c>
      <c r="E5" s="9"/>
      <c r="F5" s="8"/>
      <c r="G5" s="9"/>
      <c r="I5" s="10"/>
    </row>
    <row r="6" spans="1:9" x14ac:dyDescent="0.3">
      <c r="A6" s="190">
        <v>45166</v>
      </c>
      <c r="B6" s="161" t="s">
        <v>396</v>
      </c>
      <c r="C6" s="162" t="s">
        <v>397</v>
      </c>
      <c r="D6" s="162" t="s">
        <v>398</v>
      </c>
      <c r="F6" s="8"/>
      <c r="G6" s="9"/>
    </row>
    <row r="7" spans="1:9" x14ac:dyDescent="0.3">
      <c r="A7" s="190">
        <v>45176</v>
      </c>
      <c r="B7" s="7"/>
      <c r="D7" s="162" t="s">
        <v>399</v>
      </c>
      <c r="F7" s="8"/>
      <c r="G7" s="9"/>
    </row>
    <row r="8" spans="1:9" x14ac:dyDescent="0.3">
      <c r="A8" s="190">
        <v>45181</v>
      </c>
      <c r="B8" s="7"/>
      <c r="D8" s="163" t="s">
        <v>404</v>
      </c>
      <c r="F8" s="8"/>
      <c r="G8" s="9"/>
    </row>
    <row r="9" spans="1:9" x14ac:dyDescent="0.3">
      <c r="A9" s="190">
        <v>45215</v>
      </c>
      <c r="B9" s="7" t="s">
        <v>650</v>
      </c>
      <c r="C9" s="163" t="s">
        <v>651</v>
      </c>
      <c r="D9" s="163" t="s">
        <v>652</v>
      </c>
      <c r="F9" s="8"/>
      <c r="G9" s="9"/>
    </row>
    <row r="10" spans="1:9" x14ac:dyDescent="0.3">
      <c r="A10" s="190">
        <v>45220</v>
      </c>
      <c r="B10" s="7" t="s">
        <v>650</v>
      </c>
      <c r="C10" s="163" t="s">
        <v>651</v>
      </c>
      <c r="D10" s="163" t="s">
        <v>653</v>
      </c>
    </row>
    <row r="11" spans="1:9" x14ac:dyDescent="0.3">
      <c r="A11" s="190">
        <v>45231</v>
      </c>
      <c r="B11" s="163" t="s">
        <v>650</v>
      </c>
      <c r="C11" s="163" t="s">
        <v>651</v>
      </c>
      <c r="D11" s="163" t="s">
        <v>654</v>
      </c>
    </row>
    <row r="12" spans="1:9" x14ac:dyDescent="0.3">
      <c r="A12" s="190">
        <v>45231</v>
      </c>
      <c r="B12" s="163" t="s">
        <v>650</v>
      </c>
      <c r="C12" s="163" t="s">
        <v>651</v>
      </c>
      <c r="D12" s="163" t="s">
        <v>655</v>
      </c>
    </row>
    <row r="14" spans="1:9" x14ac:dyDescent="0.3">
      <c r="A14" s="190">
        <v>45243</v>
      </c>
      <c r="B14" s="161" t="s">
        <v>396</v>
      </c>
      <c r="C14" s="162" t="s">
        <v>397</v>
      </c>
      <c r="D14" s="163" t="s">
        <v>649</v>
      </c>
    </row>
    <row r="15" spans="1:9" x14ac:dyDescent="0.3">
      <c r="D15" s="6"/>
      <c r="E15" s="9"/>
    </row>
    <row r="16" spans="1:9" x14ac:dyDescent="0.3">
      <c r="A16" s="190">
        <v>45300</v>
      </c>
      <c r="B16" s="163" t="s">
        <v>396</v>
      </c>
      <c r="C16" s="163" t="s">
        <v>397</v>
      </c>
      <c r="D16" s="163" t="s">
        <v>736</v>
      </c>
    </row>
    <row r="97" spans="2:4" x14ac:dyDescent="0.3">
      <c r="B97" s="11"/>
      <c r="C97" s="11"/>
      <c r="D97" s="12"/>
    </row>
    <row r="98" spans="2:4" x14ac:dyDescent="0.3">
      <c r="B98" s="11"/>
      <c r="C98" s="11"/>
      <c r="D98" s="12"/>
    </row>
    <row r="99" spans="2:4" x14ac:dyDescent="0.3">
      <c r="B99" s="11"/>
      <c r="C99" s="11"/>
      <c r="D99" s="12"/>
    </row>
    <row r="100" spans="2:4" x14ac:dyDescent="0.3">
      <c r="B100" s="11"/>
      <c r="C100" s="11"/>
      <c r="D100" s="12"/>
    </row>
    <row r="101" spans="2:4" x14ac:dyDescent="0.3">
      <c r="B101" s="11"/>
      <c r="C101" s="11"/>
      <c r="D101" s="12"/>
    </row>
    <row r="102" spans="2:4" x14ac:dyDescent="0.3">
      <c r="B102" s="12"/>
      <c r="C102" s="12"/>
      <c r="D102" s="12"/>
    </row>
    <row r="103" spans="2:4" x14ac:dyDescent="0.3">
      <c r="B103" s="12"/>
      <c r="C103" s="12"/>
      <c r="D103" s="12"/>
    </row>
    <row r="104" spans="2:4" x14ac:dyDescent="0.3">
      <c r="B104" s="12"/>
      <c r="C104" s="12"/>
      <c r="D104" s="12"/>
    </row>
    <row r="105" spans="2:4" x14ac:dyDescent="0.3">
      <c r="B105" s="12"/>
      <c r="C105" s="12"/>
      <c r="D105" s="12"/>
    </row>
    <row r="106" spans="2:4" x14ac:dyDescent="0.3">
      <c r="B106" s="12"/>
      <c r="C106" s="12"/>
      <c r="D106" s="12"/>
    </row>
    <row r="107" spans="2:4" x14ac:dyDescent="0.3">
      <c r="B107" s="12"/>
      <c r="C107" s="12"/>
      <c r="D107" s="12"/>
    </row>
    <row r="108" spans="2:4" x14ac:dyDescent="0.3">
      <c r="B108" s="12"/>
      <c r="C108" s="12"/>
      <c r="D108" s="12"/>
    </row>
    <row r="109" spans="2:4" x14ac:dyDescent="0.3">
      <c r="B109" s="12"/>
      <c r="C109" s="12"/>
      <c r="D109" s="12"/>
    </row>
    <row r="110" spans="2:4" x14ac:dyDescent="0.3">
      <c r="B110" s="12"/>
      <c r="C110" s="12"/>
      <c r="D110" s="12"/>
    </row>
    <row r="111" spans="2:4" x14ac:dyDescent="0.3">
      <c r="B111" s="12"/>
      <c r="C111" s="12"/>
      <c r="D111" s="12"/>
    </row>
    <row r="112" spans="2:4" x14ac:dyDescent="0.3">
      <c r="B112" s="12"/>
      <c r="C112" s="12"/>
      <c r="D112" s="12"/>
    </row>
    <row r="113" spans="2:4" x14ac:dyDescent="0.3">
      <c r="B113" s="12"/>
      <c r="C113" s="12"/>
      <c r="D113" s="12"/>
    </row>
    <row r="114" spans="2:4" x14ac:dyDescent="0.3">
      <c r="B114" s="12"/>
      <c r="C114" s="12"/>
      <c r="D114" s="12"/>
    </row>
    <row r="115" spans="2:4" x14ac:dyDescent="0.3">
      <c r="B115" s="7"/>
      <c r="C115" s="13"/>
      <c r="D115" s="12"/>
    </row>
    <row r="116" spans="2:4" x14ac:dyDescent="0.3">
      <c r="B116" s="12"/>
      <c r="C116" s="12"/>
      <c r="D116" s="12"/>
    </row>
    <row r="117" spans="2:4" x14ac:dyDescent="0.3">
      <c r="B117" s="12"/>
      <c r="C117" s="12"/>
      <c r="D117" s="12"/>
    </row>
    <row r="118" spans="2:4" x14ac:dyDescent="0.3">
      <c r="B118" s="12"/>
      <c r="C118" s="12"/>
    </row>
    <row r="119" spans="2:4" x14ac:dyDescent="0.3">
      <c r="B119" s="12"/>
      <c r="C119" s="12"/>
    </row>
    <row r="120" spans="2:4" x14ac:dyDescent="0.3">
      <c r="B120" s="12"/>
      <c r="C120" s="12"/>
    </row>
    <row r="121" spans="2:4" x14ac:dyDescent="0.3">
      <c r="B121" s="12"/>
      <c r="C121" s="12"/>
    </row>
    <row r="122" spans="2:4" x14ac:dyDescent="0.3">
      <c r="B122" s="12"/>
      <c r="C122" s="12"/>
    </row>
    <row r="123" spans="2:4" x14ac:dyDescent="0.3">
      <c r="B123" s="12"/>
      <c r="C123" s="12"/>
    </row>
    <row r="124" spans="2:4" x14ac:dyDescent="0.3">
      <c r="B124" s="12"/>
      <c r="C124" s="12"/>
    </row>
    <row r="125" spans="2:4" x14ac:dyDescent="0.3">
      <c r="B125" s="12"/>
      <c r="C125" s="12"/>
    </row>
    <row r="126" spans="2:4" x14ac:dyDescent="0.3">
      <c r="B126" s="12"/>
      <c r="C126" s="12"/>
    </row>
    <row r="127" spans="2:4" x14ac:dyDescent="0.3">
      <c r="B127" s="12"/>
      <c r="C127" s="12"/>
    </row>
    <row r="128" spans="2:4" x14ac:dyDescent="0.3">
      <c r="B128" s="12"/>
      <c r="C128" s="12"/>
    </row>
    <row r="129" spans="2:3" x14ac:dyDescent="0.3">
      <c r="B129" s="12"/>
      <c r="C129" s="12"/>
    </row>
    <row r="130" spans="2:3" x14ac:dyDescent="0.3">
      <c r="B130" s="12"/>
      <c r="C130" s="12"/>
    </row>
    <row r="131" spans="2:3" x14ac:dyDescent="0.3">
      <c r="B131" s="12"/>
      <c r="C131" s="12"/>
    </row>
    <row r="132" spans="2:3" x14ac:dyDescent="0.3">
      <c r="B132" s="12"/>
      <c r="C132" s="12"/>
    </row>
    <row r="133" spans="2:3" x14ac:dyDescent="0.3">
      <c r="B133" s="12"/>
      <c r="C133" s="12"/>
    </row>
    <row r="134" spans="2:3" x14ac:dyDescent="0.3">
      <c r="B134" s="12"/>
      <c r="C134" s="12"/>
    </row>
    <row r="135" spans="2:3" x14ac:dyDescent="0.3">
      <c r="B135" s="12"/>
      <c r="C135" s="12"/>
    </row>
    <row r="136" spans="2:3" x14ac:dyDescent="0.3">
      <c r="B136" s="12"/>
      <c r="C136" s="12"/>
    </row>
    <row r="137" spans="2:3" x14ac:dyDescent="0.3">
      <c r="B137" s="12"/>
      <c r="C137" s="12"/>
    </row>
    <row r="138" spans="2:3" x14ac:dyDescent="0.3">
      <c r="B138" s="12"/>
      <c r="C138" s="12"/>
    </row>
    <row r="139" spans="2:3" x14ac:dyDescent="0.3">
      <c r="B139" s="12"/>
      <c r="C139" s="12"/>
    </row>
    <row r="140" spans="2:3" x14ac:dyDescent="0.3">
      <c r="B140" s="12"/>
      <c r="C140" s="12"/>
    </row>
    <row r="141" spans="2:3" x14ac:dyDescent="0.3">
      <c r="B141" s="12"/>
      <c r="C141" s="12"/>
    </row>
    <row r="142" spans="2:3" x14ac:dyDescent="0.3">
      <c r="B142" s="12"/>
      <c r="C142" s="12"/>
    </row>
    <row r="143" spans="2:3" x14ac:dyDescent="0.3">
      <c r="B143" s="12"/>
      <c r="C143" s="12"/>
    </row>
    <row r="144" spans="2:3" x14ac:dyDescent="0.3">
      <c r="B144" s="12"/>
      <c r="C144" s="12"/>
    </row>
    <row r="145" spans="2:3" x14ac:dyDescent="0.3">
      <c r="B145" s="12"/>
      <c r="C145" s="12"/>
    </row>
    <row r="146" spans="2:3" x14ac:dyDescent="0.3">
      <c r="B146" s="12"/>
      <c r="C146" s="12"/>
    </row>
    <row r="147" spans="2:3" x14ac:dyDescent="0.3">
      <c r="B147" s="12"/>
      <c r="C147" s="12"/>
    </row>
    <row r="148" spans="2:3" x14ac:dyDescent="0.3">
      <c r="B148" s="12"/>
      <c r="C148" s="12"/>
    </row>
    <row r="149" spans="2:3" x14ac:dyDescent="0.3">
      <c r="B149" s="12"/>
      <c r="C149" s="12"/>
    </row>
    <row r="150" spans="2:3" x14ac:dyDescent="0.3">
      <c r="B150" s="12"/>
      <c r="C150" s="12"/>
    </row>
    <row r="151" spans="2:3" x14ac:dyDescent="0.3">
      <c r="B151" s="12"/>
      <c r="C151" s="12"/>
    </row>
    <row r="152" spans="2:3" x14ac:dyDescent="0.3">
      <c r="B152" s="12"/>
      <c r="C152" s="12"/>
    </row>
    <row r="153" spans="2:3" x14ac:dyDescent="0.3">
      <c r="B153" s="12"/>
      <c r="C153" s="12"/>
    </row>
    <row r="154" spans="2:3" x14ac:dyDescent="0.3">
      <c r="B154" s="12"/>
      <c r="C154" s="12"/>
    </row>
    <row r="155" spans="2:3" x14ac:dyDescent="0.3">
      <c r="B155" s="12"/>
      <c r="C155" s="12"/>
    </row>
    <row r="156" spans="2:3" x14ac:dyDescent="0.3">
      <c r="B156" s="12"/>
      <c r="C156" s="12"/>
    </row>
    <row r="157" spans="2:3" x14ac:dyDescent="0.3">
      <c r="B157" s="12"/>
      <c r="C157" s="12"/>
    </row>
    <row r="158" spans="2:3" x14ac:dyDescent="0.3">
      <c r="B158" s="12"/>
      <c r="C158" s="12"/>
    </row>
    <row r="159" spans="2:3" x14ac:dyDescent="0.3">
      <c r="B159" s="12"/>
      <c r="C159" s="12"/>
    </row>
    <row r="160" spans="2:3" x14ac:dyDescent="0.3">
      <c r="B160" s="12"/>
      <c r="C160" s="12"/>
    </row>
    <row r="161" spans="2:4" x14ac:dyDescent="0.3">
      <c r="B161" s="12"/>
      <c r="C161" s="12"/>
    </row>
    <row r="162" spans="2:4" x14ac:dyDescent="0.3">
      <c r="B162" s="13"/>
      <c r="C162" s="13"/>
      <c r="D162" s="13"/>
    </row>
    <row r="163" spans="2:4" x14ac:dyDescent="0.3">
      <c r="B163" s="13"/>
      <c r="C163" s="13"/>
      <c r="D163" s="13"/>
    </row>
    <row r="164" spans="2:4" x14ac:dyDescent="0.3">
      <c r="B164" s="13"/>
      <c r="C164" s="13"/>
      <c r="D164" s="13"/>
    </row>
    <row r="165" spans="2:4" x14ac:dyDescent="0.3">
      <c r="B165" s="13"/>
      <c r="C165" s="13"/>
      <c r="D165" s="13"/>
    </row>
    <row r="166" spans="2:4" x14ac:dyDescent="0.3">
      <c r="B166" s="13"/>
      <c r="C166" s="13"/>
      <c r="D166" s="13"/>
    </row>
    <row r="167" spans="2:4" x14ac:dyDescent="0.3">
      <c r="B167" s="13"/>
      <c r="C167" s="13"/>
      <c r="D167" s="13"/>
    </row>
    <row r="168" spans="2:4" x14ac:dyDescent="0.3">
      <c r="B168" s="13"/>
      <c r="C168" s="13"/>
      <c r="D168" s="13"/>
    </row>
    <row r="169" spans="2:4" x14ac:dyDescent="0.3">
      <c r="B169" s="13"/>
      <c r="C169" s="13"/>
      <c r="D169" s="13"/>
    </row>
    <row r="170" spans="2:4" x14ac:dyDescent="0.3">
      <c r="B170" s="13"/>
      <c r="C170" s="13"/>
      <c r="D170" s="13"/>
    </row>
    <row r="171" spans="2:4" x14ac:dyDescent="0.3">
      <c r="B171" s="13"/>
      <c r="C171" s="13"/>
      <c r="D171" s="13"/>
    </row>
    <row r="172" spans="2:4" x14ac:dyDescent="0.3">
      <c r="B172" s="13"/>
      <c r="C172" s="13"/>
      <c r="D172" s="13"/>
    </row>
    <row r="173" spans="2:4" x14ac:dyDescent="0.3">
      <c r="B173" s="13"/>
      <c r="C173" s="13"/>
      <c r="D173" s="13"/>
    </row>
    <row r="174" spans="2:4" x14ac:dyDescent="0.3">
      <c r="B174" s="13"/>
      <c r="C174" s="13"/>
      <c r="D174" s="13"/>
    </row>
    <row r="175" spans="2:4" x14ac:dyDescent="0.3">
      <c r="B175" s="13"/>
      <c r="C175" s="13"/>
      <c r="D175" s="13"/>
    </row>
    <row r="176" spans="2:4" x14ac:dyDescent="0.3">
      <c r="C176" s="13"/>
      <c r="D176" s="13"/>
    </row>
    <row r="177" spans="3:4" x14ac:dyDescent="0.3">
      <c r="C177" s="13"/>
      <c r="D177" s="13"/>
    </row>
    <row r="178" spans="3:4" x14ac:dyDescent="0.3">
      <c r="C178" s="13"/>
      <c r="D178" s="13"/>
    </row>
    <row r="179" spans="3:4" x14ac:dyDescent="0.3">
      <c r="C179" s="13"/>
    </row>
    <row r="180" spans="3:4" x14ac:dyDescent="0.3">
      <c r="C180" s="13"/>
    </row>
  </sheetData>
  <phoneticPr fontId="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寄存器列表说明</vt:lpstr>
      <vt:lpstr>寄存器列表</vt:lpstr>
      <vt:lpstr>编码器相关参数计算</vt:lpstr>
      <vt:lpstr>修订日志</vt:lpstr>
      <vt:lpstr>寄存器列表!Print_Area</vt:lpstr>
      <vt:lpstr>寄存器列表!Print_Titles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Tianhu.Li</dc:creator>
  <cp:lastModifiedBy>Pengfei Zhou</cp:lastModifiedBy>
  <cp:lastPrinted>2022-11-15T03:58:00Z</cp:lastPrinted>
  <dcterms:created xsi:type="dcterms:W3CDTF">2022-09-19T09:41:00Z</dcterms:created>
  <dcterms:modified xsi:type="dcterms:W3CDTF">2024-02-05T06:48:06Z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049D7666EA714BF98EC750F9158AA67E_13</vt:lpwstr>
  </property>
  <property fmtid="{D5CDD505-2E9C-101B-9397-08002B2CF9AE}" pid="3" name="KSOProductBuildVer">
    <vt:lpwstr>2052-12.1.0.15336</vt:lpwstr>
  </property>
</Properties>
</file>