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856_polimi_it/Documents/ANNO 4/Data Analytics For Agricolture/Project/"/>
    </mc:Choice>
  </mc:AlternateContent>
  <xr:revisionPtr revIDLastSave="0" documentId="10_ncr:8_{86817AA7-97C0-435E-B4BC-386AFDCB4D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75" i="1" l="1"/>
  <c r="C76" i="1"/>
  <c r="C77" i="1"/>
  <c r="C78" i="1"/>
  <c r="C79" i="1"/>
  <c r="C80" i="1"/>
  <c r="F80" i="1" s="1"/>
  <c r="C81" i="1"/>
  <c r="F81" i="1" s="1"/>
  <c r="C82" i="1"/>
  <c r="C83" i="1"/>
  <c r="C84" i="1"/>
  <c r="C85" i="1"/>
  <c r="C86" i="1"/>
  <c r="F76" i="1"/>
  <c r="F77" i="1"/>
  <c r="F78" i="1"/>
  <c r="F79" i="1"/>
  <c r="F84" i="1"/>
  <c r="F85" i="1"/>
  <c r="F86" i="1"/>
  <c r="F75" i="1"/>
  <c r="F82" i="1"/>
  <c r="F83" i="1"/>
  <c r="I75" i="1"/>
  <c r="I76" i="1"/>
  <c r="I77" i="1"/>
  <c r="I78" i="1"/>
  <c r="I79" i="1"/>
  <c r="I80" i="1"/>
  <c r="I81" i="1"/>
  <c r="I82" i="1"/>
  <c r="I83" i="1"/>
  <c r="I84" i="1"/>
  <c r="I85" i="1"/>
  <c r="I86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52" i="1"/>
  <c r="I53" i="1"/>
  <c r="I5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B17" i="1"/>
  <c r="I27" i="1"/>
  <c r="I28" i="1"/>
  <c r="I29" i="1"/>
  <c r="I30" i="1"/>
  <c r="I31" i="1"/>
  <c r="I32" i="1"/>
  <c r="I33" i="1"/>
  <c r="I34" i="1"/>
  <c r="I15" i="1"/>
  <c r="I16" i="1"/>
  <c r="I17" i="1"/>
  <c r="I18" i="1"/>
  <c r="I19" i="1"/>
  <c r="I20" i="1"/>
  <c r="I21" i="1"/>
  <c r="I22" i="1"/>
  <c r="I23" i="1"/>
  <c r="I24" i="1"/>
  <c r="I25" i="1"/>
  <c r="I26" i="1"/>
  <c r="C4" i="1"/>
  <c r="I5" i="1"/>
  <c r="I6" i="1"/>
  <c r="I7" i="1"/>
  <c r="I8" i="1"/>
  <c r="I9" i="1"/>
  <c r="I10" i="1"/>
  <c r="I11" i="1"/>
  <c r="I12" i="1"/>
  <c r="I13" i="1"/>
  <c r="I14" i="1"/>
  <c r="E14" i="1"/>
  <c r="E13" i="1"/>
  <c r="E12" i="1"/>
  <c r="E11" i="1"/>
  <c r="E10" i="1"/>
  <c r="E9" i="1"/>
  <c r="E8" i="1"/>
  <c r="E7" i="1"/>
  <c r="E6" i="1"/>
  <c r="E5" i="1"/>
  <c r="B11" i="1"/>
  <c r="B14" i="1"/>
  <c r="B13" i="1"/>
  <c r="B12" i="1"/>
  <c r="B10" i="1"/>
  <c r="B9" i="1"/>
  <c r="B8" i="1"/>
  <c r="B7" i="1"/>
  <c r="B6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B4" i="1"/>
  <c r="B5" i="1"/>
  <c r="C5" i="1" s="1"/>
  <c r="E4" i="1"/>
  <c r="I4" i="1"/>
  <c r="C6" i="1" l="1"/>
  <c r="C7" i="1" s="1"/>
  <c r="C8" i="1" s="1"/>
  <c r="C9" i="1" s="1"/>
  <c r="F5" i="1"/>
  <c r="F4" i="1"/>
  <c r="F6" i="1" l="1"/>
  <c r="F7" i="1"/>
  <c r="F8" i="1"/>
  <c r="C10" i="1"/>
  <c r="F9" i="1"/>
  <c r="C11" i="1" l="1"/>
  <c r="F10" i="1"/>
  <c r="F11" i="1" l="1"/>
  <c r="C12" i="1"/>
  <c r="F12" i="1" l="1"/>
  <c r="C13" i="1"/>
  <c r="F13" i="1" l="1"/>
  <c r="C14" i="1"/>
  <c r="F14" i="1" l="1"/>
  <c r="C15" i="1"/>
  <c r="C16" i="1" l="1"/>
  <c r="F15" i="1"/>
  <c r="F16" i="1" l="1"/>
  <c r="C17" i="1"/>
  <c r="C18" i="1" l="1"/>
  <c r="F17" i="1"/>
  <c r="C19" i="1" l="1"/>
  <c r="F18" i="1"/>
  <c r="C20" i="1" l="1"/>
  <c r="F19" i="1"/>
  <c r="C21" i="1" l="1"/>
  <c r="F20" i="1"/>
  <c r="F21" i="1" l="1"/>
  <c r="C22" i="1"/>
  <c r="F22" i="1" l="1"/>
  <c r="C23" i="1"/>
  <c r="C24" i="1" l="1"/>
  <c r="F23" i="1"/>
  <c r="F24" i="1" l="1"/>
  <c r="C25" i="1"/>
  <c r="F25" i="1" l="1"/>
  <c r="C26" i="1"/>
  <c r="F26" i="1" l="1"/>
  <c r="C27" i="1"/>
  <c r="C28" i="1" l="1"/>
  <c r="F27" i="1"/>
  <c r="C29" i="1" l="1"/>
  <c r="F28" i="1"/>
  <c r="F29" i="1" l="1"/>
  <c r="C30" i="1"/>
  <c r="C31" i="1" l="1"/>
  <c r="F30" i="1"/>
  <c r="C32" i="1" l="1"/>
  <c r="F31" i="1"/>
  <c r="F32" i="1" l="1"/>
  <c r="C33" i="1"/>
  <c r="F33" i="1" l="1"/>
  <c r="C34" i="1"/>
  <c r="F34" i="1" l="1"/>
  <c r="C35" i="1"/>
  <c r="F35" i="1" l="1"/>
  <c r="C36" i="1"/>
  <c r="C37" i="1" l="1"/>
  <c r="F36" i="1"/>
  <c r="C38" i="1" l="1"/>
  <c r="F37" i="1"/>
  <c r="F38" i="1" l="1"/>
  <c r="C39" i="1"/>
  <c r="C40" i="1" l="1"/>
  <c r="F39" i="1"/>
  <c r="F40" i="1" l="1"/>
  <c r="C41" i="1"/>
  <c r="C42" i="1" l="1"/>
  <c r="F41" i="1"/>
  <c r="F42" i="1" l="1"/>
  <c r="C43" i="1"/>
  <c r="C44" i="1" l="1"/>
  <c r="F43" i="1"/>
  <c r="F44" i="1" l="1"/>
  <c r="C45" i="1"/>
  <c r="C46" i="1" l="1"/>
  <c r="F45" i="1"/>
  <c r="C47" i="1" l="1"/>
  <c r="F46" i="1"/>
  <c r="F47" i="1" l="1"/>
  <c r="C48" i="1"/>
  <c r="C49" i="1" l="1"/>
  <c r="F48" i="1"/>
  <c r="F49" i="1" l="1"/>
  <c r="C50" i="1"/>
  <c r="F50" i="1" l="1"/>
  <c r="C51" i="1"/>
  <c r="F51" i="1" l="1"/>
  <c r="C52" i="1"/>
  <c r="C53" i="1" l="1"/>
  <c r="F52" i="1"/>
  <c r="C54" i="1" l="1"/>
  <c r="F53" i="1"/>
  <c r="C55" i="1" l="1"/>
  <c r="F54" i="1"/>
  <c r="C56" i="1" l="1"/>
  <c r="F55" i="1"/>
  <c r="F56" i="1" l="1"/>
  <c r="C57" i="1"/>
  <c r="C58" i="1" l="1"/>
  <c r="F57" i="1"/>
  <c r="C59" i="1" l="1"/>
  <c r="F58" i="1"/>
  <c r="C60" i="1" l="1"/>
  <c r="F59" i="1"/>
  <c r="F60" i="1" l="1"/>
  <c r="C61" i="1"/>
  <c r="C62" i="1" l="1"/>
  <c r="F61" i="1"/>
  <c r="F62" i="1" l="1"/>
  <c r="C63" i="1"/>
  <c r="F63" i="1" l="1"/>
  <c r="C64" i="1"/>
  <c r="C65" i="1" l="1"/>
  <c r="F64" i="1"/>
  <c r="F65" i="1" l="1"/>
  <c r="C66" i="1"/>
  <c r="C67" i="1" l="1"/>
  <c r="F66" i="1"/>
  <c r="C68" i="1" l="1"/>
  <c r="F67" i="1"/>
  <c r="F68" i="1" l="1"/>
  <c r="C69" i="1"/>
  <c r="C70" i="1" l="1"/>
  <c r="F69" i="1"/>
  <c r="F70" i="1" l="1"/>
  <c r="C71" i="1"/>
  <c r="C72" i="1" l="1"/>
  <c r="F71" i="1"/>
  <c r="C73" i="1" l="1"/>
  <c r="F72" i="1"/>
  <c r="F73" i="1" l="1"/>
  <c r="C74" i="1"/>
  <c r="F74" i="1" s="1"/>
</calcChain>
</file>

<file path=xl/sharedStrings.xml><?xml version="1.0" encoding="utf-8"?>
<sst xmlns="http://purl.oclc.org/ooxml/spreadsheetml/main" count="13" uniqueCount="13">
  <si>
    <t>Nuova Coccodì srl</t>
  </si>
  <si>
    <t>Registro Allevamento Boccola Costante</t>
  </si>
  <si>
    <t>Data introduzione ovaiole</t>
  </si>
  <si>
    <t>Galline morte       N°</t>
  </si>
  <si>
    <t>Galline presenti           N°</t>
  </si>
  <si>
    <t>Data di deposizione</t>
  </si>
  <si>
    <t>N° uova prodotte</t>
  </si>
  <si>
    <t>% deposizione</t>
  </si>
  <si>
    <t>Consumo acqua</t>
  </si>
  <si>
    <t>Consumo mangime</t>
  </si>
  <si>
    <t>N° uova vendute</t>
  </si>
  <si>
    <t>N° uova vendute II</t>
  </si>
  <si>
    <t>Data spedizione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</si>
</sst>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Calibri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5">
    <border>
      <start/>
      <end/>
      <top/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K86" totalsRowShown="0" headerRowDxfId="14" dataDxfId="13" headerRowBorderDxfId="11" tableBorderDxfId="12">
  <autoFilter ref="A3:K86" xr:uid="{00000000-0009-0000-0100-000002000000}"/>
  <tableColumns count="11">
    <tableColumn id="1" xr3:uid="{00000000-0010-0000-0000-000001000000}" name="Data introduzione ovaiole" dataDxfId="10"/>
    <tableColumn id="2" xr3:uid="{00000000-0010-0000-0000-000002000000}" name="Galline morte       N°" dataDxfId="9">
      <calculatedColumnFormula>21+13</calculatedColumnFormula>
    </tableColumn>
    <tableColumn id="3" xr3:uid="{00000000-0010-0000-0000-000003000000}" name="Galline presenti           N°" dataDxfId="8">
      <calculatedColumnFormula>22915+17426</calculatedColumnFormula>
    </tableColumn>
    <tableColumn id="4" xr3:uid="{00000000-0010-0000-0000-000004000000}" name="Data di deposizione" dataDxfId="7"/>
    <tableColumn id="5" xr3:uid="{00000000-0010-0000-0000-000005000000}" name="N° uova prodotte" dataDxfId="6">
      <calculatedColumnFormula>14010+17430</calculatedColumnFormula>
    </tableColumn>
    <tableColumn id="6" xr3:uid="{00000000-0010-0000-0000-000006000000}" name="% deposizione" dataDxfId="5">
      <calculatedColumnFormula>(Table2[[#This Row],[N° uova prodotte]]/Table2[[#This Row],[Galline presenti           N°]])</calculatedColumnFormula>
    </tableColumn>
    <tableColumn id="7" xr3:uid="{00000000-0010-0000-0000-000007000000}" name="Consumo acqua" dataDxfId="4"/>
    <tableColumn id="8" xr3:uid="{00000000-0010-0000-0000-000008000000}" name="Consumo mangime" dataDxfId="3"/>
    <tableColumn id="9" xr3:uid="{00000000-0010-0000-0000-000009000000}" name="Data spedizione" dataDxfId="2">
      <calculatedColumnFormula>Table2[[#This Row],[Data di deposizione]]</calculatedColumnFormula>
    </tableColumn>
    <tableColumn id="11" xr3:uid="{00000000-0010-0000-0000-00000B000000}" name="N° uova vendute" dataDxfId="1"/>
    <tableColumn id="12" xr3:uid="{00000000-0010-0000-0000-00000C000000}" name="N° uova vendute II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6"/>
  <sheetViews>
    <sheetView tabSelected="1" zoomScale="95" zoomScaleNormal="103" workbookViewId="0">
      <selection activeCell="J86" sqref="J86"/>
    </sheetView>
  </sheetViews>
  <sheetFormatPr defaultRowHeight="15" x14ac:dyDescent="0.25"/>
  <cols>
    <col min="1" max="1" width="29.28515625" customWidth="1"/>
    <col min="2" max="2" width="18.7109375" bestFit="1" customWidth="1"/>
    <col min="3" max="3" width="15.85546875" customWidth="1"/>
    <col min="4" max="4" width="24.140625" customWidth="1"/>
    <col min="5" max="5" width="20.5703125" customWidth="1"/>
    <col min="6" max="6" width="21.140625" customWidth="1"/>
    <col min="7" max="7" width="20" customWidth="1"/>
    <col min="8" max="8" width="23" customWidth="1"/>
    <col min="9" max="9" width="22.5703125" customWidth="1"/>
    <col min="10" max="10" width="18.7109375" customWidth="1"/>
    <col min="11" max="11" width="21" customWidth="1"/>
    <col min="12" max="12" width="24.28515625" customWidth="1"/>
  </cols>
  <sheetData>
    <row r="2" spans="1:11" x14ac:dyDescent="0.25">
      <c r="A2" s="8" t="s">
        <v>0</v>
      </c>
      <c r="B2" s="9"/>
      <c r="C2" s="9"/>
      <c r="D2" s="10"/>
      <c r="E2" s="8" t="s">
        <v>1</v>
      </c>
      <c r="F2" s="11"/>
      <c r="G2" s="11"/>
      <c r="H2" s="11"/>
      <c r="I2" s="11"/>
      <c r="J2" s="11"/>
      <c r="K2" s="11"/>
    </row>
    <row r="3" spans="1:11" s="5" customFormat="1" ht="46.5" customHeight="1" x14ac:dyDescent="0.2">
      <c r="A3" s="1" t="s">
        <v>2</v>
      </c>
      <c r="B3" s="2" t="s">
        <v>3</v>
      </c>
      <c r="C3" s="2" t="s">
        <v>4</v>
      </c>
      <c r="D3" s="1" t="s">
        <v>5</v>
      </c>
      <c r="E3" s="2" t="s">
        <v>6</v>
      </c>
      <c r="F3" s="3" t="s">
        <v>7</v>
      </c>
      <c r="G3" s="4" t="s">
        <v>8</v>
      </c>
      <c r="H3" s="4" t="s">
        <v>9</v>
      </c>
      <c r="I3" s="1" t="s">
        <v>12</v>
      </c>
      <c r="J3" s="2" t="s">
        <v>10</v>
      </c>
      <c r="K3" s="2" t="s">
        <v>11</v>
      </c>
    </row>
    <row r="4" spans="1:11" x14ac:dyDescent="0.25">
      <c r="A4" s="6" t="d">
        <v>2018-07-19</v>
      </c>
      <c r="B4" s="7">
        <f>21+13</f>
        <v>34</v>
      </c>
      <c r="C4" s="13">
        <f>21207+17426-21</f>
        <v>38612</v>
      </c>
      <c r="D4" s="6" t="d">
        <v>2019-10-10</v>
      </c>
      <c r="E4" s="7">
        <f>14010+17430</f>
        <v>31440</v>
      </c>
      <c r="F4" s="7">
        <f>(Table2[[#This Row],[N° uova prodotte]]/Table2[[#This Row],[Galline presenti           N°]])</f>
        <v>0.81425463586449809</v>
      </c>
      <c r="G4" s="7">
        <v>203</v>
      </c>
      <c r="H4" s="7">
        <v>113</v>
      </c>
      <c r="I4" s="6" t="d">
        <f>Table2[[#This Row],[Data di deposizione]]</f>
        <v>2019-10-10</v>
      </c>
      <c r="J4" s="7">
        <v>17280</v>
      </c>
      <c r="K4" s="7">
        <v>13950</v>
      </c>
    </row>
    <row r="5" spans="1:11" x14ac:dyDescent="0.25">
      <c r="A5" s="6" t="d">
        <f>A4</f>
        <v>2018-07-19</v>
      </c>
      <c r="B5" s="12">
        <f>39+15</f>
        <v>54</v>
      </c>
      <c r="C5" s="13">
        <f>C4-Table2[[#This Row],[Galline morte       N°]]</f>
        <v>38558</v>
      </c>
      <c r="D5" s="6" t="d">
        <v>2019-10-11</v>
      </c>
      <c r="E5" s="7">
        <f>13950+17610</f>
        <v>31560</v>
      </c>
      <c r="F5" s="7">
        <f>(Table2[[#This Row],[N° uova prodotte]]/Table2[[#This Row],[Galline presenti           N°]])</f>
        <v>0.81850718398257172</v>
      </c>
      <c r="G5" s="7">
        <v>203</v>
      </c>
      <c r="H5" s="7">
        <v>116</v>
      </c>
      <c r="I5" s="6" t="d">
        <f>Table2[[#This Row],[Data di deposizione]]</f>
        <v>2019-10-11</v>
      </c>
      <c r="J5" s="7">
        <v>32290</v>
      </c>
      <c r="K5" s="7">
        <v>2100</v>
      </c>
    </row>
    <row r="6" spans="1:11" x14ac:dyDescent="0.25">
      <c r="A6" s="6" t="d">
        <f t="shared" ref="A6:A69" si="0">A5</f>
        <v>2018-07-19</v>
      </c>
      <c r="B6" s="12">
        <f>27+8</f>
        <v>35</v>
      </c>
      <c r="C6" s="13">
        <f>C5-Table2[[#This Row],[Galline morte       N°]]</f>
        <v>38523</v>
      </c>
      <c r="D6" s="6" t="d">
        <v>2019-10-12</v>
      </c>
      <c r="E6" s="7">
        <f>13770+17370</f>
        <v>31140</v>
      </c>
      <c r="F6" s="7">
        <f>(Table2[[#This Row],[N° uova prodotte]]/Table2[[#This Row],[Galline presenti           N°]])</f>
        <v>0.80834825948134881</v>
      </c>
      <c r="G6" s="7">
        <v>214</v>
      </c>
      <c r="H6" s="7">
        <v>117</v>
      </c>
      <c r="I6" s="6" t="d">
        <f>Table2[[#This Row],[Data di deposizione]]</f>
        <v>2019-10-12</v>
      </c>
      <c r="J6" s="7"/>
      <c r="K6" s="7"/>
    </row>
    <row r="7" spans="1:11" x14ac:dyDescent="0.25">
      <c r="A7" s="6" t="d">
        <f t="shared" si="0"/>
        <v>2018-07-19</v>
      </c>
      <c r="B7" s="12">
        <f>17+9</f>
        <v>26</v>
      </c>
      <c r="C7" s="13">
        <f>C6-Table2[[#This Row],[Galline morte       N°]]</f>
        <v>38497</v>
      </c>
      <c r="D7" s="6" t="d">
        <v>2019-10-13</v>
      </c>
      <c r="E7" s="7">
        <f>13830+17460</f>
        <v>31290</v>
      </c>
      <c r="F7" s="7">
        <f>(Table2[[#This Row],[N° uova prodotte]]/Table2[[#This Row],[Galline presenti           N°]])</f>
        <v>0.81279060706029038</v>
      </c>
      <c r="G7" s="7">
        <v>207</v>
      </c>
      <c r="H7" s="7">
        <v>115</v>
      </c>
      <c r="I7" s="6" t="d">
        <f>Table2[[#This Row],[Data di deposizione]]</f>
        <v>2019-10-13</v>
      </c>
      <c r="J7" s="7"/>
      <c r="K7" s="7"/>
    </row>
    <row r="8" spans="1:11" x14ac:dyDescent="0.25">
      <c r="A8" s="6" t="d">
        <f t="shared" si="0"/>
        <v>2018-07-19</v>
      </c>
      <c r="B8" s="12">
        <f>19+9</f>
        <v>28</v>
      </c>
      <c r="C8" s="13">
        <f>C7-Table2[[#This Row],[Galline morte       N°]]</f>
        <v>38469</v>
      </c>
      <c r="D8" s="6" t="d">
        <v>2019-10-14</v>
      </c>
      <c r="E8" s="7">
        <f>13620+17340</f>
        <v>30960</v>
      </c>
      <c r="F8" s="7">
        <f>(Table2[[#This Row],[N° uova prodotte]]/Table2[[#This Row],[Galline presenti           N°]])</f>
        <v>0.80480386804959836</v>
      </c>
      <c r="G8" s="7">
        <v>215</v>
      </c>
      <c r="H8" s="7">
        <v>106</v>
      </c>
      <c r="I8" s="6" t="d">
        <f>Table2[[#This Row],[Data di deposizione]]</f>
        <v>2019-10-14</v>
      </c>
      <c r="J8" s="7">
        <v>92730</v>
      </c>
      <c r="K8" s="7"/>
    </row>
    <row r="9" spans="1:11" x14ac:dyDescent="0.25">
      <c r="A9" s="6" t="d">
        <f t="shared" si="0"/>
        <v>2018-07-19</v>
      </c>
      <c r="B9" s="12">
        <f>19+1</f>
        <v>20</v>
      </c>
      <c r="C9" s="13">
        <f>C8-Table2[[#This Row],[Galline morte       N°]]</f>
        <v>38449</v>
      </c>
      <c r="D9" s="6" t="d">
        <v>2019-10-15</v>
      </c>
      <c r="E9" s="7">
        <f>13470+16890</f>
        <v>30360</v>
      </c>
      <c r="F9" s="7">
        <f>(Table2[[#This Row],[N° uova prodotte]]/Table2[[#This Row],[Galline presenti           N°]])</f>
        <v>0.78961741527738039</v>
      </c>
      <c r="G9" s="7">
        <v>209</v>
      </c>
      <c r="H9" s="7">
        <v>108</v>
      </c>
      <c r="I9" s="6" t="d">
        <f>Table2[[#This Row],[Data di deposizione]]</f>
        <v>2019-10-15</v>
      </c>
      <c r="J9" s="7">
        <v>30060</v>
      </c>
      <c r="K9" s="7"/>
    </row>
    <row r="10" spans="1:11" x14ac:dyDescent="0.25">
      <c r="A10" s="6" t="d">
        <f t="shared" si="0"/>
        <v>2018-07-19</v>
      </c>
      <c r="B10" s="12">
        <f>17+9</f>
        <v>26</v>
      </c>
      <c r="C10" s="13">
        <f>C9-Table2[[#This Row],[Galline morte       N°]]</f>
        <v>38423</v>
      </c>
      <c r="D10" s="6" t="d">
        <v>2019-10-16</v>
      </c>
      <c r="E10" s="7">
        <f>13530+17020</f>
        <v>30550</v>
      </c>
      <c r="F10" s="7">
        <f>(Table2[[#This Row],[N° uova prodotte]]/Table2[[#This Row],[Galline presenti           N°]])</f>
        <v>0.79509668688025403</v>
      </c>
      <c r="G10" s="7">
        <v>206</v>
      </c>
      <c r="H10" s="7">
        <v>109</v>
      </c>
      <c r="I10" s="6" t="d">
        <f>Table2[[#This Row],[Data di deposizione]]</f>
        <v>2019-10-16</v>
      </c>
      <c r="J10" s="7">
        <v>30180</v>
      </c>
      <c r="K10" s="7"/>
    </row>
    <row r="11" spans="1:11" x14ac:dyDescent="0.25">
      <c r="A11" s="6" t="d">
        <f t="shared" si="0"/>
        <v>2018-07-19</v>
      </c>
      <c r="B11" s="12">
        <f>17+12</f>
        <v>29</v>
      </c>
      <c r="C11" s="13">
        <f>C10-Table2[[#This Row],[Galline morte       N°]]</f>
        <v>38394</v>
      </c>
      <c r="D11" s="6" t="d">
        <v>2019-10-17</v>
      </c>
      <c r="E11" s="7">
        <f>13590+16950</f>
        <v>30540</v>
      </c>
      <c r="F11" s="7">
        <f>(Table2[[#This Row],[N° uova prodotte]]/Table2[[#This Row],[Galline presenti           N°]])</f>
        <v>0.79543678699796838</v>
      </c>
      <c r="G11" s="7">
        <v>213</v>
      </c>
      <c r="H11" s="7">
        <v>112</v>
      </c>
      <c r="I11" s="6" t="d">
        <f>Table2[[#This Row],[Data di deposizione]]</f>
        <v>2019-10-17</v>
      </c>
      <c r="J11" s="7">
        <v>30240</v>
      </c>
      <c r="K11" s="7"/>
    </row>
    <row r="12" spans="1:11" x14ac:dyDescent="0.25">
      <c r="A12" s="6" t="d">
        <f t="shared" si="0"/>
        <v>2018-07-19</v>
      </c>
      <c r="B12" s="12">
        <f>18+11</f>
        <v>29</v>
      </c>
      <c r="C12" s="13">
        <f>C11-Table2[[#This Row],[Galline morte       N°]]</f>
        <v>38365</v>
      </c>
      <c r="D12" s="6" t="d">
        <v>2019-10-18</v>
      </c>
      <c r="E12" s="7">
        <f>13470+16980</f>
        <v>30450</v>
      </c>
      <c r="F12" s="7">
        <f>(Table2[[#This Row],[N° uova prodotte]]/Table2[[#This Row],[Galline presenti           N°]])</f>
        <v>0.79369216734002346</v>
      </c>
      <c r="G12" s="7">
        <v>215</v>
      </c>
      <c r="H12" s="7">
        <v>120</v>
      </c>
      <c r="I12" s="6" t="d">
        <f>Table2[[#This Row],[Data di deposizione]]</f>
        <v>2019-10-18</v>
      </c>
      <c r="J12" s="7">
        <v>30210</v>
      </c>
      <c r="K12" s="7">
        <v>2920</v>
      </c>
    </row>
    <row r="13" spans="1:11" x14ac:dyDescent="0.25">
      <c r="A13" s="6" t="d">
        <f t="shared" si="0"/>
        <v>2018-07-19</v>
      </c>
      <c r="B13" s="12">
        <f>21+14</f>
        <v>35</v>
      </c>
      <c r="C13" s="13">
        <f>C12-Table2[[#This Row],[Galline morte       N°]]</f>
        <v>38330</v>
      </c>
      <c r="D13" s="6" t="d">
        <v>2019-10-19</v>
      </c>
      <c r="E13" s="7">
        <f>13650+17370</f>
        <v>31020</v>
      </c>
      <c r="F13" s="7">
        <f>(Table2[[#This Row],[N° uova prodotte]]/Table2[[#This Row],[Galline presenti           N°]])</f>
        <v>0.80928776415340464</v>
      </c>
      <c r="G13" s="7">
        <v>207</v>
      </c>
      <c r="H13" s="7">
        <v>110</v>
      </c>
      <c r="I13" s="6" t="d">
        <f>Table2[[#This Row],[Data di deposizione]]</f>
        <v>2019-10-19</v>
      </c>
      <c r="J13" s="7"/>
      <c r="K13" s="7"/>
    </row>
    <row r="14" spans="1:11" x14ac:dyDescent="0.25">
      <c r="A14" s="6" t="d">
        <f t="shared" si="0"/>
        <v>2018-07-19</v>
      </c>
      <c r="B14" s="12">
        <f>21+14</f>
        <v>35</v>
      </c>
      <c r="C14" s="13">
        <f>C13-Table2[[#This Row],[Galline morte       N°]]</f>
        <v>38295</v>
      </c>
      <c r="D14" s="6" t="d">
        <v>2019-10-20</v>
      </c>
      <c r="E14" s="7">
        <f>13560+17430</f>
        <v>30990</v>
      </c>
      <c r="F14" s="7">
        <f>(Table2[[#This Row],[N° uova prodotte]]/Table2[[#This Row],[Galline presenti           N°]])</f>
        <v>0.80924402663533102</v>
      </c>
      <c r="G14" s="7">
        <v>210</v>
      </c>
      <c r="H14" s="7">
        <v>115</v>
      </c>
      <c r="I14" s="6" t="d">
        <f>Table2[[#This Row],[Data di deposizione]]</f>
        <v>2019-10-20</v>
      </c>
      <c r="J14" s="7"/>
      <c r="K14" s="7"/>
    </row>
    <row r="15" spans="1:11" x14ac:dyDescent="0.25">
      <c r="A15" s="6" t="d">
        <f t="shared" si="0"/>
        <v>2018-07-19</v>
      </c>
      <c r="B15" s="12">
        <v>30</v>
      </c>
      <c r="C15" s="13">
        <f>C14-Table2[[#This Row],[Galline morte       N°]]</f>
        <v>38265</v>
      </c>
      <c r="D15" s="6" t="d">
        <v>2019-10-21</v>
      </c>
      <c r="E15" s="7">
        <v>30690</v>
      </c>
      <c r="F15" s="12">
        <f>(Table2[[#This Row],[N° uova prodotte]]/Table2[[#This Row],[Galline presenti           N°]])</f>
        <v>0.80203841630733042</v>
      </c>
      <c r="G15" s="7">
        <v>208</v>
      </c>
      <c r="H15" s="7">
        <v>110</v>
      </c>
      <c r="I15" s="6" t="d">
        <f>Table2[[#This Row],[Data di deposizione]]</f>
        <v>2019-10-21</v>
      </c>
      <c r="J15" s="7">
        <v>91140</v>
      </c>
      <c r="K15" s="7"/>
    </row>
    <row r="16" spans="1:11" x14ac:dyDescent="0.25">
      <c r="A16" s="6" t="d">
        <f t="shared" si="0"/>
        <v>2018-07-19</v>
      </c>
      <c r="B16" s="12">
        <v>29</v>
      </c>
      <c r="C16" s="13">
        <f>C15-Table2[[#This Row],[Galline morte       N°]]</f>
        <v>38236</v>
      </c>
      <c r="D16" s="6" t="d">
        <v>2019-10-22</v>
      </c>
      <c r="E16" s="7">
        <v>31110</v>
      </c>
      <c r="F16" s="12">
        <f>(Table2[[#This Row],[N° uova prodotte]]/Table2[[#This Row],[Galline presenti           N°]])</f>
        <v>0.81363113296369916</v>
      </c>
      <c r="G16" s="7">
        <v>200</v>
      </c>
      <c r="H16" s="7">
        <v>117</v>
      </c>
      <c r="I16" s="6" t="d">
        <f>Table2[[#This Row],[Data di deposizione]]</f>
        <v>2019-10-22</v>
      </c>
      <c r="J16" s="7">
        <v>30630</v>
      </c>
      <c r="K16" s="7"/>
    </row>
    <row r="17" spans="1:11" x14ac:dyDescent="0.25">
      <c r="A17" s="6" t="d">
        <f t="shared" si="0"/>
        <v>2018-07-19</v>
      </c>
      <c r="B17" s="12">
        <f>15+8</f>
        <v>23</v>
      </c>
      <c r="C17" s="13">
        <f>C16-Table2[[#This Row],[Galline morte       N°]]</f>
        <v>38213</v>
      </c>
      <c r="D17" s="6" t="d">
        <v>2019-10-23</v>
      </c>
      <c r="E17" s="7">
        <v>31320</v>
      </c>
      <c r="F17" s="12">
        <f>(Table2[[#This Row],[N° uova prodotte]]/Table2[[#This Row],[Galline presenti           N°]])</f>
        <v>0.8196163609242928</v>
      </c>
      <c r="G17" s="7">
        <v>215</v>
      </c>
      <c r="H17" s="7">
        <v>105</v>
      </c>
      <c r="I17" s="6" t="d">
        <f>Table2[[#This Row],[Data di deposizione]]</f>
        <v>2019-10-23</v>
      </c>
      <c r="J17" s="7">
        <v>30660</v>
      </c>
      <c r="K17" s="7"/>
    </row>
    <row r="18" spans="1:11" x14ac:dyDescent="0.25">
      <c r="A18" s="6" t="d">
        <f t="shared" si="0"/>
        <v>2018-07-19</v>
      </c>
      <c r="B18" s="12">
        <v>17</v>
      </c>
      <c r="C18" s="13">
        <f>C17-Table2[[#This Row],[Galline morte       N°]]</f>
        <v>38196</v>
      </c>
      <c r="D18" s="6" t="d">
        <v>2019-10-24</v>
      </c>
      <c r="E18" s="7">
        <v>31050</v>
      </c>
      <c r="F18" s="12">
        <f>(Table2[[#This Row],[N° uova prodotte]]/Table2[[#This Row],[Galline presenti           N°]])</f>
        <v>0.81291234684260127</v>
      </c>
      <c r="G18" s="7">
        <v>195</v>
      </c>
      <c r="H18" s="7">
        <v>109</v>
      </c>
      <c r="I18" s="6" t="d">
        <f>Table2[[#This Row],[Data di deposizione]]</f>
        <v>2019-10-24</v>
      </c>
      <c r="J18" s="7"/>
      <c r="K18" s="7"/>
    </row>
    <row r="19" spans="1:11" x14ac:dyDescent="0.25">
      <c r="A19" s="6" t="d">
        <f t="shared" si="0"/>
        <v>2018-07-19</v>
      </c>
      <c r="B19" s="12">
        <v>28</v>
      </c>
      <c r="C19" s="13">
        <f>C18-Table2[[#This Row],[Galline morte       N°]]</f>
        <v>38168</v>
      </c>
      <c r="D19" s="6" t="d">
        <v>2019-10-25</v>
      </c>
      <c r="E19" s="7">
        <v>31350</v>
      </c>
      <c r="F19" s="12">
        <f>(Table2[[#This Row],[N° uova prodotte]]/Table2[[#This Row],[Galline presenti           N°]])</f>
        <v>0.82136868581010269</v>
      </c>
      <c r="G19" s="7">
        <v>203</v>
      </c>
      <c r="H19" s="7">
        <v>106</v>
      </c>
      <c r="I19" s="6" t="d">
        <f>Table2[[#This Row],[Data di deposizione]]</f>
        <v>2019-10-25</v>
      </c>
      <c r="J19" s="7">
        <v>61200</v>
      </c>
      <c r="K19" s="7"/>
    </row>
    <row r="20" spans="1:11" x14ac:dyDescent="0.25">
      <c r="A20" s="6" t="d">
        <f t="shared" si="0"/>
        <v>2018-07-19</v>
      </c>
      <c r="B20" s="12">
        <v>34</v>
      </c>
      <c r="C20" s="13">
        <f>C19-Table2[[#This Row],[Galline morte       N°]]</f>
        <v>38134</v>
      </c>
      <c r="D20" s="6" t="d">
        <v>2019-10-26</v>
      </c>
      <c r="E20" s="7">
        <v>31350</v>
      </c>
      <c r="F20" s="12">
        <f>(Table2[[#This Row],[N° uova prodotte]]/Table2[[#This Row],[Galline presenti           N°]])</f>
        <v>0.82210101222006604</v>
      </c>
      <c r="G20" s="7">
        <v>206</v>
      </c>
      <c r="H20" s="7">
        <v>110</v>
      </c>
      <c r="I20" s="6" t="d">
        <f>Table2[[#This Row],[Data di deposizione]]</f>
        <v>2019-10-26</v>
      </c>
      <c r="J20" s="7"/>
      <c r="K20" s="7"/>
    </row>
    <row r="21" spans="1:11" x14ac:dyDescent="0.25">
      <c r="A21" s="6" t="d">
        <f t="shared" si="0"/>
        <v>2018-07-19</v>
      </c>
      <c r="B21" s="12">
        <v>23</v>
      </c>
      <c r="C21" s="13">
        <f>C20-Table2[[#This Row],[Galline morte       N°]]</f>
        <v>38111</v>
      </c>
      <c r="D21" s="6" t="d">
        <v>2019-10-27</v>
      </c>
      <c r="E21" s="7">
        <v>31320</v>
      </c>
      <c r="F21" s="12">
        <f>(Table2[[#This Row],[N° uova prodotte]]/Table2[[#This Row],[Galline presenti           N°]])</f>
        <v>0.82180997612237938</v>
      </c>
      <c r="G21" s="7">
        <v>210</v>
      </c>
      <c r="H21" s="7">
        <v>109</v>
      </c>
      <c r="I21" s="6" t="d">
        <f>Table2[[#This Row],[Data di deposizione]]</f>
        <v>2019-10-27</v>
      </c>
      <c r="J21" s="7"/>
      <c r="K21" s="7"/>
    </row>
    <row r="22" spans="1:11" x14ac:dyDescent="0.25">
      <c r="A22" s="6" t="d">
        <f t="shared" si="0"/>
        <v>2018-07-19</v>
      </c>
      <c r="B22" s="12">
        <v>15</v>
      </c>
      <c r="C22" s="13">
        <f>C21-Table2[[#This Row],[Galline morte       N°]]</f>
        <v>38096</v>
      </c>
      <c r="D22" s="6" t="d">
        <v>2019-10-28</v>
      </c>
      <c r="E22" s="7">
        <v>30570</v>
      </c>
      <c r="F22" s="12">
        <f>(Table2[[#This Row],[N° uova prodotte]]/Table2[[#This Row],[Galline presenti           N°]])</f>
        <v>0.80244645107097856</v>
      </c>
      <c r="G22" s="7">
        <v>207</v>
      </c>
      <c r="H22" s="7">
        <v>111</v>
      </c>
      <c r="I22" s="6" t="d">
        <f>Table2[[#This Row],[Data di deposizione]]</f>
        <v>2019-10-28</v>
      </c>
      <c r="J22" s="7">
        <v>91830</v>
      </c>
      <c r="K22" s="7"/>
    </row>
    <row r="23" spans="1:11" x14ac:dyDescent="0.25">
      <c r="A23" s="6" t="d">
        <f t="shared" si="0"/>
        <v>2018-07-19</v>
      </c>
      <c r="B23" s="12">
        <v>17</v>
      </c>
      <c r="C23" s="13">
        <f>C22-Table2[[#This Row],[Galline morte       N°]]</f>
        <v>38079</v>
      </c>
      <c r="D23" s="6" t="d">
        <v>2019-10-29</v>
      </c>
      <c r="E23" s="7">
        <v>30360</v>
      </c>
      <c r="F23" s="12">
        <f>(Table2[[#This Row],[N° uova prodotte]]/Table2[[#This Row],[Galline presenti           N°]])</f>
        <v>0.79728984479634446</v>
      </c>
      <c r="G23" s="7">
        <v>209</v>
      </c>
      <c r="H23" s="7">
        <v>97</v>
      </c>
      <c r="I23" s="6" t="d">
        <f>Table2[[#This Row],[Data di deposizione]]</f>
        <v>2019-10-29</v>
      </c>
      <c r="J23" s="7">
        <v>30150</v>
      </c>
      <c r="K23" s="7"/>
    </row>
    <row r="24" spans="1:11" x14ac:dyDescent="0.25">
      <c r="A24" s="6" t="d">
        <f t="shared" si="0"/>
        <v>2018-07-19</v>
      </c>
      <c r="B24" s="12">
        <v>23</v>
      </c>
      <c r="C24" s="13">
        <f>C23-Table2[[#This Row],[Galline morte       N°]]</f>
        <v>38056</v>
      </c>
      <c r="D24" s="6" t="d">
        <v>2019-10-30</v>
      </c>
      <c r="E24" s="7">
        <v>30080</v>
      </c>
      <c r="F24" s="12">
        <f>(Table2[[#This Row],[N° uova prodotte]]/Table2[[#This Row],[Galline presenti           N°]])</f>
        <v>0.79041412655034682</v>
      </c>
      <c r="G24" s="7">
        <v>205</v>
      </c>
      <c r="H24" s="7">
        <v>105</v>
      </c>
      <c r="I24" s="6" t="d">
        <f>Table2[[#This Row],[Data di deposizione]]</f>
        <v>2019-10-30</v>
      </c>
      <c r="J24" s="7">
        <v>29790</v>
      </c>
      <c r="K24" s="7"/>
    </row>
    <row r="25" spans="1:11" x14ac:dyDescent="0.25">
      <c r="A25" s="6" t="d">
        <f t="shared" si="0"/>
        <v>2018-07-19</v>
      </c>
      <c r="B25" s="12">
        <v>26</v>
      </c>
      <c r="C25" s="13">
        <f>C24-Table2[[#This Row],[Galline morte       N°]]</f>
        <v>38030</v>
      </c>
      <c r="D25" s="6" t="d">
        <v>2019-10-31</v>
      </c>
      <c r="E25" s="7">
        <v>30210</v>
      </c>
      <c r="F25" s="12">
        <f>(Table2[[#This Row],[N° uova prodotte]]/Table2[[#This Row],[Galline presenti           N°]])</f>
        <v>0.79437286352879311</v>
      </c>
      <c r="G25" s="7">
        <v>209</v>
      </c>
      <c r="H25" s="7">
        <v>110</v>
      </c>
      <c r="I25" s="6" t="d">
        <f>Table2[[#This Row],[Data di deposizione]]</f>
        <v>2019-10-31</v>
      </c>
      <c r="J25" s="7">
        <v>29970</v>
      </c>
      <c r="K25" s="7"/>
    </row>
    <row r="26" spans="1:11" x14ac:dyDescent="0.25">
      <c r="A26" s="6" t="d">
        <f t="shared" si="0"/>
        <v>2018-07-19</v>
      </c>
      <c r="B26" s="12">
        <v>14</v>
      </c>
      <c r="C26" s="13">
        <f>C25-Table2[[#This Row],[Galline morte       N°]]</f>
        <v>38016</v>
      </c>
      <c r="D26" s="6" t="d">
        <v>2019-11-01</v>
      </c>
      <c r="E26" s="7">
        <v>30180</v>
      </c>
      <c r="F26" s="12">
        <f>(Table2[[#This Row],[N° uova prodotte]]/Table2[[#This Row],[Galline presenti           N°]])</f>
        <v>0.79387626262626265</v>
      </c>
      <c r="G26" s="7">
        <v>211</v>
      </c>
      <c r="H26" s="7">
        <v>109</v>
      </c>
      <c r="I26" s="6" t="d">
        <f>Table2[[#This Row],[Data di deposizione]]</f>
        <v>2019-11-01</v>
      </c>
      <c r="J26" s="7"/>
      <c r="K26" s="7"/>
    </row>
    <row r="27" spans="1:11" x14ac:dyDescent="0.25">
      <c r="A27" s="6" t="d">
        <f t="shared" si="0"/>
        <v>2018-07-19</v>
      </c>
      <c r="B27" s="12">
        <v>18</v>
      </c>
      <c r="C27" s="13">
        <f>C26-Table2[[#This Row],[Galline morte       N°]]</f>
        <v>37998</v>
      </c>
      <c r="D27" s="6" t="d">
        <v>2019-11-02</v>
      </c>
      <c r="E27" s="7">
        <v>30270</v>
      </c>
      <c r="F27" s="12">
        <f>(Table2[[#This Row],[N° uova prodotte]]/Table2[[#This Row],[Galline presenti           N°]])</f>
        <v>0.79662087478288335</v>
      </c>
      <c r="G27" s="7">
        <v>208</v>
      </c>
      <c r="H27" s="7">
        <v>106</v>
      </c>
      <c r="I27" s="6" t="d">
        <f>Table2[[#This Row],[Data di deposizione]]</f>
        <v>2019-11-02</v>
      </c>
      <c r="J27" s="7">
        <v>59910</v>
      </c>
      <c r="K27" s="7"/>
    </row>
    <row r="28" spans="1:11" x14ac:dyDescent="0.25">
      <c r="A28" s="6" t="d">
        <f t="shared" si="0"/>
        <v>2018-07-19</v>
      </c>
      <c r="B28" s="12">
        <v>19</v>
      </c>
      <c r="C28" s="13">
        <f>C27-Table2[[#This Row],[Galline morte       N°]]</f>
        <v>37979</v>
      </c>
      <c r="D28" s="6" t="d">
        <v>2019-11-03</v>
      </c>
      <c r="E28" s="7">
        <v>30180</v>
      </c>
      <c r="F28" s="12">
        <f>(Table2[[#This Row],[N° uova prodotte]]/Table2[[#This Row],[Galline presenti           N°]])</f>
        <v>0.79464967482029547</v>
      </c>
      <c r="G28" s="7">
        <v>198</v>
      </c>
      <c r="H28" s="7">
        <v>110</v>
      </c>
      <c r="I28" s="6" t="d">
        <f>Table2[[#This Row],[Data di deposizione]]</f>
        <v>2019-11-03</v>
      </c>
      <c r="J28" s="7"/>
      <c r="K28" s="7"/>
    </row>
    <row r="29" spans="1:11" x14ac:dyDescent="0.25">
      <c r="A29" s="6" t="d">
        <f t="shared" si="0"/>
        <v>2018-07-19</v>
      </c>
      <c r="B29" s="12">
        <v>17</v>
      </c>
      <c r="C29" s="13">
        <f>C28-Table2[[#This Row],[Galline morte       N°]]</f>
        <v>37962</v>
      </c>
      <c r="D29" s="6" t="d">
        <v>2019-11-04</v>
      </c>
      <c r="E29" s="7">
        <v>30120</v>
      </c>
      <c r="F29" s="12">
        <f>(Table2[[#This Row],[N° uova prodotte]]/Table2[[#This Row],[Galline presenti           N°]])</f>
        <v>0.79342500395131976</v>
      </c>
      <c r="G29" s="7">
        <v>200</v>
      </c>
      <c r="H29" s="7">
        <v>109</v>
      </c>
      <c r="I29" s="6" t="d">
        <f>Table2[[#This Row],[Data di deposizione]]</f>
        <v>2019-11-04</v>
      </c>
      <c r="J29" s="7">
        <v>59760</v>
      </c>
      <c r="K29" s="7"/>
    </row>
    <row r="30" spans="1:11" x14ac:dyDescent="0.25">
      <c r="A30" s="6" t="d">
        <f t="shared" si="0"/>
        <v>2018-07-19</v>
      </c>
      <c r="B30" s="12">
        <v>17</v>
      </c>
      <c r="C30" s="13">
        <f>C29-Table2[[#This Row],[Galline morte       N°]]</f>
        <v>37945</v>
      </c>
      <c r="D30" s="6" t="d">
        <v>2019-11-05</v>
      </c>
      <c r="E30" s="7">
        <v>30090</v>
      </c>
      <c r="F30" s="12">
        <f>(Table2[[#This Row],[N° uova prodotte]]/Table2[[#This Row],[Galline presenti           N°]])</f>
        <v>0.7929898537356701</v>
      </c>
      <c r="G30" s="7">
        <v>210</v>
      </c>
      <c r="H30" s="7">
        <v>112</v>
      </c>
      <c r="I30" s="6" t="d">
        <f>Table2[[#This Row],[Data di deposizione]]</f>
        <v>2019-11-05</v>
      </c>
      <c r="J30" s="7">
        <v>29820</v>
      </c>
      <c r="K30" s="7">
        <v>2160</v>
      </c>
    </row>
    <row r="31" spans="1:11" x14ac:dyDescent="0.25">
      <c r="A31" s="6" t="d">
        <f t="shared" si="0"/>
        <v>2018-07-19</v>
      </c>
      <c r="B31" s="12">
        <v>22</v>
      </c>
      <c r="C31" s="13">
        <f>C30-Table2[[#This Row],[Galline morte       N°]]</f>
        <v>37923</v>
      </c>
      <c r="D31" s="6" t="d">
        <v>2019-11-06</v>
      </c>
      <c r="E31" s="7">
        <v>30360</v>
      </c>
      <c r="F31" s="12">
        <f>(Table2[[#This Row],[N° uova prodotte]]/Table2[[#This Row],[Galline presenti           N°]])</f>
        <v>0.80056957519183614</v>
      </c>
      <c r="G31" s="7">
        <v>215</v>
      </c>
      <c r="H31" s="7">
        <v>98</v>
      </c>
      <c r="I31" s="6" t="d">
        <f>Table2[[#This Row],[Data di deposizione]]</f>
        <v>2019-11-06</v>
      </c>
      <c r="J31" s="7">
        <v>30120</v>
      </c>
      <c r="K31" s="7"/>
    </row>
    <row r="32" spans="1:11" x14ac:dyDescent="0.25">
      <c r="A32" s="6" t="d">
        <f t="shared" si="0"/>
        <v>2018-07-19</v>
      </c>
      <c r="B32" s="12">
        <v>13</v>
      </c>
      <c r="C32" s="13">
        <f>C31-Table2[[#This Row],[Galline morte       N°]]</f>
        <v>37910</v>
      </c>
      <c r="D32" s="6" t="d">
        <v>2019-11-07</v>
      </c>
      <c r="E32" s="7">
        <v>30090</v>
      </c>
      <c r="F32" s="12">
        <f>(Table2[[#This Row],[N° uova prodotte]]/Table2[[#This Row],[Galline presenti           N°]])</f>
        <v>0.79372197309417036</v>
      </c>
      <c r="G32" s="7">
        <v>200</v>
      </c>
      <c r="H32" s="7">
        <v>117</v>
      </c>
      <c r="I32" s="6" t="d">
        <f>Table2[[#This Row],[Data di deposizione]]</f>
        <v>2019-11-07</v>
      </c>
      <c r="J32" s="7"/>
      <c r="K32" s="7"/>
    </row>
    <row r="33" spans="1:11" x14ac:dyDescent="0.25">
      <c r="A33" s="6" t="d">
        <f t="shared" si="0"/>
        <v>2018-07-19</v>
      </c>
      <c r="B33" s="12">
        <v>21</v>
      </c>
      <c r="C33" s="13">
        <f>C32-Table2[[#This Row],[Galline morte       N°]]</f>
        <v>37889</v>
      </c>
      <c r="D33" s="6" t="d">
        <v>2019-11-08</v>
      </c>
      <c r="E33" s="7">
        <v>30270</v>
      </c>
      <c r="F33" s="12">
        <f>(Table2[[#This Row],[N° uova prodotte]]/Table2[[#This Row],[Galline presenti           N°]])</f>
        <v>0.79891261315949225</v>
      </c>
      <c r="G33" s="7">
        <v>205</v>
      </c>
      <c r="H33" s="7">
        <v>105</v>
      </c>
      <c r="I33" s="6" t="d">
        <f>Table2[[#This Row],[Data di deposizione]]</f>
        <v>2019-11-08</v>
      </c>
      <c r="J33" s="7">
        <v>89910</v>
      </c>
      <c r="K33" s="7"/>
    </row>
    <row r="34" spans="1:11" x14ac:dyDescent="0.25">
      <c r="A34" s="6" t="d">
        <f t="shared" si="0"/>
        <v>2018-07-19</v>
      </c>
      <c r="B34" s="12">
        <v>15</v>
      </c>
      <c r="C34" s="13">
        <f>C33-Table2[[#This Row],[Galline morte       N°]]</f>
        <v>37874</v>
      </c>
      <c r="D34" s="6" t="d">
        <v>2019-11-09</v>
      </c>
      <c r="E34" s="7">
        <v>30150</v>
      </c>
      <c r="F34" s="12">
        <f>(Table2[[#This Row],[N° uova prodotte]]/Table2[[#This Row],[Galline presenti           N°]])</f>
        <v>0.79606062206262873</v>
      </c>
      <c r="G34" s="7">
        <v>207</v>
      </c>
      <c r="H34" s="7">
        <v>109</v>
      </c>
      <c r="I34" s="6" t="d">
        <f>Table2[[#This Row],[Data di deposizione]]</f>
        <v>2019-11-09</v>
      </c>
      <c r="J34" s="7"/>
      <c r="K34" s="7"/>
    </row>
    <row r="35" spans="1:11" x14ac:dyDescent="0.25">
      <c r="A35" s="6" t="d">
        <f t="shared" si="0"/>
        <v>2018-07-19</v>
      </c>
      <c r="B35" s="12">
        <v>11</v>
      </c>
      <c r="C35" s="13">
        <f>C34-Table2[[#This Row],[Galline morte       N°]]</f>
        <v>37863</v>
      </c>
      <c r="D35" s="6" t="d">
        <v>2019-11-10</v>
      </c>
      <c r="E35" s="7">
        <v>30180</v>
      </c>
      <c r="F35" s="12">
        <f>(Table2[[#This Row],[N° uova prodotte]]/Table2[[#This Row],[Galline presenti           N°]])</f>
        <v>0.79708422470485696</v>
      </c>
      <c r="G35" s="7">
        <v>200</v>
      </c>
      <c r="H35" s="7">
        <v>109</v>
      </c>
      <c r="I35" s="6" t="d">
        <f>Table2[[#This Row],[Data di deposizione]]</f>
        <v>2019-11-10</v>
      </c>
      <c r="J35" s="7"/>
      <c r="K35" s="7"/>
    </row>
    <row r="36" spans="1:11" x14ac:dyDescent="0.25">
      <c r="A36" s="6" t="d">
        <f t="shared" si="0"/>
        <v>2018-07-19</v>
      </c>
      <c r="B36" s="12">
        <v>10</v>
      </c>
      <c r="C36" s="13">
        <f>C35-Table2[[#This Row],[Galline morte       N°]]</f>
        <v>37853</v>
      </c>
      <c r="D36" s="6" t="d">
        <v>2019-11-11</v>
      </c>
      <c r="E36" s="7">
        <v>29970</v>
      </c>
      <c r="F36" s="12">
        <f>(Table2[[#This Row],[N° uova prodotte]]/Table2[[#This Row],[Galline presenti           N°]])</f>
        <v>0.79174702137215014</v>
      </c>
      <c r="G36" s="7">
        <v>188</v>
      </c>
      <c r="H36" s="7">
        <v>137</v>
      </c>
      <c r="I36" s="6" t="d">
        <f>Table2[[#This Row],[Data di deposizione]]</f>
        <v>2019-11-11</v>
      </c>
      <c r="J36" s="7">
        <v>89520</v>
      </c>
      <c r="K36" s="7"/>
    </row>
    <row r="37" spans="1:11" x14ac:dyDescent="0.25">
      <c r="A37" s="6" t="d">
        <f t="shared" si="0"/>
        <v>2018-07-19</v>
      </c>
      <c r="B37" s="12">
        <v>13</v>
      </c>
      <c r="C37" s="13">
        <f>C36-Table2[[#This Row],[Galline morte       N°]]</f>
        <v>37840</v>
      </c>
      <c r="D37" s="6" t="d">
        <v>2019-11-12</v>
      </c>
      <c r="E37" s="7">
        <v>30150</v>
      </c>
      <c r="F37" s="12">
        <f>(Table2[[#This Row],[N° uova prodotte]]/Table2[[#This Row],[Galline presenti           N°]])</f>
        <v>0.79677589852008457</v>
      </c>
      <c r="G37" s="7">
        <v>195</v>
      </c>
      <c r="H37" s="7">
        <v>117</v>
      </c>
      <c r="I37" s="6" t="d">
        <f>Table2[[#This Row],[Data di deposizione]]</f>
        <v>2019-11-12</v>
      </c>
      <c r="J37" s="7">
        <v>29940</v>
      </c>
      <c r="K37" s="7"/>
    </row>
    <row r="38" spans="1:11" x14ac:dyDescent="0.25">
      <c r="A38" s="6" t="d">
        <f t="shared" si="0"/>
        <v>2018-07-19</v>
      </c>
      <c r="B38" s="12">
        <v>22</v>
      </c>
      <c r="C38" s="13">
        <f>C37-Table2[[#This Row],[Galline morte       N°]]</f>
        <v>37818</v>
      </c>
      <c r="D38" s="6" t="d">
        <v>2019-11-13</v>
      </c>
      <c r="E38" s="7">
        <v>30390</v>
      </c>
      <c r="F38" s="12">
        <f>(Table2[[#This Row],[N° uova prodotte]]/Table2[[#This Row],[Galline presenti           N°]])</f>
        <v>0.80358559416151043</v>
      </c>
      <c r="G38" s="7">
        <v>190</v>
      </c>
      <c r="H38" s="7">
        <v>116</v>
      </c>
      <c r="I38" s="6" t="d">
        <f>Table2[[#This Row],[Data di deposizione]]</f>
        <v>2019-11-13</v>
      </c>
      <c r="J38" s="7"/>
      <c r="K38" s="7"/>
    </row>
    <row r="39" spans="1:11" x14ac:dyDescent="0.25">
      <c r="A39" s="6" t="d">
        <f t="shared" si="0"/>
        <v>2018-07-19</v>
      </c>
      <c r="B39" s="12">
        <v>6</v>
      </c>
      <c r="C39" s="13">
        <f>C38-Table2[[#This Row],[Galline morte       N°]]</f>
        <v>37812</v>
      </c>
      <c r="D39" s="6" t="d">
        <v>2019-11-14</v>
      </c>
      <c r="E39" s="7">
        <v>30060</v>
      </c>
      <c r="F39" s="12">
        <f>(Table2[[#This Row],[N° uova prodotte]]/Table2[[#This Row],[Galline presenti           N°]])</f>
        <v>0.79498571881942237</v>
      </c>
      <c r="G39" s="7">
        <v>185</v>
      </c>
      <c r="H39" s="7">
        <v>119</v>
      </c>
      <c r="I39" s="6" t="d">
        <f>Table2[[#This Row],[Data di deposizione]]</f>
        <v>2019-11-14</v>
      </c>
      <c r="J39" s="7">
        <v>59940</v>
      </c>
      <c r="K39" s="7"/>
    </row>
    <row r="40" spans="1:11" x14ac:dyDescent="0.25">
      <c r="A40" s="6" t="d">
        <f t="shared" si="0"/>
        <v>2018-07-19</v>
      </c>
      <c r="B40" s="12">
        <v>7</v>
      </c>
      <c r="C40" s="13">
        <f>C39-Table2[[#This Row],[Galline morte       N°]]</f>
        <v>37805</v>
      </c>
      <c r="D40" s="6" t="d">
        <v>2019-11-15</v>
      </c>
      <c r="E40" s="7">
        <v>29880</v>
      </c>
      <c r="F40" s="12">
        <f>(Table2[[#This Row],[N° uova prodotte]]/Table2[[#This Row],[Galline presenti           N°]])</f>
        <v>0.79037164396243886</v>
      </c>
      <c r="G40" s="7">
        <v>210</v>
      </c>
      <c r="H40" s="7">
        <v>122</v>
      </c>
      <c r="I40" s="6" t="d">
        <f>Table2[[#This Row],[Data di deposizione]]</f>
        <v>2019-11-15</v>
      </c>
      <c r="J40" s="7">
        <v>29670</v>
      </c>
      <c r="K40" s="7"/>
    </row>
    <row r="41" spans="1:11" x14ac:dyDescent="0.25">
      <c r="A41" s="6" t="d">
        <f t="shared" si="0"/>
        <v>2018-07-19</v>
      </c>
      <c r="B41" s="12">
        <v>10</v>
      </c>
      <c r="C41" s="13">
        <f>C40-Table2[[#This Row],[Galline morte       N°]]</f>
        <v>37795</v>
      </c>
      <c r="D41" s="6" t="d">
        <v>2019-11-16</v>
      </c>
      <c r="E41" s="7">
        <v>30150</v>
      </c>
      <c r="F41" s="12">
        <f>(Table2[[#This Row],[N° uova prodotte]]/Table2[[#This Row],[Galline presenti           N°]])</f>
        <v>0.7977245667416325</v>
      </c>
      <c r="G41" s="7">
        <v>195</v>
      </c>
      <c r="H41" s="7">
        <v>109</v>
      </c>
      <c r="I41" s="6" t="d">
        <f>Table2[[#This Row],[Data di deposizione]]</f>
        <v>2019-11-16</v>
      </c>
      <c r="J41" s="7"/>
      <c r="K41" s="7"/>
    </row>
    <row r="42" spans="1:11" x14ac:dyDescent="0.25">
      <c r="A42" s="6" t="d">
        <f t="shared" si="0"/>
        <v>2018-07-19</v>
      </c>
      <c r="B42" s="12">
        <v>12</v>
      </c>
      <c r="C42" s="13">
        <f>C41-Table2[[#This Row],[Galline morte       N°]]</f>
        <v>37783</v>
      </c>
      <c r="D42" s="6" t="d">
        <v>2019-11-17</v>
      </c>
      <c r="E42" s="7">
        <v>30030</v>
      </c>
      <c r="F42" s="12">
        <f>(Table2[[#This Row],[N° uova prodotte]]/Table2[[#This Row],[Galline presenti           N°]])</f>
        <v>0.79480189503215737</v>
      </c>
      <c r="G42" s="7">
        <v>205</v>
      </c>
      <c r="H42" s="7">
        <v>122</v>
      </c>
      <c r="I42" s="6" t="d">
        <f>Table2[[#This Row],[Data di deposizione]]</f>
        <v>2019-11-17</v>
      </c>
      <c r="J42" s="7"/>
      <c r="K42" s="7"/>
    </row>
    <row r="43" spans="1:11" x14ac:dyDescent="0.25">
      <c r="A43" s="6" t="d">
        <f t="shared" si="0"/>
        <v>2018-07-19</v>
      </c>
      <c r="B43" s="12">
        <v>11</v>
      </c>
      <c r="C43" s="13">
        <f>C42-Table2[[#This Row],[Galline morte       N°]]</f>
        <v>37772</v>
      </c>
      <c r="D43" s="6" t="d">
        <v>2019-11-18</v>
      </c>
      <c r="E43" s="7">
        <v>29850</v>
      </c>
      <c r="F43" s="12">
        <f>(Table2[[#This Row],[N° uova prodotte]]/Table2[[#This Row],[Galline presenti           N°]])</f>
        <v>0.79026792332945039</v>
      </c>
      <c r="G43" s="7">
        <v>185</v>
      </c>
      <c r="H43" s="7">
        <v>117</v>
      </c>
      <c r="I43" s="6" t="d">
        <f>Table2[[#This Row],[Data di deposizione]]</f>
        <v>2019-11-18</v>
      </c>
      <c r="J43" s="7">
        <v>89310</v>
      </c>
      <c r="K43" s="7"/>
    </row>
    <row r="44" spans="1:11" x14ac:dyDescent="0.25">
      <c r="A44" s="6" t="d">
        <f t="shared" si="0"/>
        <v>2018-07-19</v>
      </c>
      <c r="B44" s="12">
        <v>11</v>
      </c>
      <c r="C44" s="13">
        <f>C43-Table2[[#This Row],[Galline morte       N°]]</f>
        <v>37761</v>
      </c>
      <c r="D44" s="6" t="d">
        <v>2019-11-19</v>
      </c>
      <c r="E44" s="7">
        <v>30150</v>
      </c>
      <c r="F44" s="12">
        <f>(Table2[[#This Row],[N° uova prodotte]]/Table2[[#This Row],[Galline presenti           N°]])</f>
        <v>0.79844283784857395</v>
      </c>
      <c r="G44" s="7">
        <v>190</v>
      </c>
      <c r="H44" s="7">
        <v>122</v>
      </c>
      <c r="I44" s="6" t="d">
        <f>Table2[[#This Row],[Data di deposizione]]</f>
        <v>2019-11-19</v>
      </c>
      <c r="J44" s="7">
        <v>29910</v>
      </c>
      <c r="K44" s="7"/>
    </row>
    <row r="45" spans="1:11" x14ac:dyDescent="0.25">
      <c r="A45" s="6" t="d">
        <f t="shared" si="0"/>
        <v>2018-07-19</v>
      </c>
      <c r="B45" s="12">
        <v>6</v>
      </c>
      <c r="C45" s="13">
        <f>C44-Table2[[#This Row],[Galline morte       N°]]</f>
        <v>37755</v>
      </c>
      <c r="D45" s="6" t="d">
        <v>2019-11-20</v>
      </c>
      <c r="E45" s="7">
        <v>30210</v>
      </c>
      <c r="F45" s="12">
        <f>(Table2[[#This Row],[N° uova prodotte]]/Table2[[#This Row],[Galline presenti           N°]])</f>
        <v>0.80015891934843064</v>
      </c>
      <c r="G45" s="7">
        <v>220</v>
      </c>
      <c r="H45" s="7">
        <v>115</v>
      </c>
      <c r="I45" s="6" t="d">
        <f>Table2[[#This Row],[Data di deposizione]]</f>
        <v>2019-11-20</v>
      </c>
      <c r="J45" s="7">
        <v>29970</v>
      </c>
      <c r="K45" s="7"/>
    </row>
    <row r="46" spans="1:11" x14ac:dyDescent="0.25">
      <c r="A46" s="6" t="d">
        <f t="shared" si="0"/>
        <v>2018-07-19</v>
      </c>
      <c r="B46" s="12">
        <v>14</v>
      </c>
      <c r="C46" s="13">
        <f>C45-Table2[[#This Row],[Galline morte       N°]]</f>
        <v>37741</v>
      </c>
      <c r="D46" s="6" t="d">
        <v>2019-11-21</v>
      </c>
      <c r="E46" s="7">
        <v>29940</v>
      </c>
      <c r="F46" s="12">
        <f>(Table2[[#This Row],[N° uova prodotte]]/Table2[[#This Row],[Galline presenti           N°]])</f>
        <v>0.79330171431599583</v>
      </c>
      <c r="G46" s="7">
        <v>170</v>
      </c>
      <c r="H46" s="7">
        <v>101</v>
      </c>
      <c r="I46" s="6" t="d">
        <f>Table2[[#This Row],[Data di deposizione]]</f>
        <v>2019-11-21</v>
      </c>
      <c r="J46" s="7"/>
      <c r="K46" s="7"/>
    </row>
    <row r="47" spans="1:11" x14ac:dyDescent="0.25">
      <c r="A47" s="6" t="d">
        <f t="shared" si="0"/>
        <v>2018-07-19</v>
      </c>
      <c r="B47" s="12">
        <v>14</v>
      </c>
      <c r="C47" s="13">
        <f>C46-Table2[[#This Row],[Galline morte       N°]]</f>
        <v>37727</v>
      </c>
      <c r="D47" s="6" t="d">
        <v>2019-11-22</v>
      </c>
      <c r="E47" s="7">
        <v>30120</v>
      </c>
      <c r="F47" s="12">
        <f>(Table2[[#This Row],[N° uova prodotte]]/Table2[[#This Row],[Galline presenti           N°]])</f>
        <v>0.79836721711241287</v>
      </c>
      <c r="G47" s="7">
        <v>190</v>
      </c>
      <c r="H47" s="7">
        <v>122</v>
      </c>
      <c r="I47" s="6" t="d">
        <f>Table2[[#This Row],[Data di deposizione]]</f>
        <v>2019-11-22</v>
      </c>
      <c r="J47" s="7">
        <v>59610</v>
      </c>
      <c r="K47" s="7"/>
    </row>
    <row r="48" spans="1:11" x14ac:dyDescent="0.25">
      <c r="A48" s="6" t="d">
        <f t="shared" si="0"/>
        <v>2018-07-19</v>
      </c>
      <c r="B48" s="12">
        <v>17</v>
      </c>
      <c r="C48" s="13">
        <f>C47-Table2[[#This Row],[Galline morte       N°]]</f>
        <v>37710</v>
      </c>
      <c r="D48" s="6" t="d">
        <v>2019-11-23</v>
      </c>
      <c r="E48" s="7">
        <v>29820</v>
      </c>
      <c r="F48" s="12">
        <f>(Table2[[#This Row],[N° uova prodotte]]/Table2[[#This Row],[Galline presenti           N°]])</f>
        <v>0.79077167859984088</v>
      </c>
      <c r="G48" s="7">
        <v>210</v>
      </c>
      <c r="H48" s="7">
        <v>120</v>
      </c>
      <c r="I48" s="6" t="d">
        <f>Table2[[#This Row],[Data di deposizione]]</f>
        <v>2019-11-23</v>
      </c>
      <c r="J48" s="7"/>
      <c r="K48" s="7"/>
    </row>
    <row r="49" spans="1:11" x14ac:dyDescent="0.25">
      <c r="A49" s="6" t="d">
        <f t="shared" si="0"/>
        <v>2018-07-19</v>
      </c>
      <c r="B49" s="12">
        <v>16</v>
      </c>
      <c r="C49" s="13">
        <f>C48-Table2[[#This Row],[Galline morte       N°]]</f>
        <v>37694</v>
      </c>
      <c r="D49" s="6" t="d">
        <v>2019-11-24</v>
      </c>
      <c r="E49" s="7">
        <v>30240</v>
      </c>
      <c r="F49" s="12">
        <f>(Table2[[#This Row],[N° uova prodotte]]/Table2[[#This Row],[Galline presenti           N°]])</f>
        <v>0.80224969491165699</v>
      </c>
      <c r="G49" s="7">
        <v>200</v>
      </c>
      <c r="H49" s="7">
        <v>137</v>
      </c>
      <c r="I49" s="6" t="d">
        <f>Table2[[#This Row],[Data di deposizione]]</f>
        <v>2019-11-24</v>
      </c>
      <c r="J49" s="7"/>
      <c r="K49" s="7"/>
    </row>
    <row r="50" spans="1:11" x14ac:dyDescent="0.25">
      <c r="A50" s="6" t="d">
        <f t="shared" si="0"/>
        <v>2018-07-19</v>
      </c>
      <c r="B50" s="12">
        <v>15</v>
      </c>
      <c r="C50" s="13">
        <f>C49-Table2[[#This Row],[Galline morte       N°]]</f>
        <v>37679</v>
      </c>
      <c r="D50" s="6" t="d">
        <v>2019-11-25</v>
      </c>
      <c r="E50" s="7">
        <v>30120</v>
      </c>
      <c r="F50" s="12">
        <f>(Table2[[#This Row],[N° uova prodotte]]/Table2[[#This Row],[Galline presenti           N°]])</f>
        <v>0.79938427240638021</v>
      </c>
      <c r="G50" s="7">
        <v>185</v>
      </c>
      <c r="H50" s="7">
        <v>134</v>
      </c>
      <c r="I50" s="6" t="d">
        <f>Table2[[#This Row],[Data di deposizione]]</f>
        <v>2019-11-25</v>
      </c>
      <c r="J50" s="7">
        <v>89420</v>
      </c>
      <c r="K50" s="7"/>
    </row>
    <row r="51" spans="1:11" x14ac:dyDescent="0.25">
      <c r="A51" s="6" t="d">
        <f t="shared" si="0"/>
        <v>2018-07-19</v>
      </c>
      <c r="B51" s="12">
        <v>14</v>
      </c>
      <c r="C51" s="13">
        <f>C50-Table2[[#This Row],[Galline morte       N°]]</f>
        <v>37665</v>
      </c>
      <c r="D51" s="6" t="d">
        <v>2019-11-26</v>
      </c>
      <c r="E51" s="7">
        <v>29790</v>
      </c>
      <c r="F51" s="12">
        <f>(Table2[[#This Row],[N° uova prodotte]]/Table2[[#This Row],[Galline presenti           N°]])</f>
        <v>0.79091995221027478</v>
      </c>
      <c r="G51" s="7">
        <v>210</v>
      </c>
      <c r="H51" s="7">
        <v>141</v>
      </c>
      <c r="I51" s="6" t="d">
        <f>Table2[[#This Row],[Data di deposizione]]</f>
        <v>2019-11-26</v>
      </c>
      <c r="J51" s="7"/>
      <c r="K51" s="7"/>
    </row>
    <row r="52" spans="1:11" x14ac:dyDescent="0.25">
      <c r="A52" s="6" t="d">
        <f t="shared" si="0"/>
        <v>2018-07-19</v>
      </c>
      <c r="B52" s="12">
        <v>11</v>
      </c>
      <c r="C52" s="13">
        <f>C51-Table2[[#This Row],[Galline morte       N°]]</f>
        <v>37654</v>
      </c>
      <c r="D52" s="6" t="d">
        <v>2019-11-27</v>
      </c>
      <c r="E52" s="7">
        <v>30030</v>
      </c>
      <c r="F52" s="12">
        <f>(Table2[[#This Row],[N° uova prodotte]]/Table2[[#This Row],[Galline presenti           N°]])</f>
        <v>0.79752483135921814</v>
      </c>
      <c r="G52" s="7">
        <v>190</v>
      </c>
      <c r="H52" s="7">
        <v>122</v>
      </c>
      <c r="I52" s="6" t="d">
        <f>Table2[[#This Row],[Data di deposizione]]</f>
        <v>2019-11-27</v>
      </c>
      <c r="J52" s="7">
        <v>59310</v>
      </c>
      <c r="K52" s="7"/>
    </row>
    <row r="53" spans="1:11" x14ac:dyDescent="0.25">
      <c r="A53" s="6" t="d">
        <f t="shared" si="0"/>
        <v>2018-07-19</v>
      </c>
      <c r="B53" s="12">
        <v>15</v>
      </c>
      <c r="C53" s="13">
        <f>C52-Table2[[#This Row],[Galline morte       N°]]</f>
        <v>37639</v>
      </c>
      <c r="D53" s="6" t="d">
        <v>2019-11-28</v>
      </c>
      <c r="E53" s="7">
        <v>29990</v>
      </c>
      <c r="F53" s="12">
        <f>(Table2[[#This Row],[N° uova prodotte]]/Table2[[#This Row],[Galline presenti           N°]])</f>
        <v>0.79677993570498684</v>
      </c>
      <c r="G53" s="7">
        <v>185</v>
      </c>
      <c r="H53" s="7">
        <v>125</v>
      </c>
      <c r="I53" s="6" t="d">
        <f>Table2[[#This Row],[Data di deposizione]]</f>
        <v>2019-11-28</v>
      </c>
      <c r="J53" s="7">
        <v>29760</v>
      </c>
      <c r="K53" s="7"/>
    </row>
    <row r="54" spans="1:11" x14ac:dyDescent="0.25">
      <c r="A54" s="6" t="d">
        <f t="shared" si="0"/>
        <v>2018-07-19</v>
      </c>
      <c r="B54" s="12">
        <v>20</v>
      </c>
      <c r="C54" s="13">
        <f>C53-Table2[[#This Row],[Galline morte       N°]]</f>
        <v>37619</v>
      </c>
      <c r="D54" s="6" t="d">
        <v>2019-11-29</v>
      </c>
      <c r="E54" s="7">
        <v>30480</v>
      </c>
      <c r="F54" s="12">
        <f>(Table2[[#This Row],[N° uova prodotte]]/Table2[[#This Row],[Galline presenti           N°]])</f>
        <v>0.81022887370743513</v>
      </c>
      <c r="G54" s="7">
        <v>195</v>
      </c>
      <c r="H54" s="7">
        <v>126</v>
      </c>
      <c r="I54" s="6" t="d">
        <f>Table2[[#This Row],[Data di deposizione]]</f>
        <v>2019-11-29</v>
      </c>
      <c r="J54" s="7">
        <v>29910</v>
      </c>
      <c r="K54" s="7"/>
    </row>
    <row r="55" spans="1:11" x14ac:dyDescent="0.25">
      <c r="A55" s="6" t="d">
        <f t="shared" si="0"/>
        <v>2018-07-19</v>
      </c>
      <c r="B55" s="12">
        <v>28</v>
      </c>
      <c r="C55" s="13">
        <f>C54-Table2[[#This Row],[Galline morte       N°]]</f>
        <v>37591</v>
      </c>
      <c r="D55" s="6" t="d">
        <v>2019-11-30</v>
      </c>
      <c r="E55" s="7">
        <v>29580</v>
      </c>
      <c r="F55" s="12">
        <f>(Table2[[#This Row],[N° uova prodotte]]/Table2[[#This Row],[Galline presenti           N°]])</f>
        <v>0.78689047910404086</v>
      </c>
      <c r="G55" s="7">
        <v>205</v>
      </c>
      <c r="H55" s="7">
        <v>142</v>
      </c>
      <c r="I55" s="6" t="d">
        <f>Table2[[#This Row],[Data di deposizione]]</f>
        <v>2019-11-30</v>
      </c>
      <c r="J55" s="7"/>
      <c r="K55" s="7"/>
    </row>
    <row r="56" spans="1:11" x14ac:dyDescent="0.25">
      <c r="A56" s="6" t="d">
        <f t="shared" si="0"/>
        <v>2018-07-19</v>
      </c>
      <c r="B56" s="12">
        <v>36</v>
      </c>
      <c r="C56" s="13">
        <f>C55-Table2[[#This Row],[Galline morte       N°]]</f>
        <v>37555</v>
      </c>
      <c r="D56" s="6" t="d">
        <v>2019-12-01</v>
      </c>
      <c r="E56" s="7">
        <v>29700</v>
      </c>
      <c r="F56" s="12">
        <f>(Table2[[#This Row],[N° uova prodotte]]/Table2[[#This Row],[Galline presenti           N°]])</f>
        <v>0.79084010118492876</v>
      </c>
      <c r="G56" s="7">
        <v>185</v>
      </c>
      <c r="H56" s="7">
        <v>119</v>
      </c>
      <c r="I56" s="6" t="d">
        <f>Table2[[#This Row],[Data di deposizione]]</f>
        <v>2019-12-01</v>
      </c>
      <c r="J56" s="7"/>
      <c r="K56" s="7"/>
    </row>
    <row r="57" spans="1:11" x14ac:dyDescent="0.25">
      <c r="A57" s="6" t="d">
        <f t="shared" si="0"/>
        <v>2018-07-19</v>
      </c>
      <c r="B57" s="12">
        <v>15</v>
      </c>
      <c r="C57" s="13">
        <f>C56-Table2[[#This Row],[Galline morte       N°]]</f>
        <v>37540</v>
      </c>
      <c r="D57" s="6" t="d">
        <v>2019-12-02</v>
      </c>
      <c r="E57" s="7">
        <v>30060</v>
      </c>
      <c r="F57" s="12">
        <f>(Table2[[#This Row],[N° uova prodotte]]/Table2[[#This Row],[Galline presenti           N°]])</f>
        <v>0.80074587107085771</v>
      </c>
      <c r="G57" s="7">
        <v>190</v>
      </c>
      <c r="H57" s="7">
        <v>120</v>
      </c>
      <c r="I57" s="6" t="d">
        <f>Table2[[#This Row],[Data di deposizione]]</f>
        <v>2019-12-02</v>
      </c>
      <c r="J57" s="7">
        <v>88350</v>
      </c>
      <c r="K57" s="7"/>
    </row>
    <row r="58" spans="1:11" x14ac:dyDescent="0.25">
      <c r="A58" s="6" t="d">
        <f t="shared" si="0"/>
        <v>2018-07-19</v>
      </c>
      <c r="B58" s="12">
        <v>16</v>
      </c>
      <c r="C58" s="13">
        <f>C57-Table2[[#This Row],[Galline morte       N°]]</f>
        <v>37524</v>
      </c>
      <c r="D58" s="6" t="d">
        <v>2019-12-03</v>
      </c>
      <c r="E58" s="7">
        <v>29960</v>
      </c>
      <c r="F58" s="12">
        <f>(Table2[[#This Row],[N° uova prodotte]]/Table2[[#This Row],[Galline presenti           N°]])</f>
        <v>0.79842234303379167</v>
      </c>
      <c r="G58" s="7">
        <v>210</v>
      </c>
      <c r="H58" s="7">
        <v>101</v>
      </c>
      <c r="I58" s="6" t="d">
        <f>Table2[[#This Row],[Data di deposizione]]</f>
        <v>2019-12-03</v>
      </c>
      <c r="J58" s="7">
        <v>14520</v>
      </c>
      <c r="K58" s="7"/>
    </row>
    <row r="59" spans="1:11" x14ac:dyDescent="0.25">
      <c r="A59" s="6" t="d">
        <f t="shared" si="0"/>
        <v>2018-07-19</v>
      </c>
      <c r="B59" s="12">
        <v>14</v>
      </c>
      <c r="C59" s="13">
        <f>C58-Table2[[#This Row],[Galline morte       N°]]</f>
        <v>37510</v>
      </c>
      <c r="D59" s="6" t="d">
        <v>2019-12-04</v>
      </c>
      <c r="E59" s="7">
        <v>34740</v>
      </c>
      <c r="F59" s="12">
        <f>(Table2[[#This Row],[N° uova prodotte]]/Table2[[#This Row],[Galline presenti           N°]])</f>
        <v>0.92615302585977077</v>
      </c>
      <c r="G59" s="7">
        <v>205</v>
      </c>
      <c r="H59" s="7">
        <v>116</v>
      </c>
      <c r="I59" s="6" t="d">
        <f>Table2[[#This Row],[Data di deposizione]]</f>
        <v>2019-12-04</v>
      </c>
      <c r="J59" s="7">
        <v>36540</v>
      </c>
      <c r="K59" s="7"/>
    </row>
    <row r="60" spans="1:11" x14ac:dyDescent="0.25">
      <c r="A60" s="6" t="d">
        <f t="shared" si="0"/>
        <v>2018-07-19</v>
      </c>
      <c r="B60" s="12">
        <v>10</v>
      </c>
      <c r="C60" s="13">
        <f>C59-Table2[[#This Row],[Galline morte       N°]]</f>
        <v>37500</v>
      </c>
      <c r="D60" s="6" t="d">
        <v>2019-12-05</v>
      </c>
      <c r="E60" s="7">
        <v>40387</v>
      </c>
      <c r="F60" s="12">
        <f>(Table2[[#This Row],[N° uova prodotte]]/Table2[[#This Row],[Galline presenti           N°]])</f>
        <v>1.0769866666666668</v>
      </c>
      <c r="G60" s="7">
        <v>195</v>
      </c>
      <c r="H60" s="7">
        <v>116</v>
      </c>
      <c r="I60" s="6" t="d">
        <f>Table2[[#This Row],[Data di deposizione]]</f>
        <v>2019-12-05</v>
      </c>
      <c r="J60" s="7">
        <v>26870</v>
      </c>
      <c r="K60" s="7"/>
    </row>
    <row r="61" spans="1:11" x14ac:dyDescent="0.25">
      <c r="A61" s="6" t="d">
        <f t="shared" si="0"/>
        <v>2018-07-19</v>
      </c>
      <c r="B61" s="12">
        <v>11</v>
      </c>
      <c r="C61" s="13">
        <f>C60-Table2[[#This Row],[Galline morte       N°]]</f>
        <v>37489</v>
      </c>
      <c r="D61" s="6" t="d">
        <v>2019-12-06</v>
      </c>
      <c r="E61" s="7">
        <v>41040</v>
      </c>
      <c r="F61" s="12">
        <f>(Table2[[#This Row],[N° uova prodotte]]/Table2[[#This Row],[Galline presenti           N°]])</f>
        <v>1.0947211181946703</v>
      </c>
      <c r="G61" s="7">
        <v>190</v>
      </c>
      <c r="H61" s="7">
        <v>120</v>
      </c>
      <c r="I61" s="6" t="d">
        <f>Table2[[#This Row],[Data di deposizione]]</f>
        <v>2019-12-06</v>
      </c>
      <c r="J61" s="7">
        <v>16110</v>
      </c>
      <c r="K61" s="7"/>
    </row>
    <row r="62" spans="1:11" x14ac:dyDescent="0.25">
      <c r="A62" s="6" t="d">
        <f t="shared" si="0"/>
        <v>2018-07-19</v>
      </c>
      <c r="B62" s="12">
        <v>5</v>
      </c>
      <c r="C62" s="13">
        <f>C61-Table2[[#This Row],[Galline morte       N°]]</f>
        <v>37484</v>
      </c>
      <c r="D62" s="6" t="d">
        <v>2019-12-07</v>
      </c>
      <c r="E62" s="7">
        <v>23000</v>
      </c>
      <c r="F62" s="12">
        <f>(Table2[[#This Row],[N° uova prodotte]]/Table2[[#This Row],[Galline presenti           N°]])</f>
        <v>0.61359513392380749</v>
      </c>
      <c r="G62" s="7">
        <v>198</v>
      </c>
      <c r="H62" s="7">
        <v>111</v>
      </c>
      <c r="I62" s="6" t="d">
        <f>Table2[[#This Row],[Data di deposizione]]</f>
        <v>2019-12-07</v>
      </c>
      <c r="J62" s="7"/>
      <c r="K62" s="7"/>
    </row>
    <row r="63" spans="1:11" x14ac:dyDescent="0.25">
      <c r="A63" s="6" t="d">
        <f t="shared" si="0"/>
        <v>2018-07-19</v>
      </c>
      <c r="B63" s="12">
        <v>14</v>
      </c>
      <c r="C63" s="13">
        <f>C62-Table2[[#This Row],[Galline morte       N°]]</f>
        <v>37470</v>
      </c>
      <c r="D63" s="6" t="d">
        <v>2019-12-08</v>
      </c>
      <c r="E63" s="7">
        <v>22760</v>
      </c>
      <c r="F63" s="12">
        <f>(Table2[[#This Row],[N° uova prodotte]]/Table2[[#This Row],[Galline presenti           N°]])</f>
        <v>0.60741926874833196</v>
      </c>
      <c r="G63" s="7">
        <v>185</v>
      </c>
      <c r="H63" s="7">
        <v>115</v>
      </c>
      <c r="I63" s="6" t="d">
        <f>Table2[[#This Row],[Data di deposizione]]</f>
        <v>2019-12-08</v>
      </c>
      <c r="J63" s="7"/>
      <c r="K63" s="7"/>
    </row>
    <row r="64" spans="1:11" x14ac:dyDescent="0.25">
      <c r="A64" s="6" t="d">
        <f t="shared" si="0"/>
        <v>2018-07-19</v>
      </c>
      <c r="B64" s="12">
        <v>13</v>
      </c>
      <c r="C64" s="13">
        <f>C63-Table2[[#This Row],[Galline morte       N°]]</f>
        <v>37457</v>
      </c>
      <c r="D64" s="6" t="d">
        <v>2019-12-09</v>
      </c>
      <c r="E64" s="7">
        <v>29050</v>
      </c>
      <c r="F64" s="12">
        <f>(Table2[[#This Row],[N° uova prodotte]]/Table2[[#This Row],[Galline presenti           N°]])</f>
        <v>0.77555597084657069</v>
      </c>
      <c r="G64" s="7">
        <v>170</v>
      </c>
      <c r="H64" s="7">
        <v>120</v>
      </c>
      <c r="I64" s="6" t="d">
        <f>Table2[[#This Row],[Data di deposizione]]</f>
        <v>2019-12-09</v>
      </c>
      <c r="J64" s="7">
        <v>115977</v>
      </c>
      <c r="K64" s="7"/>
    </row>
    <row r="65" spans="1:11" x14ac:dyDescent="0.25">
      <c r="A65" s="6" t="d">
        <f t="shared" si="0"/>
        <v>2018-07-19</v>
      </c>
      <c r="B65" s="12">
        <v>13</v>
      </c>
      <c r="C65" s="13">
        <f>C64-Table2[[#This Row],[Galline morte       N°]]</f>
        <v>37444</v>
      </c>
      <c r="D65" s="6" t="d">
        <v>2019-12-10</v>
      </c>
      <c r="E65" s="7">
        <v>19060</v>
      </c>
      <c r="F65" s="12">
        <f>(Table2[[#This Row],[N° uova prodotte]]/Table2[[#This Row],[Galline presenti           N°]])</f>
        <v>0.50902681337463951</v>
      </c>
      <c r="G65" s="7">
        <v>190</v>
      </c>
      <c r="H65" s="7">
        <v>118</v>
      </c>
      <c r="I65" s="6" t="d">
        <f>Table2[[#This Row],[Data di deposizione]]</f>
        <v>2019-12-10</v>
      </c>
      <c r="J65" s="7"/>
      <c r="K65" s="7"/>
    </row>
    <row r="66" spans="1:11" x14ac:dyDescent="0.25">
      <c r="A66" s="6" t="d">
        <f t="shared" si="0"/>
        <v>2018-07-19</v>
      </c>
      <c r="B66" s="12">
        <v>10</v>
      </c>
      <c r="C66" s="13">
        <f>C65-Table2[[#This Row],[Galline morte       N°]]</f>
        <v>37434</v>
      </c>
      <c r="D66" s="6" t="d">
        <v>2019-12-11</v>
      </c>
      <c r="E66" s="7">
        <v>19820</v>
      </c>
      <c r="F66" s="12">
        <f>(Table2[[#This Row],[N° uova prodotte]]/Table2[[#This Row],[Galline presenti           N°]])</f>
        <v>0.52946519207137899</v>
      </c>
      <c r="G66" s="7">
        <v>185</v>
      </c>
      <c r="H66" s="7">
        <v>113</v>
      </c>
      <c r="I66" s="6" t="d">
        <f>Table2[[#This Row],[Data di deposizione]]</f>
        <v>2019-12-11</v>
      </c>
      <c r="J66" s="7">
        <v>37860</v>
      </c>
      <c r="K66" s="7"/>
    </row>
    <row r="67" spans="1:11" x14ac:dyDescent="0.25">
      <c r="A67" s="6" t="d">
        <f t="shared" si="0"/>
        <v>2018-07-19</v>
      </c>
      <c r="B67" s="12">
        <v>12</v>
      </c>
      <c r="C67" s="13">
        <f>C66-Table2[[#This Row],[Galline morte       N°]]</f>
        <v>37422</v>
      </c>
      <c r="D67" s="6" t="d">
        <v>2019-12-12</v>
      </c>
      <c r="E67" s="7">
        <v>20940</v>
      </c>
      <c r="F67" s="12">
        <f>(Table2[[#This Row],[N° uova prodotte]]/Table2[[#This Row],[Galline presenti           N°]])</f>
        <v>0.55956389289722619</v>
      </c>
      <c r="G67" s="7">
        <v>170</v>
      </c>
      <c r="H67" s="7">
        <v>114</v>
      </c>
      <c r="I67" s="6" t="d">
        <f>Table2[[#This Row],[Data di deposizione]]</f>
        <v>2019-12-12</v>
      </c>
      <c r="J67" s="7">
        <v>20100</v>
      </c>
      <c r="K67" s="7"/>
    </row>
    <row r="68" spans="1:11" x14ac:dyDescent="0.25">
      <c r="A68" s="6" t="d">
        <f t="shared" si="0"/>
        <v>2018-07-19</v>
      </c>
      <c r="B68" s="12">
        <v>11</v>
      </c>
      <c r="C68" s="13">
        <f>C67-Table2[[#This Row],[Galline morte       N°]]</f>
        <v>37411</v>
      </c>
      <c r="D68" s="6" t="d">
        <v>2019-12-13</v>
      </c>
      <c r="E68" s="7">
        <v>21240</v>
      </c>
      <c r="F68" s="12">
        <f>(Table2[[#This Row],[N° uova prodotte]]/Table2[[#This Row],[Galline presenti           N°]])</f>
        <v>0.56774745395739223</v>
      </c>
      <c r="G68" s="7">
        <v>190</v>
      </c>
      <c r="H68" s="7">
        <v>120</v>
      </c>
      <c r="I68" s="6" t="d">
        <f>Table2[[#This Row],[Data di deposizione]]</f>
        <v>2019-12-13</v>
      </c>
      <c r="J68" s="7">
        <v>20790</v>
      </c>
      <c r="K68" s="7"/>
    </row>
    <row r="69" spans="1:11" x14ac:dyDescent="0.25">
      <c r="A69" s="6" t="d">
        <f t="shared" si="0"/>
        <v>2018-07-19</v>
      </c>
      <c r="B69" s="12">
        <v>19</v>
      </c>
      <c r="C69" s="13">
        <f>C68-Table2[[#This Row],[Galline morte       N°]]</f>
        <v>37392</v>
      </c>
      <c r="D69" s="6" t="d">
        <v>2019-12-14</v>
      </c>
      <c r="E69" s="7">
        <v>21900</v>
      </c>
      <c r="F69" s="12">
        <f>(Table2[[#This Row],[N° uova prodotte]]/Table2[[#This Row],[Galline presenti           N°]])</f>
        <v>0.58568677792041079</v>
      </c>
      <c r="G69" s="7">
        <v>185</v>
      </c>
      <c r="H69" s="7">
        <v>120</v>
      </c>
      <c r="I69" s="6" t="d">
        <f>Table2[[#This Row],[Data di deposizione]]</f>
        <v>2019-12-14</v>
      </c>
      <c r="J69" s="7"/>
      <c r="K69" s="7"/>
    </row>
    <row r="70" spans="1:11" x14ac:dyDescent="0.25">
      <c r="A70" s="6" t="d">
        <f t="shared" ref="A70:A86" si="1">A69</f>
        <v>2018-07-19</v>
      </c>
      <c r="B70" s="12">
        <v>23</v>
      </c>
      <c r="C70" s="13">
        <f>C69-Table2[[#This Row],[Galline morte       N°]]</f>
        <v>37369</v>
      </c>
      <c r="D70" s="6" t="d">
        <v>2019-12-15</v>
      </c>
      <c r="E70" s="7">
        <v>22920</v>
      </c>
      <c r="F70" s="12">
        <f>(Table2[[#This Row],[N° uova prodotte]]/Table2[[#This Row],[Galline presenti           N°]])</f>
        <v>0.61334261018491265</v>
      </c>
      <c r="G70" s="7">
        <v>160</v>
      </c>
      <c r="H70" s="7">
        <v>118</v>
      </c>
      <c r="I70" s="6" t="d">
        <f>Table2[[#This Row],[Data di deposizione]]</f>
        <v>2019-12-15</v>
      </c>
      <c r="J70" s="7"/>
      <c r="K70" s="7"/>
    </row>
    <row r="71" spans="1:11" x14ac:dyDescent="0.25">
      <c r="A71" s="6" t="d">
        <f t="shared" si="1"/>
        <v>2018-07-19</v>
      </c>
      <c r="B71" s="12">
        <v>21</v>
      </c>
      <c r="C71" s="13">
        <f>C70-Table2[[#This Row],[Galline morte       N°]]</f>
        <v>37348</v>
      </c>
      <c r="D71" s="6" t="d">
        <v>2019-12-16</v>
      </c>
      <c r="E71" s="7">
        <v>23280</v>
      </c>
      <c r="F71" s="12">
        <f>(Table2[[#This Row],[N° uova prodotte]]/Table2[[#This Row],[Galline presenti           N°]])</f>
        <v>0.62332655028381712</v>
      </c>
      <c r="G71" s="7">
        <v>170</v>
      </c>
      <c r="H71" s="7">
        <v>123</v>
      </c>
      <c r="I71" s="6" t="d">
        <f>Table2[[#This Row],[Data di deposizione]]</f>
        <v>2019-12-16</v>
      </c>
      <c r="J71" s="7">
        <v>66750</v>
      </c>
      <c r="K71" s="7"/>
    </row>
    <row r="72" spans="1:11" x14ac:dyDescent="0.25">
      <c r="A72" s="6" t="d">
        <f t="shared" si="1"/>
        <v>2018-07-19</v>
      </c>
      <c r="B72" s="12">
        <v>64</v>
      </c>
      <c r="C72" s="13">
        <f>C71-Table2[[#This Row],[Galline morte       N°]]</f>
        <v>37284</v>
      </c>
      <c r="D72" s="6" t="d">
        <v>2019-12-17</v>
      </c>
      <c r="E72" s="7">
        <v>23490</v>
      </c>
      <c r="F72" s="12">
        <f>(Table2[[#This Row],[N° uova prodotte]]/Table2[[#This Row],[Galline presenti           N°]])</f>
        <v>0.63002896684905052</v>
      </c>
      <c r="G72" s="7">
        <v>190</v>
      </c>
      <c r="H72" s="7">
        <v>123</v>
      </c>
      <c r="I72" s="6" t="d">
        <f>Table2[[#This Row],[Data di deposizione]]</f>
        <v>2019-12-17</v>
      </c>
      <c r="J72" s="7"/>
      <c r="K72" s="7"/>
    </row>
    <row r="73" spans="1:11" x14ac:dyDescent="0.25">
      <c r="A73" s="6" t="d">
        <f t="shared" si="1"/>
        <v>2018-07-19</v>
      </c>
      <c r="B73" s="12">
        <v>13</v>
      </c>
      <c r="C73" s="13">
        <f>C72-Table2[[#This Row],[Galline morte       N°]]</f>
        <v>37271</v>
      </c>
      <c r="D73" s="6" t="d">
        <v>2019-12-18</v>
      </c>
      <c r="E73" s="7">
        <v>23490</v>
      </c>
      <c r="F73" s="12">
        <f>(Table2[[#This Row],[N° uova prodotte]]/Table2[[#This Row],[Galline presenti           N°]])</f>
        <v>0.63024871884306832</v>
      </c>
      <c r="G73" s="7">
        <v>195</v>
      </c>
      <c r="H73" s="7">
        <v>116</v>
      </c>
      <c r="I73" s="6" t="d">
        <f>Table2[[#This Row],[Data di deposizione]]</f>
        <v>2019-12-18</v>
      </c>
      <c r="J73" s="7">
        <v>46590</v>
      </c>
      <c r="K73" s="7"/>
    </row>
    <row r="74" spans="1:11" x14ac:dyDescent="0.25">
      <c r="A74" s="6" t="d">
        <f t="shared" si="1"/>
        <v>2018-07-19</v>
      </c>
      <c r="B74" s="12">
        <v>36</v>
      </c>
      <c r="C74" s="13">
        <f>C73-Table2[[#This Row],[Galline morte       N°]]</f>
        <v>37235</v>
      </c>
      <c r="D74" s="6" t="d">
        <v>2019-12-19</v>
      </c>
      <c r="E74" s="7">
        <v>24400</v>
      </c>
      <c r="F74" s="12">
        <f>(Table2[[#This Row],[N° uova prodotte]]/Table2[[#This Row],[Galline presenti           N°]])</f>
        <v>0.6552974352088089</v>
      </c>
      <c r="G74" s="7">
        <v>180</v>
      </c>
      <c r="H74" s="7">
        <v>117</v>
      </c>
      <c r="I74" s="6" t="d">
        <f>Table2[[#This Row],[Data di deposizione]]</f>
        <v>2019-12-19</v>
      </c>
      <c r="J74" s="7"/>
      <c r="K74" s="7"/>
    </row>
    <row r="75" spans="1:11" x14ac:dyDescent="0.25">
      <c r="A75" s="6" t="d">
        <f t="shared" si="1"/>
        <v>2018-07-19</v>
      </c>
      <c r="B75" s="12">
        <v>46</v>
      </c>
      <c r="C75" s="13">
        <f t="shared" ref="C75:C86" si="2">22915+17426</f>
        <v>40341</v>
      </c>
      <c r="D75" s="6" t="d">
        <v>2019-12-20</v>
      </c>
      <c r="E75" s="7">
        <v>25110</v>
      </c>
      <c r="F75" s="12">
        <f>(Table2[[#This Row],[N° uova prodotte]]/Table2[[#This Row],[Galline presenti           N°]])</f>
        <v>0.62244366773257975</v>
      </c>
      <c r="G75" s="7">
        <v>175</v>
      </c>
      <c r="H75" s="7">
        <v>126</v>
      </c>
      <c r="I75" s="6" t="d">
        <f>Table2[[#This Row],[Data di deposizione]]</f>
        <v>2019-12-20</v>
      </c>
      <c r="J75" s="7">
        <v>48570</v>
      </c>
      <c r="K75" s="7"/>
    </row>
    <row r="76" spans="1:11" x14ac:dyDescent="0.25">
      <c r="A76" s="6" t="d">
        <f t="shared" si="1"/>
        <v>2018-07-19</v>
      </c>
      <c r="B76" s="12">
        <v>34</v>
      </c>
      <c r="C76" s="13">
        <f t="shared" si="2"/>
        <v>40341</v>
      </c>
      <c r="D76" s="6" t="d">
        <v>2019-12-21</v>
      </c>
      <c r="E76" s="7">
        <v>24830</v>
      </c>
      <c r="F76" s="12">
        <f>(Table2[[#This Row],[N° uova prodotte]]/Table2[[#This Row],[Galline presenti           N°]])</f>
        <v>0.61550283830346297</v>
      </c>
      <c r="G76" s="7">
        <v>190</v>
      </c>
      <c r="H76" s="7">
        <v>126</v>
      </c>
      <c r="I76" s="6" t="d">
        <f>Table2[[#This Row],[Data di deposizione]]</f>
        <v>2019-12-21</v>
      </c>
      <c r="J76" s="7"/>
      <c r="K76" s="7"/>
    </row>
    <row r="77" spans="1:11" x14ac:dyDescent="0.25">
      <c r="A77" s="6" t="d">
        <f t="shared" si="1"/>
        <v>2018-07-19</v>
      </c>
      <c r="B77" s="12">
        <v>26</v>
      </c>
      <c r="C77" s="13">
        <f t="shared" si="2"/>
        <v>40341</v>
      </c>
      <c r="D77" s="6" t="d">
        <v>2019-12-22</v>
      </c>
      <c r="E77" s="7">
        <v>25290</v>
      </c>
      <c r="F77" s="12">
        <f>(Table2[[#This Row],[N° uova prodotte]]/Table2[[#This Row],[Galline presenti           N°]])</f>
        <v>0.62690562950844053</v>
      </c>
      <c r="G77" s="7">
        <v>170</v>
      </c>
      <c r="H77" s="7">
        <v>117</v>
      </c>
      <c r="I77" s="6" t="d">
        <f>Table2[[#This Row],[Data di deposizione]]</f>
        <v>2019-12-22</v>
      </c>
      <c r="J77" s="7"/>
      <c r="K77" s="7"/>
    </row>
    <row r="78" spans="1:11" x14ac:dyDescent="0.25">
      <c r="A78" s="6" t="d">
        <f t="shared" si="1"/>
        <v>2018-07-19</v>
      </c>
      <c r="B78" s="12">
        <v>30</v>
      </c>
      <c r="C78" s="13">
        <f t="shared" si="2"/>
        <v>40341</v>
      </c>
      <c r="D78" s="6" t="d">
        <v>2019-12-23</v>
      </c>
      <c r="E78" s="7">
        <v>25920</v>
      </c>
      <c r="F78" s="12">
        <f>(Table2[[#This Row],[N° uova prodotte]]/Table2[[#This Row],[Galline presenti           N°]])</f>
        <v>0.64252249572395326</v>
      </c>
      <c r="G78" s="7">
        <v>190</v>
      </c>
      <c r="H78" s="7">
        <v>113</v>
      </c>
      <c r="I78" s="6" t="d">
        <f>Table2[[#This Row],[Data di deposizione]]</f>
        <v>2019-12-23</v>
      </c>
      <c r="J78" s="7">
        <v>75060</v>
      </c>
      <c r="K78" s="7"/>
    </row>
    <row r="79" spans="1:11" x14ac:dyDescent="0.25">
      <c r="A79" s="6" t="d">
        <f t="shared" si="1"/>
        <v>2018-07-19</v>
      </c>
      <c r="B79" s="12">
        <v>24</v>
      </c>
      <c r="C79" s="13">
        <f t="shared" si="2"/>
        <v>40341</v>
      </c>
      <c r="D79" s="6" t="d">
        <v>2019-12-24</v>
      </c>
      <c r="E79" s="7">
        <v>25770</v>
      </c>
      <c r="F79" s="12">
        <f>(Table2[[#This Row],[N° uova prodotte]]/Table2[[#This Row],[Galline presenti           N°]])</f>
        <v>0.63880419424406931</v>
      </c>
      <c r="G79" s="7">
        <v>185</v>
      </c>
      <c r="H79" s="7">
        <v>116</v>
      </c>
      <c r="I79" s="6" t="d">
        <f>Table2[[#This Row],[Data di deposizione]]</f>
        <v>2019-12-24</v>
      </c>
      <c r="J79" s="7"/>
      <c r="K79" s="7"/>
    </row>
    <row r="80" spans="1:11" x14ac:dyDescent="0.25">
      <c r="A80" s="6" t="d">
        <f t="shared" si="1"/>
        <v>2018-07-19</v>
      </c>
      <c r="B80" s="12">
        <v>16</v>
      </c>
      <c r="C80" s="13">
        <f t="shared" si="2"/>
        <v>40341</v>
      </c>
      <c r="D80" s="6" t="d">
        <v>2019-12-25</v>
      </c>
      <c r="E80" s="7">
        <v>25980</v>
      </c>
      <c r="F80" s="12">
        <f>(Table2[[#This Row],[N° uova prodotte]]/Table2[[#This Row],[Galline presenti           N°]])</f>
        <v>0.64400981631590692</v>
      </c>
      <c r="G80" s="7">
        <v>160</v>
      </c>
      <c r="H80" s="7">
        <v>150</v>
      </c>
      <c r="I80" s="6" t="d">
        <f>Table2[[#This Row],[Data di deposizione]]</f>
        <v>2019-12-25</v>
      </c>
      <c r="J80" s="7"/>
      <c r="K80" s="7"/>
    </row>
    <row r="81" spans="1:11" x14ac:dyDescent="0.25">
      <c r="A81" s="6" t="d">
        <f t="shared" si="1"/>
        <v>2018-07-19</v>
      </c>
      <c r="B81" s="12">
        <v>12</v>
      </c>
      <c r="C81" s="13">
        <f t="shared" si="2"/>
        <v>40341</v>
      </c>
      <c r="D81" s="6" t="d">
        <v>2019-12-26</v>
      </c>
      <c r="E81" s="7">
        <v>26190</v>
      </c>
      <c r="F81" s="12">
        <f>(Table2[[#This Row],[N° uova prodotte]]/Table2[[#This Row],[Galline presenti           N°]])</f>
        <v>0.64921543838774443</v>
      </c>
      <c r="G81" s="7">
        <v>190</v>
      </c>
      <c r="H81" s="7">
        <v>120</v>
      </c>
      <c r="I81" s="6" t="d">
        <f>Table2[[#This Row],[Data di deposizione]]</f>
        <v>2019-12-26</v>
      </c>
      <c r="J81" s="7"/>
      <c r="K81" s="7"/>
    </row>
    <row r="82" spans="1:11" x14ac:dyDescent="0.25">
      <c r="A82" s="6" t="d">
        <f t="shared" si="1"/>
        <v>2018-07-19</v>
      </c>
      <c r="B82" s="12">
        <v>35</v>
      </c>
      <c r="C82" s="13">
        <f t="shared" si="2"/>
        <v>40341</v>
      </c>
      <c r="D82" s="6" t="d">
        <v>2019-12-27</v>
      </c>
      <c r="E82" s="7">
        <v>27030</v>
      </c>
      <c r="F82" s="12">
        <f>(Table2[[#This Row],[N° uova prodotte]]/Table2[[#This Row],[Galline presenti           N°]])</f>
        <v>0.67003792667509476</v>
      </c>
      <c r="G82" s="7">
        <v>180</v>
      </c>
      <c r="H82" s="7">
        <v>111</v>
      </c>
      <c r="I82" s="6" t="d">
        <f>Table2[[#This Row],[Data di deposizione]]</f>
        <v>2019-12-27</v>
      </c>
      <c r="J82" s="7">
        <v>103740</v>
      </c>
      <c r="K82" s="7"/>
    </row>
    <row r="83" spans="1:11" x14ac:dyDescent="0.25">
      <c r="A83" s="6" t="d">
        <f t="shared" si="1"/>
        <v>2018-07-19</v>
      </c>
      <c r="B83" s="12">
        <v>21</v>
      </c>
      <c r="C83" s="13">
        <f t="shared" si="2"/>
        <v>40341</v>
      </c>
      <c r="D83" s="6" t="d">
        <v>2019-12-28</v>
      </c>
      <c r="E83" s="7">
        <v>26330</v>
      </c>
      <c r="F83" s="12">
        <f>(Table2[[#This Row],[N° uova prodotte]]/Table2[[#This Row],[Galline presenti           N°]])</f>
        <v>0.65268585310230287</v>
      </c>
      <c r="G83" s="7">
        <v>160</v>
      </c>
      <c r="H83" s="7">
        <v>116</v>
      </c>
      <c r="I83" s="6" t="d">
        <f>Table2[[#This Row],[Data di deposizione]]</f>
        <v>2019-12-28</v>
      </c>
      <c r="J83" s="7"/>
      <c r="K83" s="7"/>
    </row>
    <row r="84" spans="1:11" x14ac:dyDescent="0.25">
      <c r="A84" s="6" t="d">
        <f t="shared" si="1"/>
        <v>2018-07-19</v>
      </c>
      <c r="B84" s="12">
        <v>14</v>
      </c>
      <c r="C84" s="13">
        <f t="shared" si="2"/>
        <v>40341</v>
      </c>
      <c r="D84" s="6" t="d">
        <v>2019-12-29</v>
      </c>
      <c r="E84" s="7">
        <v>26490</v>
      </c>
      <c r="F84" s="12">
        <f>(Table2[[#This Row],[N° uova prodotte]]/Table2[[#This Row],[Galline presenti           N°]])</f>
        <v>0.65665204134751243</v>
      </c>
      <c r="G84" s="7">
        <v>180</v>
      </c>
      <c r="H84" s="7">
        <v>132</v>
      </c>
      <c r="I84" s="6" t="d">
        <f>Table2[[#This Row],[Data di deposizione]]</f>
        <v>2019-12-29</v>
      </c>
      <c r="J84" s="7"/>
      <c r="K84" s="7"/>
    </row>
    <row r="85" spans="1:11" x14ac:dyDescent="0.25">
      <c r="A85" s="6" t="d">
        <f t="shared" si="1"/>
        <v>2018-07-19</v>
      </c>
      <c r="B85" s="12">
        <v>39</v>
      </c>
      <c r="C85" s="13">
        <f t="shared" si="2"/>
        <v>40341</v>
      </c>
      <c r="D85" s="6" t="d">
        <v>2019-12-30</v>
      </c>
      <c r="E85" s="7">
        <v>26370</v>
      </c>
      <c r="F85" s="12">
        <f>(Table2[[#This Row],[N° uova prodotte]]/Table2[[#This Row],[Galline presenti           N°]])</f>
        <v>0.65367740016360532</v>
      </c>
      <c r="G85" s="7">
        <v>170</v>
      </c>
      <c r="H85" s="7">
        <v>117</v>
      </c>
      <c r="I85" s="6" t="d">
        <f>Table2[[#This Row],[Data di deposizione]]</f>
        <v>2019-12-30</v>
      </c>
      <c r="J85" s="7">
        <v>78480</v>
      </c>
      <c r="K85" s="7"/>
    </row>
    <row r="86" spans="1:11" x14ac:dyDescent="0.25">
      <c r="A86" s="6" t="d">
        <f t="shared" si="1"/>
        <v>2018-07-19</v>
      </c>
      <c r="B86" s="12">
        <v>15</v>
      </c>
      <c r="C86" s="13">
        <f t="shared" si="2"/>
        <v>40341</v>
      </c>
      <c r="D86" s="6" t="d">
        <v>2019-12-31</v>
      </c>
      <c r="E86" s="7">
        <v>26280</v>
      </c>
      <c r="F86" s="12">
        <f>(Table2[[#This Row],[N° uova prodotte]]/Table2[[#This Row],[Galline presenti           N°]])</f>
        <v>0.65144641927567493</v>
      </c>
      <c r="G86" s="7">
        <v>185</v>
      </c>
      <c r="H86" s="7">
        <v>114</v>
      </c>
      <c r="I86" s="6" t="d">
        <f>Table2[[#This Row],[Data di deposizione]]</f>
        <v>2019-12-31</v>
      </c>
      <c r="J86" s="7"/>
      <c r="K86" s="7"/>
    </row>
  </sheetData>
  <mergeCells count="2">
    <mergeCell ref="A2:D2"/>
    <mergeCell ref="E2:K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Cordioli</dc:creator>
  <cp:lastModifiedBy>Federico Camilletti</cp:lastModifiedBy>
  <dcterms:created xsi:type="dcterms:W3CDTF">2022-10-25T06:40:56Z</dcterms:created>
  <dcterms:modified xsi:type="dcterms:W3CDTF">2022-10-25T10:53:31Z</dcterms:modified>
</cp:coreProperties>
</file>