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 activeTab="3"/>
  </bookViews>
  <sheets>
    <sheet name="CWC" sheetId="1" r:id="rId1"/>
    <sheet name="CBC" sheetId="2" r:id="rId2"/>
    <sheet name="CD" sheetId="3" r:id="rId3"/>
    <sheet name="AK" sheetId="4" r:id="rId4"/>
    <sheet name="GenRmf long" sheetId="5" r:id="rId5"/>
    <sheet name="GenRmf wide" sheetId="6" r:id="rId6"/>
    <sheet name="GenRmf Square" sheetId="7" r:id="rId7"/>
    <sheet name="Wash long" sheetId="8" r:id="rId8"/>
    <sheet name="Wash wide" sheetId="9" r:id="rId9"/>
  </sheets>
  <calcPr calcId="125725"/>
</workbook>
</file>

<file path=xl/calcChain.xml><?xml version="1.0" encoding="utf-8"?>
<calcChain xmlns="http://schemas.openxmlformats.org/spreadsheetml/2006/main">
  <c r="C84" i="4"/>
  <c r="D84"/>
  <c r="E84"/>
  <c r="F84"/>
  <c r="G84"/>
  <c r="H84"/>
  <c r="I84"/>
  <c r="L84"/>
  <c r="N84"/>
  <c r="O84"/>
  <c r="S84"/>
  <c r="B84"/>
  <c r="C83"/>
  <c r="D83"/>
  <c r="E83"/>
  <c r="F83"/>
  <c r="G83"/>
  <c r="H83"/>
  <c r="I83"/>
  <c r="J83"/>
  <c r="J84" s="1"/>
  <c r="K83"/>
  <c r="K84" s="1"/>
  <c r="L83"/>
  <c r="M83"/>
  <c r="M84" s="1"/>
  <c r="N83"/>
  <c r="O83"/>
  <c r="P83"/>
  <c r="P84" s="1"/>
  <c r="Q83"/>
  <c r="Q84" s="1"/>
  <c r="R83"/>
  <c r="R84" s="1"/>
  <c r="S83"/>
  <c r="B83"/>
  <c r="V11"/>
  <c r="V13"/>
  <c r="N102"/>
  <c r="N103"/>
  <c r="N104"/>
  <c r="N105"/>
  <c r="N106"/>
  <c r="N107"/>
  <c r="N108"/>
  <c r="N109"/>
  <c r="N110"/>
  <c r="N101"/>
  <c r="M90"/>
  <c r="M92"/>
  <c r="M89"/>
  <c r="M88"/>
  <c r="M101"/>
  <c r="M102"/>
  <c r="M103"/>
  <c r="M104"/>
  <c r="M105"/>
  <c r="M106"/>
  <c r="M107"/>
  <c r="M108"/>
  <c r="M109"/>
  <c r="M110"/>
  <c r="M100"/>
  <c r="F100"/>
  <c r="F104"/>
  <c r="F107"/>
  <c r="F110"/>
  <c r="F111"/>
  <c r="E100"/>
  <c r="E101"/>
  <c r="F101" s="1"/>
  <c r="E102"/>
  <c r="F102" s="1"/>
  <c r="E103"/>
  <c r="F103" s="1"/>
  <c r="E104"/>
  <c r="E105"/>
  <c r="F105" s="1"/>
  <c r="E106"/>
  <c r="F106" s="1"/>
  <c r="E107"/>
  <c r="E108"/>
  <c r="F108" s="1"/>
  <c r="E109"/>
  <c r="F109" s="1"/>
  <c r="E110"/>
  <c r="E111"/>
  <c r="E112"/>
  <c r="F112" s="1"/>
  <c r="E99"/>
  <c r="F99" s="1"/>
  <c r="D3"/>
  <c r="D4"/>
  <c r="D5"/>
  <c r="D6"/>
  <c r="D7"/>
  <c r="D8"/>
  <c r="D9"/>
  <c r="D10"/>
  <c r="D11"/>
  <c r="D12"/>
  <c r="D13"/>
  <c r="D14"/>
  <c r="D15"/>
  <c r="D16"/>
  <c r="D17"/>
  <c r="D2"/>
  <c r="F22"/>
  <c r="F23"/>
  <c r="F24"/>
  <c r="C3"/>
  <c r="C4"/>
  <c r="C5"/>
  <c r="C6"/>
  <c r="C7"/>
  <c r="C8"/>
  <c r="C9"/>
  <c r="C10"/>
  <c r="C11"/>
  <c r="C12"/>
  <c r="C13"/>
  <c r="C14"/>
  <c r="C15"/>
  <c r="C16"/>
  <c r="C17"/>
  <c r="C2"/>
  <c r="B3"/>
  <c r="B4"/>
  <c r="B5"/>
  <c r="B6"/>
  <c r="B7"/>
  <c r="B8"/>
  <c r="B9"/>
  <c r="B10"/>
  <c r="B11"/>
  <c r="B12"/>
  <c r="B13"/>
  <c r="B14"/>
  <c r="B15"/>
  <c r="B16"/>
  <c r="B17"/>
  <c r="B2"/>
  <c r="H16"/>
  <c r="J16"/>
  <c r="H17"/>
  <c r="A17"/>
  <c r="A16"/>
  <c r="K17"/>
  <c r="K16"/>
  <c r="H15"/>
  <c r="J15"/>
  <c r="K15"/>
  <c r="V15"/>
  <c r="A15"/>
  <c r="A14"/>
  <c r="M15"/>
  <c r="G1"/>
  <c r="H1"/>
  <c r="I1"/>
  <c r="J1"/>
  <c r="K1"/>
  <c r="L1"/>
  <c r="M1"/>
  <c r="N1"/>
  <c r="O1"/>
  <c r="P1"/>
  <c r="Q1"/>
  <c r="R1"/>
  <c r="S1"/>
  <c r="T1"/>
  <c r="U1"/>
  <c r="V1"/>
  <c r="W1"/>
  <c r="G2"/>
  <c r="H2"/>
  <c r="I2"/>
  <c r="J2"/>
  <c r="K2"/>
  <c r="L2"/>
  <c r="M2"/>
  <c r="N2"/>
  <c r="O2"/>
  <c r="P2"/>
  <c r="Q2"/>
  <c r="R2"/>
  <c r="S2"/>
  <c r="T2"/>
  <c r="U2"/>
  <c r="V2"/>
  <c r="W2"/>
  <c r="G3"/>
  <c r="H3"/>
  <c r="I3"/>
  <c r="J3"/>
  <c r="K3"/>
  <c r="L3"/>
  <c r="M3"/>
  <c r="N3"/>
  <c r="O3"/>
  <c r="P3"/>
  <c r="Q3"/>
  <c r="R3"/>
  <c r="S3"/>
  <c r="T3"/>
  <c r="U3"/>
  <c r="V3"/>
  <c r="W3"/>
  <c r="G4"/>
  <c r="H4"/>
  <c r="I4"/>
  <c r="J4"/>
  <c r="K4"/>
  <c r="L4"/>
  <c r="M4"/>
  <c r="N4"/>
  <c r="O4"/>
  <c r="P4"/>
  <c r="Q4"/>
  <c r="R4"/>
  <c r="S4"/>
  <c r="T4"/>
  <c r="U4"/>
  <c r="V4"/>
  <c r="W4"/>
  <c r="G5"/>
  <c r="H5"/>
  <c r="I5"/>
  <c r="J5"/>
  <c r="K5"/>
  <c r="L5"/>
  <c r="M5"/>
  <c r="N5"/>
  <c r="O5"/>
  <c r="P5"/>
  <c r="Q5"/>
  <c r="R5"/>
  <c r="S5"/>
  <c r="T5"/>
  <c r="U5"/>
  <c r="V5"/>
  <c r="W5"/>
  <c r="G6"/>
  <c r="H6"/>
  <c r="I6"/>
  <c r="J6"/>
  <c r="K6"/>
  <c r="L6"/>
  <c r="M6"/>
  <c r="N6"/>
  <c r="O6"/>
  <c r="P6"/>
  <c r="Q6"/>
  <c r="R6"/>
  <c r="S6"/>
  <c r="T6"/>
  <c r="U6"/>
  <c r="V6"/>
  <c r="W6"/>
  <c r="G7"/>
  <c r="H7"/>
  <c r="I7"/>
  <c r="J7"/>
  <c r="K7"/>
  <c r="L7"/>
  <c r="M7"/>
  <c r="N7"/>
  <c r="O7"/>
  <c r="P7"/>
  <c r="Q7"/>
  <c r="R7"/>
  <c r="S7"/>
  <c r="T7"/>
  <c r="U7"/>
  <c r="V7"/>
  <c r="W7"/>
  <c r="G8"/>
  <c r="H8"/>
  <c r="I8"/>
  <c r="J8"/>
  <c r="K8"/>
  <c r="L8"/>
  <c r="M8"/>
  <c r="N8"/>
  <c r="O8"/>
  <c r="P8"/>
  <c r="Q8"/>
  <c r="R8"/>
  <c r="S8"/>
  <c r="T8"/>
  <c r="U8"/>
  <c r="V8"/>
  <c r="W8"/>
  <c r="G9"/>
  <c r="H9"/>
  <c r="I9"/>
  <c r="J9"/>
  <c r="K9"/>
  <c r="L9"/>
  <c r="M9"/>
  <c r="N9"/>
  <c r="O9"/>
  <c r="P9"/>
  <c r="Q9"/>
  <c r="R9"/>
  <c r="S9"/>
  <c r="T9"/>
  <c r="U9"/>
  <c r="V9"/>
  <c r="W9"/>
  <c r="G10"/>
  <c r="H10"/>
  <c r="I10"/>
  <c r="J10"/>
  <c r="K10"/>
  <c r="L10"/>
  <c r="M10"/>
  <c r="Q10"/>
  <c r="R10"/>
  <c r="S10"/>
  <c r="T10"/>
  <c r="U10"/>
  <c r="V10"/>
  <c r="W10"/>
  <c r="G11"/>
  <c r="H11"/>
  <c r="I11"/>
  <c r="J11"/>
  <c r="K11"/>
  <c r="L11"/>
  <c r="M11"/>
  <c r="Q11"/>
  <c r="R11"/>
  <c r="S11"/>
  <c r="T11"/>
  <c r="U11"/>
  <c r="W11"/>
  <c r="G12"/>
  <c r="H12"/>
  <c r="I12"/>
  <c r="J12"/>
  <c r="K12"/>
  <c r="L12"/>
  <c r="M12"/>
  <c r="Q12"/>
  <c r="R12"/>
  <c r="S12"/>
  <c r="T12"/>
  <c r="V12"/>
  <c r="W12"/>
  <c r="G13"/>
  <c r="H13"/>
  <c r="I13"/>
  <c r="J13"/>
  <c r="K13"/>
  <c r="L13"/>
  <c r="M13"/>
  <c r="Q13"/>
  <c r="R13"/>
  <c r="S13"/>
  <c r="T13"/>
  <c r="W13"/>
  <c r="G14"/>
  <c r="H14"/>
  <c r="I14"/>
  <c r="J14"/>
  <c r="K14"/>
  <c r="L14"/>
  <c r="M14"/>
  <c r="Q14"/>
  <c r="R14"/>
  <c r="S14"/>
  <c r="T14"/>
  <c r="V14"/>
  <c r="F1"/>
  <c r="F2"/>
  <c r="F3"/>
  <c r="F4"/>
  <c r="F5"/>
  <c r="F6"/>
  <c r="F7"/>
  <c r="F8"/>
  <c r="F9"/>
  <c r="F10"/>
  <c r="F11"/>
  <c r="F12"/>
  <c r="F13"/>
  <c r="F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<sst xmlns="http://schemas.openxmlformats.org/spreadsheetml/2006/main" count="38" uniqueCount="33">
  <si>
    <t>n</t>
  </si>
  <si>
    <t>EK</t>
  </si>
  <si>
    <t>Dinic</t>
  </si>
  <si>
    <t>GT N3</t>
  </si>
  <si>
    <t>GT Dyn</t>
  </si>
  <si>
    <t>GT N3 GR</t>
  </si>
  <si>
    <t>GT N3 RGR</t>
  </si>
  <si>
    <t>GT Dyn Gr</t>
  </si>
  <si>
    <t>GT Dyn RGR</t>
  </si>
  <si>
    <t>KR</t>
  </si>
  <si>
    <t>KR GR</t>
  </si>
  <si>
    <t>KR RGR</t>
  </si>
  <si>
    <t>KR M</t>
  </si>
  <si>
    <t>KR M GR</t>
  </si>
  <si>
    <t>KR M RGR</t>
  </si>
  <si>
    <t>KR M Dyn</t>
  </si>
  <si>
    <t>KR M Dyn GR</t>
  </si>
  <si>
    <t>KR M Dyn RGR</t>
  </si>
  <si>
    <t>GR</t>
  </si>
  <si>
    <t>m</t>
  </si>
  <si>
    <t>Bytes</t>
  </si>
  <si>
    <t>B</t>
  </si>
  <si>
    <t>KB</t>
  </si>
  <si>
    <t>MB</t>
  </si>
  <si>
    <t>L1</t>
  </si>
  <si>
    <t>32 KB</t>
  </si>
  <si>
    <t>L2</t>
  </si>
  <si>
    <t>256 KB</t>
  </si>
  <si>
    <t>L3</t>
  </si>
  <si>
    <t>8MB</t>
  </si>
  <si>
    <t>seconds</t>
  </si>
  <si>
    <t>cycle</t>
  </si>
  <si>
    <t>Ram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</si>
</sst>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AK!$F$1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AK!$F$2:$F$17</c:f>
              <c:numCache>
                <c:formatCode>General</c:formatCode>
                <c:ptCount val="16"/>
                <c:pt idx="0">
                  <c:v>1.1549133333333333E-5</c:v>
                </c:pt>
                <c:pt idx="1">
                  <c:v>1.4436433333333335E-5</c:v>
                </c:pt>
                <c:pt idx="2">
                  <c:v>4.1976633333333334E-5</c:v>
                </c:pt>
                <c:pt idx="3">
                  <c:v>1.5224866666666668E-4</c:v>
                </c:pt>
                <c:pt idx="4">
                  <c:v>5.7068233333333336E-4</c:v>
                </c:pt>
                <c:pt idx="5">
                  <c:v>2.2028866666666666E-3</c:v>
                </c:pt>
                <c:pt idx="6">
                  <c:v>8.8381966666666659E-3</c:v>
                </c:pt>
                <c:pt idx="7">
                  <c:v>4.4657700000000002E-2</c:v>
                </c:pt>
                <c:pt idx="8">
                  <c:v>0.16267066666666666</c:v>
                </c:pt>
                <c:pt idx="9">
                  <c:v>0.66833133333333328</c:v>
                </c:pt>
                <c:pt idx="10">
                  <c:v>2.6985100000000002</c:v>
                </c:pt>
                <c:pt idx="11">
                  <c:v>10.8331</c:v>
                </c:pt>
                <c:pt idx="12">
                  <c:v>69.008133333333333</c:v>
                </c:pt>
              </c:numCache>
            </c:numRef>
          </c:yVal>
        </c:ser>
        <c:ser>
          <c:idx val="1"/>
          <c:order val="1"/>
          <c:tx>
            <c:strRef>
              <c:f>AK!$G$1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AK!$G$2:$G$17</c:f>
              <c:numCache>
                <c:formatCode>General</c:formatCode>
                <c:ptCount val="16"/>
                <c:pt idx="0">
                  <c:v>1.7212666666666665E-5</c:v>
                </c:pt>
                <c:pt idx="1">
                  <c:v>3.0538599999999999E-5</c:v>
                </c:pt>
                <c:pt idx="2">
                  <c:v>8.2842800000000006E-5</c:v>
                </c:pt>
                <c:pt idx="3">
                  <c:v>2.6729599999999998E-4</c:v>
                </c:pt>
                <c:pt idx="4">
                  <c:v>1.0044413333333332E-3</c:v>
                </c:pt>
                <c:pt idx="5">
                  <c:v>4.0043266666666662E-3</c:v>
                </c:pt>
                <c:pt idx="6">
                  <c:v>1.6182333333333333E-2</c:v>
                </c:pt>
                <c:pt idx="7">
                  <c:v>7.4038699999999999E-2</c:v>
                </c:pt>
                <c:pt idx="8">
                  <c:v>0.32208100000000001</c:v>
                </c:pt>
                <c:pt idx="9">
                  <c:v>1.3446133333333332</c:v>
                </c:pt>
                <c:pt idx="10">
                  <c:v>5.6330766666666667</c:v>
                </c:pt>
                <c:pt idx="11">
                  <c:v>22.963933333333333</c:v>
                </c:pt>
                <c:pt idx="12">
                  <c:v>144.43466666666669</c:v>
                </c:pt>
              </c:numCache>
            </c:numRef>
          </c:yVal>
        </c:ser>
        <c:ser>
          <c:idx val="2"/>
          <c:order val="2"/>
          <c:tx>
            <c:strRef>
              <c:f>AK!$H$1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AK!$H$2:$H$17</c:f>
              <c:numCache>
                <c:formatCode>General</c:formatCode>
                <c:ptCount val="16"/>
                <c:pt idx="0">
                  <c:v>1.1549116666666669E-5</c:v>
                </c:pt>
                <c:pt idx="1">
                  <c:v>1.3770100000000001E-5</c:v>
                </c:pt>
                <c:pt idx="2">
                  <c:v>3.3203766666666662E-5</c:v>
                </c:pt>
                <c:pt idx="3">
                  <c:v>8.5174866666666677E-5</c:v>
                </c:pt>
                <c:pt idx="4">
                  <c:v>2.1898933333333332E-4</c:v>
                </c:pt>
                <c:pt idx="5">
                  <c:v>5.4702900000000009E-4</c:v>
                </c:pt>
                <c:pt idx="6">
                  <c:v>1.5559133333333333E-3</c:v>
                </c:pt>
                <c:pt idx="7">
                  <c:v>4.7082666666666663E-3</c:v>
                </c:pt>
                <c:pt idx="8">
                  <c:v>1.4102166666666666E-2</c:v>
                </c:pt>
                <c:pt idx="9">
                  <c:v>4.1543666666666666E-2</c:v>
                </c:pt>
                <c:pt idx="10">
                  <c:v>0.12640300000000002</c:v>
                </c:pt>
                <c:pt idx="11">
                  <c:v>0.41071466666666662</c:v>
                </c:pt>
                <c:pt idx="12">
                  <c:v>1.3751833333333332</c:v>
                </c:pt>
                <c:pt idx="13">
                  <c:v>4.7243000000000004</c:v>
                </c:pt>
                <c:pt idx="14">
                  <c:v>15.852333333333334</c:v>
                </c:pt>
                <c:pt idx="15">
                  <c:v>50.244066666666662</c:v>
                </c:pt>
              </c:numCache>
            </c:numRef>
          </c:yVal>
        </c:ser>
        <c:ser>
          <c:idx val="3"/>
          <c:order val="3"/>
          <c:tx>
            <c:strRef>
              <c:f>AK!$I$1</c:f>
              <c:strCache>
                <c:ptCount val="1"/>
                <c:pt idx="0">
                  <c:v>GT N3 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AK!$I$2:$I$17</c:f>
              <c:numCache>
                <c:formatCode>General</c:formatCode>
                <c:ptCount val="16"/>
                <c:pt idx="0">
                  <c:v>2.10994E-5</c:v>
                </c:pt>
                <c:pt idx="1">
                  <c:v>2.6318666666666666E-5</c:v>
                </c:pt>
                <c:pt idx="2">
                  <c:v>6.4519666666666665E-5</c:v>
                </c:pt>
                <c:pt idx="3">
                  <c:v>2.0022199999999998E-4</c:v>
                </c:pt>
                <c:pt idx="4">
                  <c:v>7.7934433333333344E-4</c:v>
                </c:pt>
                <c:pt idx="5">
                  <c:v>2.9552466666666662E-3</c:v>
                </c:pt>
                <c:pt idx="6">
                  <c:v>1.1688166666666666E-2</c:v>
                </c:pt>
                <c:pt idx="7">
                  <c:v>4.8399299999999999E-2</c:v>
                </c:pt>
                <c:pt idx="8">
                  <c:v>0.19360600000000003</c:v>
                </c:pt>
                <c:pt idx="9">
                  <c:v>0.77492833333333344</c:v>
                </c:pt>
                <c:pt idx="10">
                  <c:v>3.1532333333333331</c:v>
                </c:pt>
                <c:pt idx="11">
                  <c:v>12.857866666666666</c:v>
                </c:pt>
                <c:pt idx="12">
                  <c:v>82.326766666666657</c:v>
                </c:pt>
              </c:numCache>
            </c:numRef>
          </c:yVal>
        </c:ser>
        <c:ser>
          <c:idx val="4"/>
          <c:order val="4"/>
          <c:tx>
            <c:strRef>
              <c:f>AK!$J$1</c:f>
              <c:strCache>
                <c:ptCount val="1"/>
                <c:pt idx="0">
                  <c:v>GT N3 RGR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AK!$J$2:$J$17</c:f>
              <c:numCache>
                <c:formatCode>General</c:formatCode>
                <c:ptCount val="16"/>
                <c:pt idx="0">
                  <c:v>1.854525E-5</c:v>
                </c:pt>
                <c:pt idx="1">
                  <c:v>1.3992233333333333E-5</c:v>
                </c:pt>
                <c:pt idx="2">
                  <c:v>2.4319799999999997E-5</c:v>
                </c:pt>
                <c:pt idx="3">
                  <c:v>4.20877E-5</c:v>
                </c:pt>
                <c:pt idx="4">
                  <c:v>1.2659633333333333E-4</c:v>
                </c:pt>
                <c:pt idx="5">
                  <c:v>4.1199299999999998E-4</c:v>
                </c:pt>
                <c:pt idx="6">
                  <c:v>1.5651266666666665E-3</c:v>
                </c:pt>
                <c:pt idx="7">
                  <c:v>6.0930566666666667E-3</c:v>
                </c:pt>
                <c:pt idx="8">
                  <c:v>2.44856E-2</c:v>
                </c:pt>
                <c:pt idx="9">
                  <c:v>0.104717</c:v>
                </c:pt>
                <c:pt idx="10">
                  <c:v>0.42827766666666661</c:v>
                </c:pt>
                <c:pt idx="11">
                  <c:v>1.7090699999999999</c:v>
                </c:pt>
                <c:pt idx="12">
                  <c:v>6.7881333333333336</c:v>
                </c:pt>
                <c:pt idx="13">
                  <c:v>32.18266666666667</c:v>
                </c:pt>
                <c:pt idx="14">
                  <c:v>227.16499999999999</c:v>
                </c:pt>
              </c:numCache>
            </c:numRef>
          </c:yVal>
        </c:ser>
        <c:ser>
          <c:idx val="5"/>
          <c:order val="5"/>
          <c:tx>
            <c:strRef>
              <c:f>AK!$K$1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AK!$K$2:$K$17</c:f>
              <c:numCache>
                <c:formatCode>General</c:formatCode>
                <c:ptCount val="16"/>
                <c:pt idx="0">
                  <c:v>3.0316466666666667E-5</c:v>
                </c:pt>
                <c:pt idx="1">
                  <c:v>5.1082700000000005E-5</c:v>
                </c:pt>
                <c:pt idx="2">
                  <c:v>1.3670166666666665E-4</c:v>
                </c:pt>
                <c:pt idx="3">
                  <c:v>2.828426666666667E-4</c:v>
                </c:pt>
                <c:pt idx="4">
                  <c:v>7.7023800000000002E-4</c:v>
                </c:pt>
                <c:pt idx="5">
                  <c:v>2.0394199999999997E-3</c:v>
                </c:pt>
                <c:pt idx="6">
                  <c:v>5.8670666666666661E-3</c:v>
                </c:pt>
                <c:pt idx="7">
                  <c:v>1.5698800000000002E-2</c:v>
                </c:pt>
                <c:pt idx="8">
                  <c:v>4.2615099999999996E-2</c:v>
                </c:pt>
                <c:pt idx="9">
                  <c:v>0.12152266666666667</c:v>
                </c:pt>
                <c:pt idx="10">
                  <c:v>0.3489356666666667</c:v>
                </c:pt>
                <c:pt idx="11">
                  <c:v>0.97249533333333327</c:v>
                </c:pt>
                <c:pt idx="12">
                  <c:v>2.7419566666666668</c:v>
                </c:pt>
                <c:pt idx="13">
                  <c:v>9.1049633333333322</c:v>
                </c:pt>
                <c:pt idx="14">
                  <c:v>28.445633333333333</c:v>
                </c:pt>
                <c:pt idx="15">
                  <c:v>85.254433333333338</c:v>
                </c:pt>
              </c:numCache>
            </c:numRef>
          </c:yVal>
        </c:ser>
        <c:ser>
          <c:idx val="6"/>
          <c:order val="6"/>
          <c:tx>
            <c:strRef>
              <c:f>AK!$L$1</c:f>
              <c:strCache>
                <c:ptCount val="1"/>
                <c:pt idx="0">
                  <c:v>GT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AK!$L$2:$L$17</c:f>
              <c:numCache>
                <c:formatCode>General</c:formatCode>
                <c:ptCount val="16"/>
                <c:pt idx="0">
                  <c:v>4.1421400000000003E-5</c:v>
                </c:pt>
                <c:pt idx="1">
                  <c:v>8.3509099999999996E-5</c:v>
                </c:pt>
                <c:pt idx="2">
                  <c:v>2.2032200000000001E-4</c:v>
                </c:pt>
                <c:pt idx="3">
                  <c:v>6.9117099999999997E-4</c:v>
                </c:pt>
                <c:pt idx="4">
                  <c:v>2.4702933333333333E-3</c:v>
                </c:pt>
                <c:pt idx="5">
                  <c:v>9.390776666666668E-3</c:v>
                </c:pt>
                <c:pt idx="6">
                  <c:v>3.7692366666666664E-2</c:v>
                </c:pt>
                <c:pt idx="7">
                  <c:v>0.15157166666666666</c:v>
                </c:pt>
                <c:pt idx="8">
                  <c:v>0.6216773333333333</c:v>
                </c:pt>
                <c:pt idx="9">
                  <c:v>2.5378000000000003</c:v>
                </c:pt>
                <c:pt idx="10">
                  <c:v>10.339166666666666</c:v>
                </c:pt>
                <c:pt idx="11">
                  <c:v>51.189266666666668</c:v>
                </c:pt>
                <c:pt idx="12">
                  <c:v>202.92533333333336</c:v>
                </c:pt>
              </c:numCache>
            </c:numRef>
          </c:yVal>
        </c:ser>
        <c:ser>
          <c:idx val="7"/>
          <c:order val="7"/>
          <c:tx>
            <c:strRef>
              <c:f>AK!$M$1</c:f>
              <c:strCache>
                <c:ptCount val="1"/>
                <c:pt idx="0">
                  <c:v>GT Dyn RGR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AK!$M$2:$M$17</c:f>
              <c:numCache>
                <c:formatCode>General</c:formatCode>
                <c:ptCount val="16"/>
                <c:pt idx="0">
                  <c:v>4.7307033333333333E-5</c:v>
                </c:pt>
                <c:pt idx="1">
                  <c:v>4.5974433333333332E-5</c:v>
                </c:pt>
                <c:pt idx="2">
                  <c:v>7.9067133333333341E-5</c:v>
                </c:pt>
                <c:pt idx="3">
                  <c:v>1.5435899999999999E-4</c:v>
                </c:pt>
                <c:pt idx="4">
                  <c:v>2.4808399999999998E-4</c:v>
                </c:pt>
                <c:pt idx="5">
                  <c:v>4.7762299999999999E-4</c:v>
                </c:pt>
                <c:pt idx="6">
                  <c:v>9.3259199999999999E-4</c:v>
                </c:pt>
                <c:pt idx="7">
                  <c:v>1.85819E-3</c:v>
                </c:pt>
                <c:pt idx="8">
                  <c:v>3.728703333333333E-3</c:v>
                </c:pt>
                <c:pt idx="9">
                  <c:v>7.4879433333333335E-3</c:v>
                </c:pt>
                <c:pt idx="10">
                  <c:v>1.50855E-2</c:v>
                </c:pt>
                <c:pt idx="11">
                  <c:v>3.1934766666666663E-2</c:v>
                </c:pt>
                <c:pt idx="12">
                  <c:v>22.928833333333333</c:v>
                </c:pt>
                <c:pt idx="13">
                  <c:v>107.01499999999999</c:v>
                </c:pt>
              </c:numCache>
            </c:numRef>
          </c:yVal>
        </c:ser>
        <c:ser>
          <c:idx val="8"/>
          <c:order val="8"/>
          <c:tx>
            <c:strRef>
              <c:f>AK!$N$1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AK!$N$2:$N$17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9"/>
          <c:order val="9"/>
          <c:tx>
            <c:strRef>
              <c:f>AK!$O$1</c:f>
              <c:strCache>
                <c:ptCount val="1"/>
                <c:pt idx="0">
                  <c:v>KR 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AK!$O$2:$O$17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AK!$P$1</c:f>
              <c:strCache>
                <c:ptCount val="1"/>
                <c:pt idx="0">
                  <c:v>KR RGR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AK!$P$2:$P$17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AK!$Q$1</c:f>
              <c:strCache>
                <c:ptCount val="1"/>
                <c:pt idx="0">
                  <c:v>KR M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AK!$R$1</c:f>
              <c:strCache>
                <c:ptCount val="1"/>
                <c:pt idx="0">
                  <c:v>KR M 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AK!$S$1</c:f>
              <c:strCache>
                <c:ptCount val="1"/>
                <c:pt idx="0">
                  <c:v>KR M RGR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AK!$T$1</c:f>
              <c:strCache>
                <c:ptCount val="1"/>
                <c:pt idx="0">
                  <c:v>KR M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AK!$T$2:$T$17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AK!$U$1</c:f>
              <c:strCache>
                <c:ptCount val="1"/>
                <c:pt idx="0">
                  <c:v>KR M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AK!$U$2:$U$17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AK!$V$1</c:f>
              <c:strCache>
                <c:ptCount val="1"/>
                <c:pt idx="0">
                  <c:v>KR M Dyn RGR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AK!$V$2:$V$17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AK!$W$1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AK!$A$2:$A$17</c:f>
              <c:numCache>
                <c:formatCode>General</c:formatCode>
                <c:ptCount val="16"/>
                <c:pt idx="0">
                  <c:v>18</c:v>
                </c:pt>
                <c:pt idx="1">
                  <c:v>34</c:v>
                </c:pt>
                <c:pt idx="2">
                  <c:v>66</c:v>
                </c:pt>
                <c:pt idx="3">
                  <c:v>130</c:v>
                </c:pt>
                <c:pt idx="4">
                  <c:v>258</c:v>
                </c:pt>
                <c:pt idx="5">
                  <c:v>514</c:v>
                </c:pt>
                <c:pt idx="6">
                  <c:v>1026</c:v>
                </c:pt>
                <c:pt idx="7">
                  <c:v>2050</c:v>
                </c:pt>
                <c:pt idx="8">
                  <c:v>4098</c:v>
                </c:pt>
                <c:pt idx="9">
                  <c:v>8194</c:v>
                </c:pt>
                <c:pt idx="10">
                  <c:v>16386</c:v>
                </c:pt>
                <c:pt idx="11">
                  <c:v>32770</c:v>
                </c:pt>
                <c:pt idx="12">
                  <c:v>65538</c:v>
                </c:pt>
                <c:pt idx="13">
                  <c:v>131074</c:v>
                </c:pt>
                <c:pt idx="14">
                  <c:v>262146</c:v>
                </c:pt>
                <c:pt idx="15">
                  <c:v>524290</c:v>
                </c:pt>
              </c:numCache>
            </c:numRef>
          </c:xVal>
          <c:yVal>
            <c:numRef>
              <c:f>AK!$W$2:$W$17</c:f>
              <c:numCache>
                <c:formatCode>General</c:formatCode>
                <c:ptCount val="16"/>
                <c:pt idx="0">
                  <c:v>5.7801200000000004E-4</c:v>
                </c:pt>
                <c:pt idx="1">
                  <c:v>1.5363633333333332E-3</c:v>
                </c:pt>
                <c:pt idx="2">
                  <c:v>3.6474166666666664E-3</c:v>
                </c:pt>
                <c:pt idx="3">
                  <c:v>1.2470066666666666E-2</c:v>
                </c:pt>
                <c:pt idx="4">
                  <c:v>3.4521233333333332E-2</c:v>
                </c:pt>
                <c:pt idx="5">
                  <c:v>0.113386</c:v>
                </c:pt>
                <c:pt idx="6">
                  <c:v>0.33232533333333336</c:v>
                </c:pt>
                <c:pt idx="7">
                  <c:v>1.0925233333333333</c:v>
                </c:pt>
                <c:pt idx="8">
                  <c:v>3.1702533333333336</c:v>
                </c:pt>
                <c:pt idx="9">
                  <c:v>10.355533333333334</c:v>
                </c:pt>
                <c:pt idx="10">
                  <c:v>30.222899999999999</c:v>
                </c:pt>
                <c:pt idx="11">
                  <c:v>97.355500000000006</c:v>
                </c:pt>
              </c:numCache>
            </c:numRef>
          </c:yVal>
        </c:ser>
        <c:axId val="70877184"/>
        <c:axId val="70866432"/>
      </c:scatterChart>
      <c:valAx>
        <c:axId val="70877184"/>
        <c:scaling>
          <c:logBase val="2"/>
          <c:orientation val="minMax"/>
        </c:scaling>
        <c:axPos val="b"/>
        <c:numFmt formatCode="General" sourceLinked="1"/>
        <c:tickLblPos val="nextTo"/>
        <c:crossAx val="70866432"/>
        <c:crosses val="autoZero"/>
        <c:crossBetween val="midCat"/>
      </c:valAx>
      <c:valAx>
        <c:axId val="7086643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087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AK!$E$99:$E$112</c:f>
              <c:numCache>
                <c:formatCode>General</c:formatCode>
                <c:ptCount val="14"/>
                <c:pt idx="0">
                  <c:v>4.6640625</c:v>
                </c:pt>
                <c:pt idx="1">
                  <c:v>8.7890625</c:v>
                </c:pt>
                <c:pt idx="2">
                  <c:v>17.0390625</c:v>
                </c:pt>
                <c:pt idx="3">
                  <c:v>33.5390625</c:v>
                </c:pt>
                <c:pt idx="4">
                  <c:v>66.5390625</c:v>
                </c:pt>
                <c:pt idx="5">
                  <c:v>132.5390625</c:v>
                </c:pt>
                <c:pt idx="6">
                  <c:v>264.5390625</c:v>
                </c:pt>
                <c:pt idx="7">
                  <c:v>528.5390625</c:v>
                </c:pt>
                <c:pt idx="8">
                  <c:v>1056.5390625</c:v>
                </c:pt>
                <c:pt idx="9">
                  <c:v>2112.5390625</c:v>
                </c:pt>
                <c:pt idx="10">
                  <c:v>4224.5390625</c:v>
                </c:pt>
                <c:pt idx="11">
                  <c:v>8448.5390625</c:v>
                </c:pt>
                <c:pt idx="12">
                  <c:v>16896.5390625</c:v>
                </c:pt>
                <c:pt idx="13">
                  <c:v>33792.5390625</c:v>
                </c:pt>
              </c:numCache>
            </c:numRef>
          </c:xVal>
          <c:yVal>
            <c:numRef>
              <c:f>AK!$M$99:$M$112</c:f>
              <c:numCache>
                <c:formatCode>General</c:formatCode>
                <c:ptCount val="14"/>
                <c:pt idx="1">
                  <c:v>0.9718308271285947</c:v>
                </c:pt>
                <c:pt idx="2">
                  <c:v>1.7198065881544309</c:v>
                </c:pt>
                <c:pt idx="3">
                  <c:v>1.9522523897413755</c:v>
                </c:pt>
                <c:pt idx="4">
                  <c:v>1.6071884373441134</c:v>
                </c:pt>
                <c:pt idx="5">
                  <c:v>1.9252470937263186</c:v>
                </c:pt>
                <c:pt idx="6">
                  <c:v>1.9525692858174752</c:v>
                </c:pt>
                <c:pt idx="7">
                  <c:v>1.9925004718033181</c:v>
                </c:pt>
                <c:pt idx="8">
                  <c:v>2.0066319016534009</c:v>
                </c:pt>
                <c:pt idx="9">
                  <c:v>2.0081896208780354</c:v>
                </c:pt>
                <c:pt idx="10">
                  <c:v>2.0146386435438659</c:v>
                </c:pt>
                <c:pt idx="11">
                  <c:v>2.1169180117773134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AK!$E$99:$E$112</c:f>
              <c:numCache>
                <c:formatCode>General</c:formatCode>
                <c:ptCount val="14"/>
                <c:pt idx="0">
                  <c:v>4.6640625</c:v>
                </c:pt>
                <c:pt idx="1">
                  <c:v>8.7890625</c:v>
                </c:pt>
                <c:pt idx="2">
                  <c:v>17.0390625</c:v>
                </c:pt>
                <c:pt idx="3">
                  <c:v>33.5390625</c:v>
                </c:pt>
                <c:pt idx="4">
                  <c:v>66.5390625</c:v>
                </c:pt>
                <c:pt idx="5">
                  <c:v>132.5390625</c:v>
                </c:pt>
                <c:pt idx="6">
                  <c:v>264.5390625</c:v>
                </c:pt>
                <c:pt idx="7">
                  <c:v>528.5390625</c:v>
                </c:pt>
                <c:pt idx="8">
                  <c:v>1056.5390625</c:v>
                </c:pt>
                <c:pt idx="9">
                  <c:v>2112.5390625</c:v>
                </c:pt>
                <c:pt idx="10">
                  <c:v>4224.5390625</c:v>
                </c:pt>
                <c:pt idx="11">
                  <c:v>8448.5390625</c:v>
                </c:pt>
                <c:pt idx="12">
                  <c:v>16896.5390625</c:v>
                </c:pt>
                <c:pt idx="13">
                  <c:v>33792.5390625</c:v>
                </c:pt>
              </c:numCache>
            </c:numRef>
          </c:xVal>
          <c:yVal>
            <c:numRef>
              <c:f>AK!$N$99:$N$112</c:f>
              <c:numCache>
                <c:formatCode>General</c:formatCode>
                <c:ptCount val="14"/>
                <c:pt idx="2">
                  <c:v>1.6713610590673271</c:v>
                </c:pt>
                <c:pt idx="3">
                  <c:v>3.3574965216174495</c:v>
                </c:pt>
                <c:pt idx="4">
                  <c:v>3.1376374675697525</c:v>
                </c:pt>
                <c:pt idx="5">
                  <c:v>3.0942348680672978</c:v>
                </c:pt>
                <c:pt idx="6">
                  <c:v>3.7591783428193679</c:v>
                </c:pt>
                <c:pt idx="7">
                  <c:v>3.8904952232199874</c:v>
                </c:pt>
                <c:pt idx="8">
                  <c:v>3.9982150107799908</c:v>
                </c:pt>
                <c:pt idx="9">
                  <c:v>4.0296973578231148</c:v>
                </c:pt>
                <c:pt idx="10">
                  <c:v>4.045776413784596</c:v>
                </c:pt>
                <c:pt idx="11">
                  <c:v>4.2648248317406239</c:v>
                </c:pt>
              </c:numCache>
            </c:numRef>
          </c:yVal>
        </c:ser>
        <c:axId val="52532352"/>
        <c:axId val="52505216"/>
      </c:scatterChart>
      <c:valAx>
        <c:axId val="52532352"/>
        <c:scaling>
          <c:logBase val="2"/>
          <c:orientation val="minMax"/>
        </c:scaling>
        <c:axPos val="b"/>
        <c:numFmt formatCode="General" sourceLinked="1"/>
        <c:tickLblPos val="nextTo"/>
        <c:crossAx val="52505216"/>
        <c:crosses val="autoZero"/>
        <c:crossBetween val="midCat"/>
      </c:valAx>
      <c:valAx>
        <c:axId val="525052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25323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AK!$E$99:$E$112</c:f>
              <c:numCache>
                <c:formatCode>General</c:formatCode>
                <c:ptCount val="14"/>
                <c:pt idx="0">
                  <c:v>4.6640625</c:v>
                </c:pt>
                <c:pt idx="1">
                  <c:v>8.7890625</c:v>
                </c:pt>
                <c:pt idx="2">
                  <c:v>17.0390625</c:v>
                </c:pt>
                <c:pt idx="3">
                  <c:v>33.5390625</c:v>
                </c:pt>
                <c:pt idx="4">
                  <c:v>66.5390625</c:v>
                </c:pt>
                <c:pt idx="5">
                  <c:v>132.5390625</c:v>
                </c:pt>
                <c:pt idx="6">
                  <c:v>264.5390625</c:v>
                </c:pt>
                <c:pt idx="7">
                  <c:v>528.5390625</c:v>
                </c:pt>
                <c:pt idx="8">
                  <c:v>1056.5390625</c:v>
                </c:pt>
                <c:pt idx="9">
                  <c:v>2112.5390625</c:v>
                </c:pt>
                <c:pt idx="10">
                  <c:v>4224.5390625</c:v>
                </c:pt>
                <c:pt idx="11">
                  <c:v>8448.5390625</c:v>
                </c:pt>
                <c:pt idx="12">
                  <c:v>16896.5390625</c:v>
                </c:pt>
                <c:pt idx="13">
                  <c:v>33792.5390625</c:v>
                </c:pt>
              </c:numCache>
            </c:numRef>
          </c:xVal>
          <c:yVal>
            <c:numRef>
              <c:f>AK!$L$99:$L$112</c:f>
              <c:numCache>
                <c:formatCode>General</c:formatCode>
                <c:ptCount val="14"/>
                <c:pt idx="0">
                  <c:v>4.7307033333333333E-5</c:v>
                </c:pt>
                <c:pt idx="1">
                  <c:v>4.5974433333333332E-5</c:v>
                </c:pt>
                <c:pt idx="2">
                  <c:v>7.9067133333333341E-5</c:v>
                </c:pt>
                <c:pt idx="3">
                  <c:v>1.5435899999999999E-4</c:v>
                </c:pt>
                <c:pt idx="4">
                  <c:v>2.4808399999999998E-4</c:v>
                </c:pt>
                <c:pt idx="5">
                  <c:v>4.7762299999999999E-4</c:v>
                </c:pt>
                <c:pt idx="6">
                  <c:v>9.3259199999999999E-4</c:v>
                </c:pt>
                <c:pt idx="7">
                  <c:v>1.85819E-3</c:v>
                </c:pt>
                <c:pt idx="8">
                  <c:v>3.728703333333333E-3</c:v>
                </c:pt>
                <c:pt idx="9">
                  <c:v>7.4879433333333335E-3</c:v>
                </c:pt>
                <c:pt idx="10">
                  <c:v>1.50855E-2</c:v>
                </c:pt>
                <c:pt idx="11">
                  <c:v>3.1934766666666663E-2</c:v>
                </c:pt>
                <c:pt idx="12">
                  <c:v>22.928833333333333</c:v>
                </c:pt>
                <c:pt idx="13">
                  <c:v>107.01499999999999</c:v>
                </c:pt>
              </c:numCache>
            </c:numRef>
          </c:yVal>
        </c:ser>
        <c:axId val="66700416"/>
        <c:axId val="66510848"/>
      </c:scatterChart>
      <c:valAx>
        <c:axId val="66700416"/>
        <c:scaling>
          <c:logBase val="2"/>
          <c:orientation val="minMax"/>
        </c:scaling>
        <c:axPos val="b"/>
        <c:numFmt formatCode="General" sourceLinked="1"/>
        <c:tickLblPos val="nextTo"/>
        <c:crossAx val="66510848"/>
        <c:crosses val="autoZero"/>
        <c:crossBetween val="midCat"/>
      </c:valAx>
      <c:valAx>
        <c:axId val="665108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6670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219075</xdr:colOff>
      <xdr:row>0</xdr:row>
      <xdr:rowOff>180975</xdr:rowOff>
    </xdr:from>
    <xdr:to>
      <xdr:col>50</xdr:col>
      <xdr:colOff>561975</xdr:colOff>
      <xdr:row>57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131</xdr:row>
      <xdr:rowOff>0</xdr:rowOff>
    </xdr:from>
    <xdr:to>
      <xdr:col>15</xdr:col>
      <xdr:colOff>161925</xdr:colOff>
      <xdr:row>155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112</xdr:row>
      <xdr:rowOff>171449</xdr:rowOff>
    </xdr:from>
    <xdr:to>
      <xdr:col>13</xdr:col>
      <xdr:colOff>152400</xdr:colOff>
      <xdr:row>130</xdr:row>
      <xdr:rowOff>28574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56" sqref="N5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12"/>
  <sheetViews>
    <sheetView tabSelected="1" topLeftCell="Y7" workbookViewId="0">
      <selection activeCell="AZ43" sqref="AZ43"/>
    </sheetView>
  </sheetViews>
  <sheetFormatPr defaultRowHeight="15"/>
  <cols>
    <col min="13" max="13" width="12" bestFit="1" customWidth="1"/>
  </cols>
  <sheetData>
    <row r="1" spans="1:29">
      <c r="A1" t="s">
        <v>0</v>
      </c>
      <c r="B1" t="s">
        <v>19</v>
      </c>
      <c r="E1" t="s">
        <v>20</v>
      </c>
      <c r="F1" t="str">
        <f>B30</f>
        <v>EK</v>
      </c>
      <c r="G1" s="7" t="str">
        <f>C30</f>
        <v>Dinic</v>
      </c>
      <c r="H1" s="7" t="str">
        <f>D30</f>
        <v>GT N3</v>
      </c>
      <c r="I1" s="7" t="str">
        <f>E30</f>
        <v>GT N3 GR</v>
      </c>
      <c r="J1" s="7" t="str">
        <f>F30</f>
        <v>GT N3 RGR</v>
      </c>
      <c r="K1" s="7" t="str">
        <f>G30</f>
        <v>GT Dyn</v>
      </c>
      <c r="L1" s="7" t="str">
        <f>H30</f>
        <v>GT Dyn Gr</v>
      </c>
      <c r="M1" s="7" t="str">
        <f>I30</f>
        <v>GT Dyn RGR</v>
      </c>
      <c r="N1" s="7" t="str">
        <f>J30</f>
        <v>KR</v>
      </c>
      <c r="O1" s="7" t="str">
        <f>K30</f>
        <v>KR GR</v>
      </c>
      <c r="P1" s="7" t="str">
        <f>L30</f>
        <v>KR RGR</v>
      </c>
      <c r="Q1" s="7" t="str">
        <f>M30</f>
        <v>KR M</v>
      </c>
      <c r="R1" s="7" t="str">
        <f>N30</f>
        <v>KR M GR</v>
      </c>
      <c r="S1" s="7" t="str">
        <f>O30</f>
        <v>KR M RGR</v>
      </c>
      <c r="T1" s="7" t="str">
        <f>P30</f>
        <v>KR M Dyn</v>
      </c>
      <c r="U1" s="7" t="str">
        <f>Q30</f>
        <v>KR M Dyn GR</v>
      </c>
      <c r="V1" s="7" t="str">
        <f>R30</f>
        <v>KR M Dyn RGR</v>
      </c>
      <c r="W1" s="7" t="str">
        <f>S30</f>
        <v>GR</v>
      </c>
      <c r="X1" s="7"/>
      <c r="Y1" s="7"/>
      <c r="Z1" s="7"/>
      <c r="AA1" s="7"/>
      <c r="AB1" s="7"/>
      <c r="AC1" s="7"/>
    </row>
    <row r="2" spans="1:29">
      <c r="A2">
        <f>AVERAGE(A31:A33)</f>
        <v>18</v>
      </c>
      <c r="B2">
        <f>7+(A2-6)/4*6</f>
        <v>25</v>
      </c>
      <c r="C2">
        <f>A2*A2/B2</f>
        <v>12.96</v>
      </c>
      <c r="D2">
        <f>(A2-2)/2</f>
        <v>8</v>
      </c>
      <c r="E2">
        <v>2728</v>
      </c>
      <c r="F2" s="3">
        <f>AVERAGE(B31:B33)</f>
        <v>1.1549133333333333E-5</v>
      </c>
      <c r="G2" s="7">
        <f>AVERAGE(C31:C33)</f>
        <v>1.7212666666666665E-5</v>
      </c>
      <c r="H2" s="7">
        <f>AVERAGE(D31:D33)</f>
        <v>1.1549116666666669E-5</v>
      </c>
      <c r="I2" s="7">
        <f>AVERAGE(E31:E33)</f>
        <v>2.10994E-5</v>
      </c>
      <c r="J2" s="7">
        <f>AVERAGE(F31:F33)</f>
        <v>1.854525E-5</v>
      </c>
      <c r="K2" s="7">
        <f>AVERAGE(G31:G33)</f>
        <v>3.0316466666666667E-5</v>
      </c>
      <c r="L2" s="7">
        <f>AVERAGE(H31:H33)</f>
        <v>4.1421400000000003E-5</v>
      </c>
      <c r="M2" s="7">
        <f>AVERAGE(I31:I33)</f>
        <v>4.7307033333333333E-5</v>
      </c>
      <c r="N2" s="7" t="e">
        <f>AVERAGE(J31:J33)</f>
        <v>#DIV/0!</v>
      </c>
      <c r="O2" s="7" t="e">
        <f>AVERAGE(K31:K33)</f>
        <v>#DIV/0!</v>
      </c>
      <c r="P2" s="7" t="e">
        <f>AVERAGE(L31:L33)</f>
        <v>#DIV/0!</v>
      </c>
      <c r="Q2" s="7" t="e">
        <f>AVERAGE(M31:M33)</f>
        <v>#DIV/0!</v>
      </c>
      <c r="R2" s="7" t="e">
        <f>AVERAGE(N31:N33)</f>
        <v>#DIV/0!</v>
      </c>
      <c r="S2" s="7" t="e">
        <f>AVERAGE(O31:O33)</f>
        <v>#DIV/0!</v>
      </c>
      <c r="T2" s="7" t="e">
        <f>AVERAGE(P31:P33)</f>
        <v>#DIV/0!</v>
      </c>
      <c r="U2" s="7" t="e">
        <f>AVERAGE(Q31:Q33)</f>
        <v>#DIV/0!</v>
      </c>
      <c r="V2" s="7" t="e">
        <f>AVERAGE(R31:R33)</f>
        <v>#DIV/0!</v>
      </c>
      <c r="W2" s="7">
        <f>AVERAGE(S31:S33)</f>
        <v>5.7801200000000004E-4</v>
      </c>
      <c r="X2" s="7"/>
      <c r="Y2" s="7"/>
      <c r="Z2" s="7"/>
      <c r="AA2" s="7"/>
      <c r="AB2" s="7"/>
      <c r="AC2" s="7"/>
    </row>
    <row r="3" spans="1:29">
      <c r="A3" s="3">
        <f>AVERAGE(A34:A36)</f>
        <v>34</v>
      </c>
      <c r="B3" s="38">
        <f t="shared" ref="B3:B17" si="0">7+(A3-6)/4*6</f>
        <v>49</v>
      </c>
      <c r="C3" s="38">
        <f t="shared" ref="C3:C17" si="1">A3*A3/B3</f>
        <v>23.591836734693878</v>
      </c>
      <c r="D3" s="38">
        <f t="shared" ref="D3:D17" si="2">(A3-2)/2</f>
        <v>16</v>
      </c>
      <c r="E3">
        <v>5032</v>
      </c>
      <c r="F3" s="3">
        <f>AVERAGE(B34:B36)</f>
        <v>1.4436433333333335E-5</v>
      </c>
      <c r="G3" s="7">
        <f>AVERAGE(C34:C36)</f>
        <v>3.0538599999999999E-5</v>
      </c>
      <c r="H3" s="7">
        <f>AVERAGE(D34:D36)</f>
        <v>1.3770100000000001E-5</v>
      </c>
      <c r="I3" s="7">
        <f>AVERAGE(E34:E36)</f>
        <v>2.6318666666666666E-5</v>
      </c>
      <c r="J3" s="7">
        <f>AVERAGE(F34:F36)</f>
        <v>1.3992233333333333E-5</v>
      </c>
      <c r="K3" s="7">
        <f>AVERAGE(G34:G36)</f>
        <v>5.1082700000000005E-5</v>
      </c>
      <c r="L3" s="7">
        <f>AVERAGE(H34:H36)</f>
        <v>8.3509099999999996E-5</v>
      </c>
      <c r="M3" s="7">
        <f>AVERAGE(I34:I36)</f>
        <v>4.5974433333333332E-5</v>
      </c>
      <c r="N3" s="7" t="e">
        <f>AVERAGE(J34:J36)</f>
        <v>#DIV/0!</v>
      </c>
      <c r="O3" s="7" t="e">
        <f>AVERAGE(K34:K36)</f>
        <v>#DIV/0!</v>
      </c>
      <c r="P3" s="7" t="e">
        <f>AVERAGE(L34:L36)</f>
        <v>#DIV/0!</v>
      </c>
      <c r="Q3" s="7" t="e">
        <f>AVERAGE(M34:M36)</f>
        <v>#DIV/0!</v>
      </c>
      <c r="R3" s="7" t="e">
        <f>AVERAGE(N34:N36)</f>
        <v>#DIV/0!</v>
      </c>
      <c r="S3" s="7" t="e">
        <f>AVERAGE(O34:O36)</f>
        <v>#DIV/0!</v>
      </c>
      <c r="T3" s="7" t="e">
        <f>AVERAGE(P34:P36)</f>
        <v>#DIV/0!</v>
      </c>
      <c r="U3" s="7" t="e">
        <f>AVERAGE(Q34:Q36)</f>
        <v>#DIV/0!</v>
      </c>
      <c r="V3" s="7" t="e">
        <f>AVERAGE(R34:R36)</f>
        <v>#DIV/0!</v>
      </c>
      <c r="W3" s="7">
        <f>AVERAGE(S34:S36)</f>
        <v>1.5363633333333332E-3</v>
      </c>
      <c r="X3" s="7"/>
      <c r="Y3" s="7"/>
      <c r="Z3" s="7"/>
      <c r="AA3" s="7"/>
      <c r="AB3" s="7"/>
      <c r="AC3" s="7"/>
    </row>
    <row r="4" spans="1:29">
      <c r="A4" s="3">
        <f>AVERAGE(A37:A39)</f>
        <v>66</v>
      </c>
      <c r="B4" s="38">
        <f t="shared" si="0"/>
        <v>97</v>
      </c>
      <c r="C4" s="38">
        <f t="shared" si="1"/>
        <v>44.907216494845358</v>
      </c>
      <c r="D4" s="38">
        <f t="shared" si="2"/>
        <v>32</v>
      </c>
      <c r="E4">
        <v>9640</v>
      </c>
      <c r="F4" s="3">
        <f>AVERAGE(B37:B39)</f>
        <v>4.1976633333333334E-5</v>
      </c>
      <c r="G4" s="7">
        <f>AVERAGE(C37:C39)</f>
        <v>8.2842800000000006E-5</v>
      </c>
      <c r="H4" s="7">
        <f>AVERAGE(D37:D39)</f>
        <v>3.3203766666666662E-5</v>
      </c>
      <c r="I4" s="7">
        <f>AVERAGE(E37:E39)</f>
        <v>6.4519666666666665E-5</v>
      </c>
      <c r="J4" s="7">
        <f>AVERAGE(F37:F39)</f>
        <v>2.4319799999999997E-5</v>
      </c>
      <c r="K4" s="7">
        <f>AVERAGE(G37:G39)</f>
        <v>1.3670166666666665E-4</v>
      </c>
      <c r="L4" s="7">
        <f>AVERAGE(H37:H39)</f>
        <v>2.2032200000000001E-4</v>
      </c>
      <c r="M4" s="7">
        <f>AVERAGE(I37:I39)</f>
        <v>7.9067133333333341E-5</v>
      </c>
      <c r="N4" s="7" t="e">
        <f>AVERAGE(J37:J39)</f>
        <v>#DIV/0!</v>
      </c>
      <c r="O4" s="7" t="e">
        <f>AVERAGE(K37:K39)</f>
        <v>#DIV/0!</v>
      </c>
      <c r="P4" s="7" t="e">
        <f>AVERAGE(L37:L39)</f>
        <v>#DIV/0!</v>
      </c>
      <c r="Q4" s="7" t="e">
        <f>AVERAGE(M37:M39)</f>
        <v>#DIV/0!</v>
      </c>
      <c r="R4" s="7" t="e">
        <f>AVERAGE(N37:N39)</f>
        <v>#DIV/0!</v>
      </c>
      <c r="S4" s="7" t="e">
        <f>AVERAGE(O37:O39)</f>
        <v>#DIV/0!</v>
      </c>
      <c r="T4" s="7" t="e">
        <f>AVERAGE(P37:P39)</f>
        <v>#DIV/0!</v>
      </c>
      <c r="U4" s="7" t="e">
        <f>AVERAGE(Q37:Q39)</f>
        <v>#DIV/0!</v>
      </c>
      <c r="V4" s="7" t="e">
        <f>AVERAGE(R37:R39)</f>
        <v>#DIV/0!</v>
      </c>
      <c r="W4" s="7">
        <f>AVERAGE(S37:S39)</f>
        <v>3.6474166666666664E-3</v>
      </c>
      <c r="X4" s="7"/>
      <c r="Y4" s="7"/>
      <c r="Z4" s="7"/>
      <c r="AA4" s="7"/>
      <c r="AB4" s="7"/>
      <c r="AC4" s="7"/>
    </row>
    <row r="5" spans="1:29">
      <c r="A5" s="3">
        <f>AVERAGE(A40:A42)</f>
        <v>130</v>
      </c>
      <c r="B5" s="38">
        <f t="shared" si="0"/>
        <v>193</v>
      </c>
      <c r="C5" s="38">
        <f t="shared" si="1"/>
        <v>87.564766839378237</v>
      </c>
      <c r="D5" s="38">
        <f t="shared" si="2"/>
        <v>64</v>
      </c>
      <c r="E5">
        <v>18856</v>
      </c>
      <c r="F5" s="3">
        <f>AVERAGE(B40:B42)</f>
        <v>1.5224866666666668E-4</v>
      </c>
      <c r="G5" s="7">
        <f>AVERAGE(C40:C42)</f>
        <v>2.6729599999999998E-4</v>
      </c>
      <c r="H5" s="7">
        <f>AVERAGE(D40:D42)</f>
        <v>8.5174866666666677E-5</v>
      </c>
      <c r="I5" s="7">
        <f>AVERAGE(E40:E42)</f>
        <v>2.0022199999999998E-4</v>
      </c>
      <c r="J5" s="7">
        <f>AVERAGE(F40:F42)</f>
        <v>4.20877E-5</v>
      </c>
      <c r="K5" s="7">
        <f>AVERAGE(G40:G42)</f>
        <v>2.828426666666667E-4</v>
      </c>
      <c r="L5" s="7">
        <f>AVERAGE(H40:H42)</f>
        <v>6.9117099999999997E-4</v>
      </c>
      <c r="M5" s="7">
        <f>AVERAGE(I40:I42)</f>
        <v>1.5435899999999999E-4</v>
      </c>
      <c r="N5" s="7" t="e">
        <f>AVERAGE(J40:J42)</f>
        <v>#DIV/0!</v>
      </c>
      <c r="O5" s="7" t="e">
        <f>AVERAGE(K40:K42)</f>
        <v>#DIV/0!</v>
      </c>
      <c r="P5" s="7" t="e">
        <f>AVERAGE(L40:L42)</f>
        <v>#DIV/0!</v>
      </c>
      <c r="Q5" s="7" t="e">
        <f>AVERAGE(M40:M42)</f>
        <v>#DIV/0!</v>
      </c>
      <c r="R5" s="7" t="e">
        <f>AVERAGE(N40:N42)</f>
        <v>#DIV/0!</v>
      </c>
      <c r="S5" s="7" t="e">
        <f>AVERAGE(O40:O42)</f>
        <v>#DIV/0!</v>
      </c>
      <c r="T5" s="7" t="e">
        <f>AVERAGE(P40:P42)</f>
        <v>#DIV/0!</v>
      </c>
      <c r="U5" s="7" t="e">
        <f>AVERAGE(Q40:Q42)</f>
        <v>#DIV/0!</v>
      </c>
      <c r="V5" s="7" t="e">
        <f>AVERAGE(R40:R42)</f>
        <v>#DIV/0!</v>
      </c>
      <c r="W5" s="7">
        <f>AVERAGE(S40:S42)</f>
        <v>1.2470066666666666E-2</v>
      </c>
      <c r="X5" s="7"/>
      <c r="Y5" s="7"/>
      <c r="Z5" s="7"/>
      <c r="AA5" s="7"/>
      <c r="AB5" s="7"/>
      <c r="AC5" s="7"/>
    </row>
    <row r="6" spans="1:29">
      <c r="A6" s="3">
        <f>AVERAGE(A43:A45)</f>
        <v>258</v>
      </c>
      <c r="B6" s="38">
        <f t="shared" si="0"/>
        <v>385</v>
      </c>
      <c r="C6" s="38">
        <f t="shared" si="1"/>
        <v>172.89350649350649</v>
      </c>
      <c r="D6" s="38">
        <f t="shared" si="2"/>
        <v>128</v>
      </c>
      <c r="E6">
        <v>37288</v>
      </c>
      <c r="F6" s="3">
        <f>AVERAGE(B43:B45)</f>
        <v>5.7068233333333336E-4</v>
      </c>
      <c r="G6" s="7">
        <f>AVERAGE(C43:C45)</f>
        <v>1.0044413333333332E-3</v>
      </c>
      <c r="H6" s="7">
        <f>AVERAGE(D43:D45)</f>
        <v>2.1898933333333332E-4</v>
      </c>
      <c r="I6" s="7">
        <f>AVERAGE(E43:E45)</f>
        <v>7.7934433333333344E-4</v>
      </c>
      <c r="J6" s="7">
        <f>AVERAGE(F43:F45)</f>
        <v>1.2659633333333333E-4</v>
      </c>
      <c r="K6" s="7">
        <f>AVERAGE(G43:G45)</f>
        <v>7.7023800000000002E-4</v>
      </c>
      <c r="L6" s="7">
        <f>AVERAGE(H43:H45)</f>
        <v>2.4702933333333333E-3</v>
      </c>
      <c r="M6" s="7">
        <f>AVERAGE(I43:I45)</f>
        <v>2.4808399999999998E-4</v>
      </c>
      <c r="N6" s="7" t="e">
        <f>AVERAGE(J43:J45)</f>
        <v>#DIV/0!</v>
      </c>
      <c r="O6" s="7" t="e">
        <f>AVERAGE(K43:K45)</f>
        <v>#DIV/0!</v>
      </c>
      <c r="P6" s="7" t="e">
        <f>AVERAGE(L43:L45)</f>
        <v>#DIV/0!</v>
      </c>
      <c r="Q6" s="7" t="e">
        <f>AVERAGE(M43:M45)</f>
        <v>#DIV/0!</v>
      </c>
      <c r="R6" s="7" t="e">
        <f>AVERAGE(N43:N45)</f>
        <v>#DIV/0!</v>
      </c>
      <c r="S6" s="7" t="e">
        <f>AVERAGE(O43:O45)</f>
        <v>#DIV/0!</v>
      </c>
      <c r="T6" s="7" t="e">
        <f>AVERAGE(P43:P45)</f>
        <v>#DIV/0!</v>
      </c>
      <c r="U6" s="7" t="e">
        <f>AVERAGE(Q43:Q45)</f>
        <v>#DIV/0!</v>
      </c>
      <c r="V6" s="7" t="e">
        <f>AVERAGE(R43:R45)</f>
        <v>#DIV/0!</v>
      </c>
      <c r="W6" s="7">
        <f>AVERAGE(S43:S45)</f>
        <v>3.4521233333333332E-2</v>
      </c>
      <c r="X6" s="7"/>
      <c r="Y6" s="7"/>
      <c r="Z6" s="7"/>
      <c r="AA6" s="7"/>
      <c r="AB6" s="7"/>
      <c r="AC6" s="7"/>
    </row>
    <row r="7" spans="1:29">
      <c r="A7" s="3">
        <f>AVERAGE(A46:A48)</f>
        <v>514</v>
      </c>
      <c r="B7" s="38">
        <f t="shared" si="0"/>
        <v>769</v>
      </c>
      <c r="C7" s="38">
        <f t="shared" si="1"/>
        <v>343.55786736020804</v>
      </c>
      <c r="D7" s="38">
        <f t="shared" si="2"/>
        <v>256</v>
      </c>
      <c r="E7">
        <v>74152</v>
      </c>
      <c r="F7" s="3">
        <f>AVERAGE(B46:B48)</f>
        <v>2.2028866666666666E-3</v>
      </c>
      <c r="G7" s="7">
        <f>AVERAGE(C46:C48)</f>
        <v>4.0043266666666662E-3</v>
      </c>
      <c r="H7" s="7">
        <f>AVERAGE(D46:D48)</f>
        <v>5.4702900000000009E-4</v>
      </c>
      <c r="I7" s="7">
        <f>AVERAGE(E46:E48)</f>
        <v>2.9552466666666662E-3</v>
      </c>
      <c r="J7" s="7">
        <f>AVERAGE(F46:F48)</f>
        <v>4.1199299999999998E-4</v>
      </c>
      <c r="K7" s="7">
        <f>AVERAGE(G46:G48)</f>
        <v>2.0394199999999997E-3</v>
      </c>
      <c r="L7" s="7">
        <f>AVERAGE(H46:H48)</f>
        <v>9.390776666666668E-3</v>
      </c>
      <c r="M7" s="7">
        <f>AVERAGE(I46:I48)</f>
        <v>4.7762299999999999E-4</v>
      </c>
      <c r="N7" s="7" t="e">
        <f>AVERAGE(J46:J48)</f>
        <v>#DIV/0!</v>
      </c>
      <c r="O7" s="7" t="e">
        <f>AVERAGE(K46:K48)</f>
        <v>#DIV/0!</v>
      </c>
      <c r="P7" s="7" t="e">
        <f>AVERAGE(L46:L48)</f>
        <v>#DIV/0!</v>
      </c>
      <c r="Q7" s="7" t="e">
        <f>AVERAGE(M46:M48)</f>
        <v>#DIV/0!</v>
      </c>
      <c r="R7" s="7" t="e">
        <f>AVERAGE(N46:N48)</f>
        <v>#DIV/0!</v>
      </c>
      <c r="S7" s="7" t="e">
        <f>AVERAGE(O46:O48)</f>
        <v>#DIV/0!</v>
      </c>
      <c r="T7" s="7" t="e">
        <f>AVERAGE(P46:P48)</f>
        <v>#DIV/0!</v>
      </c>
      <c r="U7" s="7" t="e">
        <f>AVERAGE(Q46:Q48)</f>
        <v>#DIV/0!</v>
      </c>
      <c r="V7" s="7" t="e">
        <f>AVERAGE(R46:R48)</f>
        <v>#DIV/0!</v>
      </c>
      <c r="W7" s="7">
        <f>AVERAGE(S46:S48)</f>
        <v>0.113386</v>
      </c>
      <c r="X7" s="7"/>
      <c r="Y7" s="7"/>
      <c r="Z7" s="7"/>
      <c r="AA7" s="7"/>
      <c r="AB7" s="7"/>
      <c r="AC7" s="7"/>
    </row>
    <row r="8" spans="1:29">
      <c r="A8" s="3">
        <f>AVERAGE(A49:A51)</f>
        <v>1026</v>
      </c>
      <c r="B8" s="38">
        <f t="shared" si="0"/>
        <v>1537</v>
      </c>
      <c r="C8" s="38">
        <f t="shared" si="1"/>
        <v>684.89004554326607</v>
      </c>
      <c r="D8" s="38">
        <f t="shared" si="2"/>
        <v>512</v>
      </c>
      <c r="E8">
        <v>147880</v>
      </c>
      <c r="F8" s="3">
        <f>AVERAGE(B49:B51)</f>
        <v>8.8381966666666659E-3</v>
      </c>
      <c r="G8" s="7">
        <f>AVERAGE(C49:C51)</f>
        <v>1.6182333333333333E-2</v>
      </c>
      <c r="H8" s="7">
        <f>AVERAGE(D49:D51)</f>
        <v>1.5559133333333333E-3</v>
      </c>
      <c r="I8" s="7">
        <f>AVERAGE(E49:E51)</f>
        <v>1.1688166666666666E-2</v>
      </c>
      <c r="J8" s="7">
        <f>AVERAGE(F49:F51)</f>
        <v>1.5651266666666665E-3</v>
      </c>
      <c r="K8" s="7">
        <f>AVERAGE(G49:G51)</f>
        <v>5.8670666666666661E-3</v>
      </c>
      <c r="L8" s="7">
        <f>AVERAGE(H49:H51)</f>
        <v>3.7692366666666664E-2</v>
      </c>
      <c r="M8" s="7">
        <f>AVERAGE(I49:I51)</f>
        <v>9.3259199999999999E-4</v>
      </c>
      <c r="N8" s="7" t="e">
        <f>AVERAGE(J49:J51)</f>
        <v>#DIV/0!</v>
      </c>
      <c r="O8" s="7" t="e">
        <f>AVERAGE(K49:K51)</f>
        <v>#DIV/0!</v>
      </c>
      <c r="P8" s="7" t="e">
        <f>AVERAGE(L49:L51)</f>
        <v>#DIV/0!</v>
      </c>
      <c r="Q8" s="7" t="e">
        <f>AVERAGE(M49:M51)</f>
        <v>#DIV/0!</v>
      </c>
      <c r="R8" s="7" t="e">
        <f>AVERAGE(N49:N51)</f>
        <v>#DIV/0!</v>
      </c>
      <c r="S8" s="7" t="e">
        <f>AVERAGE(O49:O51)</f>
        <v>#DIV/0!</v>
      </c>
      <c r="T8" s="7" t="e">
        <f>AVERAGE(P49:P51)</f>
        <v>#DIV/0!</v>
      </c>
      <c r="U8" s="7" t="e">
        <f>AVERAGE(Q49:Q51)</f>
        <v>#DIV/0!</v>
      </c>
      <c r="V8" s="7" t="e">
        <f>AVERAGE(R49:R51)</f>
        <v>#DIV/0!</v>
      </c>
      <c r="W8" s="7">
        <f>AVERAGE(S49:S51)</f>
        <v>0.33232533333333336</v>
      </c>
      <c r="X8" s="7"/>
      <c r="Y8" s="7"/>
      <c r="Z8" s="7"/>
      <c r="AA8" s="7"/>
      <c r="AB8" s="7"/>
      <c r="AC8" s="7"/>
    </row>
    <row r="9" spans="1:29">
      <c r="A9" s="3">
        <f>AVERAGE(A52:A54)</f>
        <v>2050</v>
      </c>
      <c r="B9" s="38">
        <f t="shared" si="0"/>
        <v>3073</v>
      </c>
      <c r="C9" s="38">
        <f t="shared" si="1"/>
        <v>1367.5561340709405</v>
      </c>
      <c r="D9" s="38">
        <f t="shared" si="2"/>
        <v>1024</v>
      </c>
      <c r="E9">
        <v>295336</v>
      </c>
      <c r="F9" s="3">
        <f>AVERAGE(B52:B54)</f>
        <v>4.4657700000000002E-2</v>
      </c>
      <c r="G9" s="7">
        <f>AVERAGE(C52:C54)</f>
        <v>7.4038699999999999E-2</v>
      </c>
      <c r="H9" s="7">
        <f>AVERAGE(D52:D54)</f>
        <v>4.7082666666666663E-3</v>
      </c>
      <c r="I9" s="7">
        <f>AVERAGE(E52:E54)</f>
        <v>4.8399299999999999E-2</v>
      </c>
      <c r="J9" s="7">
        <f>AVERAGE(F52:F54)</f>
        <v>6.0930566666666667E-3</v>
      </c>
      <c r="K9" s="7">
        <f>AVERAGE(G52:G54)</f>
        <v>1.5698800000000002E-2</v>
      </c>
      <c r="L9" s="7">
        <f>AVERAGE(H52:H54)</f>
        <v>0.15157166666666666</v>
      </c>
      <c r="M9" s="7">
        <f>AVERAGE(I52:I54)</f>
        <v>1.85819E-3</v>
      </c>
      <c r="N9" s="7" t="e">
        <f>AVERAGE(J52:J54)</f>
        <v>#DIV/0!</v>
      </c>
      <c r="O9" s="7" t="e">
        <f>AVERAGE(K52:K54)</f>
        <v>#DIV/0!</v>
      </c>
      <c r="P9" s="7" t="e">
        <f>AVERAGE(L52:L54)</f>
        <v>#DIV/0!</v>
      </c>
      <c r="Q9" s="7" t="e">
        <f>AVERAGE(M52:M54)</f>
        <v>#DIV/0!</v>
      </c>
      <c r="R9" s="7" t="e">
        <f>AVERAGE(N52:N54)</f>
        <v>#DIV/0!</v>
      </c>
      <c r="S9" s="7" t="e">
        <f>AVERAGE(O52:O54)</f>
        <v>#DIV/0!</v>
      </c>
      <c r="T9" s="7" t="e">
        <f>AVERAGE(P52:P54)</f>
        <v>#DIV/0!</v>
      </c>
      <c r="U9" s="7" t="e">
        <f>AVERAGE(Q52:Q54)</f>
        <v>#DIV/0!</v>
      </c>
      <c r="V9" s="7" t="e">
        <f>AVERAGE(R52:R54)</f>
        <v>#DIV/0!</v>
      </c>
      <c r="W9" s="7">
        <f>AVERAGE(S52:S54)</f>
        <v>1.0925233333333333</v>
      </c>
      <c r="X9" s="7"/>
      <c r="Y9" s="7"/>
      <c r="Z9" s="7"/>
      <c r="AA9" s="7"/>
      <c r="AB9" s="7"/>
      <c r="AC9" s="7"/>
    </row>
    <row r="10" spans="1:29">
      <c r="A10" s="3">
        <f>AVERAGE(A55:A57)</f>
        <v>4098</v>
      </c>
      <c r="B10" s="38">
        <f t="shared" si="0"/>
        <v>6145</v>
      </c>
      <c r="C10" s="38">
        <f t="shared" si="1"/>
        <v>2732.8891781936532</v>
      </c>
      <c r="D10" s="38">
        <f t="shared" si="2"/>
        <v>2048</v>
      </c>
      <c r="E10">
        <v>590248</v>
      </c>
      <c r="F10" s="3">
        <f>AVERAGE(B55:B57)</f>
        <v>0.16267066666666666</v>
      </c>
      <c r="G10" s="7">
        <f>AVERAGE(C55:C57)</f>
        <v>0.32208100000000001</v>
      </c>
      <c r="H10" s="7">
        <f>AVERAGE(D55:D57)</f>
        <v>1.4102166666666666E-2</v>
      </c>
      <c r="I10" s="7">
        <f>AVERAGE(E55:E57)</f>
        <v>0.19360600000000003</v>
      </c>
      <c r="J10" s="7">
        <f>AVERAGE(F55:F57)</f>
        <v>2.44856E-2</v>
      </c>
      <c r="K10" s="7">
        <f>AVERAGE(G55:G57)</f>
        <v>4.2615099999999996E-2</v>
      </c>
      <c r="L10" s="7">
        <f>AVERAGE(H55:H57)</f>
        <v>0.6216773333333333</v>
      </c>
      <c r="M10" s="7">
        <f>AVERAGE(I55:I57)</f>
        <v>3.728703333333333E-3</v>
      </c>
      <c r="N10" s="7"/>
      <c r="O10" s="7"/>
      <c r="P10" s="7"/>
      <c r="Q10" s="7" t="e">
        <f>AVERAGE(M55:M57)</f>
        <v>#DIV/0!</v>
      </c>
      <c r="R10" s="7" t="e">
        <f>AVERAGE(N55:N57)</f>
        <v>#DIV/0!</v>
      </c>
      <c r="S10" s="7" t="e">
        <f>AVERAGE(O55:O57)</f>
        <v>#DIV/0!</v>
      </c>
      <c r="T10" s="7" t="e">
        <f>AVERAGE(P55:P57)</f>
        <v>#DIV/0!</v>
      </c>
      <c r="U10" s="7" t="e">
        <f>AVERAGE(Q55:Q57)</f>
        <v>#DIV/0!</v>
      </c>
      <c r="V10" s="7" t="e">
        <f>AVERAGE(R55:R57)</f>
        <v>#DIV/0!</v>
      </c>
      <c r="W10" s="7">
        <f>AVERAGE(S55:S57)</f>
        <v>3.1702533333333336</v>
      </c>
      <c r="X10" s="7"/>
      <c r="Y10" s="7"/>
      <c r="Z10" s="7"/>
      <c r="AA10" s="7"/>
      <c r="AB10" s="7"/>
      <c r="AC10" s="7"/>
    </row>
    <row r="11" spans="1:29">
      <c r="A11" s="3">
        <f>AVERAGE(A58:A60)</f>
        <v>8194</v>
      </c>
      <c r="B11" s="38">
        <f t="shared" si="0"/>
        <v>12289</v>
      </c>
      <c r="C11" s="38">
        <f t="shared" si="1"/>
        <v>5463.5557002197083</v>
      </c>
      <c r="D11" s="38">
        <f t="shared" si="2"/>
        <v>4096</v>
      </c>
      <c r="E11">
        <v>1180072</v>
      </c>
      <c r="F11" s="3">
        <f>AVERAGE(B58:B60)</f>
        <v>0.66833133333333328</v>
      </c>
      <c r="G11" s="7">
        <f>AVERAGE(C58:C60)</f>
        <v>1.3446133333333332</v>
      </c>
      <c r="H11" s="7">
        <f>AVERAGE(D58:D60)</f>
        <v>4.1543666666666666E-2</v>
      </c>
      <c r="I11" s="7">
        <f>AVERAGE(E58:E60)</f>
        <v>0.77492833333333344</v>
      </c>
      <c r="J11" s="7">
        <f>AVERAGE(F58:F60)</f>
        <v>0.104717</v>
      </c>
      <c r="K11" s="7">
        <f>AVERAGE(G58:G60)</f>
        <v>0.12152266666666667</v>
      </c>
      <c r="L11" s="7">
        <f>AVERAGE(H58:H60)</f>
        <v>2.5378000000000003</v>
      </c>
      <c r="M11" s="7">
        <f>AVERAGE(I58:I60)</f>
        <v>7.4879433333333335E-3</v>
      </c>
      <c r="N11" s="7"/>
      <c r="O11" s="7"/>
      <c r="P11" s="7"/>
      <c r="Q11" s="7" t="e">
        <f>AVERAGE(M58:M60)</f>
        <v>#DIV/0!</v>
      </c>
      <c r="R11" s="7" t="e">
        <f>AVERAGE(N58:N60)</f>
        <v>#DIV/0!</v>
      </c>
      <c r="S11" s="7" t="e">
        <f>AVERAGE(O58:O60)</f>
        <v>#DIV/0!</v>
      </c>
      <c r="T11" s="7" t="e">
        <f>AVERAGE(P58:P60)</f>
        <v>#DIV/0!</v>
      </c>
      <c r="U11" s="7" t="e">
        <f>AVERAGE(Q58:Q60)</f>
        <v>#DIV/0!</v>
      </c>
      <c r="V11" s="7" t="e">
        <f>AVERAGE(R58:R60)</f>
        <v>#DIV/0!</v>
      </c>
      <c r="W11" s="7">
        <f>AVERAGE(S58:S60)</f>
        <v>10.355533333333334</v>
      </c>
      <c r="X11" s="7"/>
      <c r="Y11" s="7"/>
      <c r="Z11" s="7"/>
      <c r="AA11" s="7"/>
      <c r="AB11" s="7"/>
      <c r="AC11" s="7"/>
    </row>
    <row r="12" spans="1:29">
      <c r="A12" s="3">
        <f>AVERAGE(A61:A63)</f>
        <v>16386</v>
      </c>
      <c r="B12" s="38">
        <f t="shared" si="0"/>
        <v>24577</v>
      </c>
      <c r="C12" s="38">
        <f t="shared" si="1"/>
        <v>10924.888961223909</v>
      </c>
      <c r="D12" s="38">
        <f t="shared" si="2"/>
        <v>8192</v>
      </c>
      <c r="E12">
        <v>2359720</v>
      </c>
      <c r="F12" s="3">
        <f>AVERAGE(B61:B63)</f>
        <v>2.6985100000000002</v>
      </c>
      <c r="G12" s="7">
        <f>AVERAGE(C61:C63)</f>
        <v>5.6330766666666667</v>
      </c>
      <c r="H12" s="7">
        <f>AVERAGE(D61:D63)</f>
        <v>0.12640300000000002</v>
      </c>
      <c r="I12" s="7">
        <f>AVERAGE(E61:E63)</f>
        <v>3.1532333333333331</v>
      </c>
      <c r="J12" s="7">
        <f>AVERAGE(F61:F63)</f>
        <v>0.42827766666666661</v>
      </c>
      <c r="K12" s="7">
        <f>AVERAGE(G61:G63)</f>
        <v>0.3489356666666667</v>
      </c>
      <c r="L12" s="7">
        <f>AVERAGE(H61:H63)</f>
        <v>10.339166666666666</v>
      </c>
      <c r="M12" s="7">
        <f>AVERAGE(I61:I63)</f>
        <v>1.50855E-2</v>
      </c>
      <c r="N12" s="7"/>
      <c r="O12" s="7"/>
      <c r="P12" s="7"/>
      <c r="Q12" s="7" t="e">
        <f>AVERAGE(M61:M63)</f>
        <v>#DIV/0!</v>
      </c>
      <c r="R12" s="7" t="e">
        <f>AVERAGE(N61:N63)</f>
        <v>#DIV/0!</v>
      </c>
      <c r="S12" s="7" t="e">
        <f>AVERAGE(O61:O63)</f>
        <v>#DIV/0!</v>
      </c>
      <c r="T12" s="7" t="e">
        <f>AVERAGE(P61:P63)</f>
        <v>#DIV/0!</v>
      </c>
      <c r="U12" s="7"/>
      <c r="V12" s="7" t="e">
        <f>AVERAGE(R61:R63)</f>
        <v>#DIV/0!</v>
      </c>
      <c r="W12" s="7">
        <f>AVERAGE(S61:S63)</f>
        <v>30.222899999999999</v>
      </c>
      <c r="X12" s="7"/>
      <c r="Y12" s="7"/>
      <c r="Z12" s="7"/>
      <c r="AA12" s="7"/>
      <c r="AB12" s="7"/>
      <c r="AC12" s="7"/>
    </row>
    <row r="13" spans="1:29">
      <c r="A13" s="3">
        <f>AVERAGE(A64:A66)</f>
        <v>32770</v>
      </c>
      <c r="B13" s="38">
        <f t="shared" si="0"/>
        <v>49153</v>
      </c>
      <c r="C13" s="38">
        <f t="shared" si="1"/>
        <v>21847.555591723802</v>
      </c>
      <c r="D13" s="38">
        <f t="shared" si="2"/>
        <v>16384</v>
      </c>
      <c r="E13">
        <v>4719016</v>
      </c>
      <c r="F13" s="3">
        <f>AVERAGE(B64:B66)</f>
        <v>10.8331</v>
      </c>
      <c r="G13" s="7">
        <f>AVERAGE(C64:C66)</f>
        <v>22.963933333333333</v>
      </c>
      <c r="H13" s="7">
        <f>AVERAGE(D64:D66)</f>
        <v>0.41071466666666662</v>
      </c>
      <c r="I13" s="7">
        <f>AVERAGE(E64:E66)</f>
        <v>12.857866666666666</v>
      </c>
      <c r="J13" s="7">
        <f>AVERAGE(F64:F66)</f>
        <v>1.7090699999999999</v>
      </c>
      <c r="K13" s="7">
        <f>AVERAGE(G64:G66)</f>
        <v>0.97249533333333327</v>
      </c>
      <c r="L13" s="7">
        <f>AVERAGE(H64:H66)</f>
        <v>51.189266666666668</v>
      </c>
      <c r="M13" s="7">
        <f>AVERAGE(I64:I66)</f>
        <v>3.1934766666666663E-2</v>
      </c>
      <c r="N13" s="7"/>
      <c r="O13" s="7"/>
      <c r="P13" s="7"/>
      <c r="Q13" s="7" t="e">
        <f>AVERAGE(M64:M66)</f>
        <v>#DIV/0!</v>
      </c>
      <c r="R13" s="7" t="e">
        <f>AVERAGE(N64:N66)</f>
        <v>#DIV/0!</v>
      </c>
      <c r="S13" s="7" t="e">
        <f>AVERAGE(O64:O66)</f>
        <v>#DIV/0!</v>
      </c>
      <c r="T13" s="7" t="e">
        <f>AVERAGE(P64:P66)</f>
        <v>#DIV/0!</v>
      </c>
      <c r="U13" s="7"/>
      <c r="V13" s="7" t="e">
        <f>AVERAGE(R64:R66)</f>
        <v>#DIV/0!</v>
      </c>
      <c r="W13" s="7">
        <f>AVERAGE(S64:S66)</f>
        <v>97.355500000000006</v>
      </c>
      <c r="X13" s="7"/>
      <c r="Y13" s="7"/>
      <c r="Z13" s="7"/>
      <c r="AA13" s="7"/>
      <c r="AB13" s="7"/>
      <c r="AC13" s="7"/>
    </row>
    <row r="14" spans="1:29">
      <c r="A14" s="3">
        <f>AVERAGE(A67:A69)</f>
        <v>65538</v>
      </c>
      <c r="B14" s="38">
        <f t="shared" si="0"/>
        <v>98305</v>
      </c>
      <c r="C14" s="38">
        <f t="shared" si="1"/>
        <v>43692.888906973196</v>
      </c>
      <c r="D14" s="38">
        <f t="shared" si="2"/>
        <v>32768</v>
      </c>
      <c r="E14">
        <v>9437608</v>
      </c>
      <c r="F14" s="3">
        <f>AVERAGE(B67:B69)</f>
        <v>69.008133333333333</v>
      </c>
      <c r="G14" s="7">
        <f>AVERAGE(C67:C69)</f>
        <v>144.43466666666669</v>
      </c>
      <c r="H14" s="7">
        <f>AVERAGE(D67:D69)</f>
        <v>1.3751833333333332</v>
      </c>
      <c r="I14" s="7">
        <f>AVERAGE(E67:E69)</f>
        <v>82.326766666666657</v>
      </c>
      <c r="J14" s="7">
        <f>AVERAGE(F67:F69)</f>
        <v>6.7881333333333336</v>
      </c>
      <c r="K14" s="7">
        <f>AVERAGE(G67:G69)</f>
        <v>2.7419566666666668</v>
      </c>
      <c r="L14" s="7">
        <f>AVERAGE(H67:H69)</f>
        <v>202.92533333333336</v>
      </c>
      <c r="M14" s="7">
        <f>AVERAGE(I67:I69)</f>
        <v>22.928833333333333</v>
      </c>
      <c r="N14" s="7"/>
      <c r="O14" s="7"/>
      <c r="P14" s="7"/>
      <c r="Q14" s="7" t="e">
        <f>AVERAGE(M67:M69)</f>
        <v>#DIV/0!</v>
      </c>
      <c r="R14" s="7" t="e">
        <f>AVERAGE(N67:N69)</f>
        <v>#DIV/0!</v>
      </c>
      <c r="S14" s="7" t="e">
        <f>AVERAGE(O67:O69)</f>
        <v>#DIV/0!</v>
      </c>
      <c r="T14" s="7" t="e">
        <f>AVERAGE(P67:P69)</f>
        <v>#DIV/0!</v>
      </c>
      <c r="U14" s="7"/>
      <c r="V14" s="7" t="e">
        <f>AVERAGE(R67:R69)</f>
        <v>#DIV/0!</v>
      </c>
      <c r="W14" s="7"/>
      <c r="X14" s="7"/>
      <c r="Y14" s="7"/>
      <c r="Z14" s="7"/>
      <c r="AA14" s="7"/>
      <c r="AB14" s="7"/>
      <c r="AC14" s="7"/>
    </row>
    <row r="15" spans="1:29">
      <c r="A15" s="12">
        <f>AVERAGE(A70:A72)</f>
        <v>131074</v>
      </c>
      <c r="B15" s="38">
        <f t="shared" si="0"/>
        <v>196609</v>
      </c>
      <c r="C15" s="38">
        <f t="shared" si="1"/>
        <v>87383.555564597758</v>
      </c>
      <c r="D15" s="38">
        <f t="shared" si="2"/>
        <v>65536</v>
      </c>
      <c r="E15">
        <v>18874792</v>
      </c>
      <c r="F15" s="12"/>
      <c r="G15" s="12"/>
      <c r="H15" s="12">
        <f>AVERAGE(D70:D72)</f>
        <v>4.7243000000000004</v>
      </c>
      <c r="I15" s="12"/>
      <c r="J15" s="12">
        <f>AVERAGE(F70:F72)</f>
        <v>32.18266666666667</v>
      </c>
      <c r="K15" s="12">
        <f>AVERAGE(G70:G72)</f>
        <v>9.1049633333333322</v>
      </c>
      <c r="L15" s="12"/>
      <c r="M15" s="12">
        <f>AVERAGE(I70:I72)</f>
        <v>107.01499999999999</v>
      </c>
      <c r="N15" s="12"/>
      <c r="O15" s="12"/>
      <c r="P15" s="12"/>
      <c r="Q15" s="12"/>
      <c r="R15" s="12"/>
      <c r="S15" s="12"/>
      <c r="T15" s="12"/>
      <c r="U15" s="12"/>
      <c r="V15" s="12" t="e">
        <f>AVERAGE(R70:R72)</f>
        <v>#DIV/0!</v>
      </c>
      <c r="W15" s="12"/>
    </row>
    <row r="16" spans="1:29">
      <c r="A16" s="15">
        <f>AVERAGE(A73:A75)</f>
        <v>262146</v>
      </c>
      <c r="B16" s="38">
        <f t="shared" si="0"/>
        <v>393217</v>
      </c>
      <c r="C16" s="38">
        <f t="shared" si="1"/>
        <v>174764.88889341001</v>
      </c>
      <c r="D16" s="38">
        <f t="shared" si="2"/>
        <v>131072</v>
      </c>
      <c r="F16" s="15"/>
      <c r="G16" s="15"/>
      <c r="H16" s="15">
        <f>AVERAGE(D73:D75)</f>
        <v>15.852333333333334</v>
      </c>
      <c r="I16" s="15"/>
      <c r="J16" s="15">
        <f>AVERAGE(F73:F75)</f>
        <v>227.16499999999999</v>
      </c>
      <c r="K16" s="15">
        <f>AVERAGE(G73:G75)</f>
        <v>28.445633333333333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>
      <c r="A17" s="15">
        <f>AVERAGE(A76:A78)</f>
        <v>524290</v>
      </c>
      <c r="B17" s="38">
        <f t="shared" si="0"/>
        <v>786433</v>
      </c>
      <c r="C17" s="38">
        <f t="shared" si="1"/>
        <v>349527.55555781611</v>
      </c>
      <c r="D17" s="38">
        <f t="shared" si="2"/>
        <v>262144</v>
      </c>
      <c r="F17" s="15"/>
      <c r="G17" s="15"/>
      <c r="H17" s="15">
        <f>AVERAGE(D76:D78)</f>
        <v>50.244066666666662</v>
      </c>
      <c r="I17" s="15"/>
      <c r="J17" s="15"/>
      <c r="K17" s="15">
        <f>AVERAGE(G76:G78)</f>
        <v>85.254433333333338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>
      <c r="A18" s="3"/>
    </row>
    <row r="19" spans="1:23">
      <c r="A19" s="3"/>
    </row>
    <row r="20" spans="1:23">
      <c r="A20" s="3"/>
    </row>
    <row r="22" spans="1:23">
      <c r="D22">
        <v>26</v>
      </c>
      <c r="E22">
        <v>6</v>
      </c>
      <c r="F22" s="38">
        <f t="shared" ref="F22:F23" si="3">(D22-2)/4</f>
        <v>6</v>
      </c>
    </row>
    <row r="23" spans="1:23">
      <c r="D23">
        <v>30</v>
      </c>
      <c r="E23">
        <v>7</v>
      </c>
      <c r="F23" s="38">
        <f t="shared" si="3"/>
        <v>7</v>
      </c>
    </row>
    <row r="24" spans="1:23">
      <c r="D24">
        <v>34</v>
      </c>
      <c r="E24">
        <v>8</v>
      </c>
      <c r="F24">
        <f>(D24-2)/4</f>
        <v>8</v>
      </c>
    </row>
    <row r="30" spans="1:23">
      <c r="A30" t="s">
        <v>0</v>
      </c>
      <c r="B30" t="s">
        <v>1</v>
      </c>
      <c r="C30" t="s">
        <v>2</v>
      </c>
      <c r="D30" t="s">
        <v>3</v>
      </c>
      <c r="E30" t="s">
        <v>5</v>
      </c>
      <c r="F30" t="s">
        <v>6</v>
      </c>
      <c r="G30" t="s">
        <v>4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O30" t="s">
        <v>14</v>
      </c>
      <c r="P30" t="s">
        <v>15</v>
      </c>
      <c r="Q30" t="s">
        <v>16</v>
      </c>
      <c r="R30" t="s">
        <v>17</v>
      </c>
      <c r="S30" t="s">
        <v>18</v>
      </c>
    </row>
    <row r="31" spans="1:23">
      <c r="A31" s="2">
        <v>18</v>
      </c>
      <c r="B31" s="6">
        <v>1.59911E-5</v>
      </c>
      <c r="C31" s="4">
        <v>2.4652999999999999E-5</v>
      </c>
      <c r="D31" s="22">
        <v>1.8989400000000002E-5</v>
      </c>
      <c r="E31" s="17">
        <v>3.7312599999999999E-5</v>
      </c>
      <c r="F31" s="19">
        <v>2.8317600000000001E-5</v>
      </c>
      <c r="G31" s="14">
        <v>3.7978900000000003E-5</v>
      </c>
      <c r="H31" s="9">
        <v>5.1971100000000001E-5</v>
      </c>
      <c r="I31" s="11">
        <v>5.7967799999999997E-5</v>
      </c>
      <c r="J31" s="28"/>
      <c r="K31" s="29"/>
      <c r="L31" s="38"/>
      <c r="M31" s="27"/>
      <c r="N31" s="35"/>
      <c r="O31" s="37"/>
      <c r="P31" s="24"/>
      <c r="Q31" s="30"/>
      <c r="R31" s="32"/>
      <c r="S31" s="7">
        <v>6.5896699999999999E-4</v>
      </c>
    </row>
    <row r="32" spans="1:23">
      <c r="A32" s="2">
        <v>18</v>
      </c>
      <c r="B32" s="6">
        <v>1.09939E-5</v>
      </c>
      <c r="C32" s="4">
        <v>1.26596E-5</v>
      </c>
      <c r="D32" s="22">
        <v>7.99555E-6</v>
      </c>
      <c r="E32" s="17">
        <v>1.29928E-5</v>
      </c>
      <c r="F32" s="19">
        <v>1.86563E-5</v>
      </c>
      <c r="G32" s="14">
        <v>3.0649599999999999E-5</v>
      </c>
      <c r="H32" s="9">
        <v>4.1643500000000002E-5</v>
      </c>
      <c r="I32" s="11">
        <v>4.9305899999999998E-5</v>
      </c>
      <c r="J32" s="28"/>
      <c r="K32" s="29"/>
      <c r="L32" s="38"/>
      <c r="M32" s="27"/>
      <c r="N32" s="35"/>
      <c r="O32" s="37"/>
      <c r="P32" s="25"/>
      <c r="Q32" s="31"/>
      <c r="R32" s="33"/>
      <c r="S32" s="7">
        <v>5.3803399999999995E-4</v>
      </c>
    </row>
    <row r="33" spans="1:19">
      <c r="A33" s="2">
        <v>18</v>
      </c>
      <c r="B33" s="6">
        <v>7.6623999999999997E-6</v>
      </c>
      <c r="C33" s="4">
        <v>1.43254E-5</v>
      </c>
      <c r="D33" s="22">
        <v>7.6623999999999997E-6</v>
      </c>
      <c r="E33" s="17">
        <v>1.29928E-5</v>
      </c>
      <c r="F33" s="19">
        <v>8.6618500000000008E-6</v>
      </c>
      <c r="G33" s="14">
        <v>2.2320899999999998E-5</v>
      </c>
      <c r="H33" s="9">
        <v>3.0649599999999999E-5</v>
      </c>
      <c r="I33" s="11">
        <v>3.4647400000000003E-5</v>
      </c>
      <c r="J33" s="28"/>
      <c r="K33" s="29"/>
      <c r="L33" s="38"/>
      <c r="M33" s="27"/>
      <c r="N33" s="35"/>
      <c r="O33" s="37"/>
      <c r="P33" s="25"/>
      <c r="Q33" s="31"/>
      <c r="R33" s="33"/>
      <c r="S33" s="7">
        <v>5.3703500000000005E-4</v>
      </c>
    </row>
    <row r="34" spans="1:19">
      <c r="A34" s="2">
        <v>34</v>
      </c>
      <c r="B34" s="6">
        <v>1.46585E-5</v>
      </c>
      <c r="C34" s="4">
        <v>3.2315399999999999E-5</v>
      </c>
      <c r="D34" s="22">
        <v>1.46585E-5</v>
      </c>
      <c r="E34" s="17">
        <v>2.7318099999999999E-5</v>
      </c>
      <c r="F34" s="19">
        <v>1.43254E-5</v>
      </c>
      <c r="G34" s="14">
        <v>5.397E-5</v>
      </c>
      <c r="H34" s="9">
        <v>8.1954399999999996E-5</v>
      </c>
      <c r="I34" s="11">
        <v>4.7640199999999998E-5</v>
      </c>
      <c r="J34" s="28"/>
      <c r="K34" s="29"/>
      <c r="L34" s="38"/>
      <c r="M34" s="27"/>
      <c r="N34" s="35"/>
      <c r="O34" s="37"/>
      <c r="P34" s="24"/>
      <c r="Q34" s="30"/>
      <c r="R34" s="33"/>
      <c r="S34" s="7">
        <v>1.5814500000000001E-3</v>
      </c>
    </row>
    <row r="35" spans="1:19">
      <c r="A35" s="2">
        <v>34</v>
      </c>
      <c r="B35" s="6">
        <v>1.5658000000000002E-5</v>
      </c>
      <c r="C35" s="4">
        <v>3.1649100000000002E-5</v>
      </c>
      <c r="D35" s="22">
        <v>1.3325900000000001E-5</v>
      </c>
      <c r="E35" s="17">
        <v>2.53192E-5</v>
      </c>
      <c r="F35" s="19">
        <v>1.3659099999999999E-5</v>
      </c>
      <c r="G35" s="14">
        <v>4.8306500000000002E-5</v>
      </c>
      <c r="H35" s="9">
        <v>8.4619599999999999E-5</v>
      </c>
      <c r="I35" s="11">
        <v>4.4308699999999998E-5</v>
      </c>
      <c r="J35" s="28"/>
      <c r="K35" s="29"/>
      <c r="L35" s="38"/>
      <c r="M35" s="27"/>
      <c r="N35" s="35"/>
      <c r="O35" s="37"/>
      <c r="P35" s="24"/>
      <c r="Q35" s="30"/>
      <c r="R35" s="33"/>
      <c r="S35" s="7">
        <v>1.5084899999999999E-3</v>
      </c>
    </row>
    <row r="36" spans="1:19">
      <c r="A36" s="2">
        <v>34</v>
      </c>
      <c r="B36" s="6">
        <v>1.29928E-5</v>
      </c>
      <c r="C36" s="4">
        <v>2.7651300000000001E-5</v>
      </c>
      <c r="D36" s="22">
        <v>1.3325900000000001E-5</v>
      </c>
      <c r="E36" s="17">
        <v>2.6318699999999999E-5</v>
      </c>
      <c r="F36" s="19">
        <v>1.39922E-5</v>
      </c>
      <c r="G36" s="14">
        <v>5.0971599999999998E-5</v>
      </c>
      <c r="H36" s="9">
        <v>8.3953299999999995E-5</v>
      </c>
      <c r="I36" s="11">
        <v>4.5974399999999998E-5</v>
      </c>
      <c r="J36" s="28"/>
      <c r="K36" s="29"/>
      <c r="L36" s="38"/>
      <c r="M36" s="27"/>
      <c r="N36" s="35"/>
      <c r="O36" s="37"/>
      <c r="P36" s="24"/>
      <c r="Q36" s="30"/>
      <c r="R36" s="33"/>
      <c r="S36" s="7">
        <v>1.5191499999999999E-3</v>
      </c>
    </row>
    <row r="37" spans="1:19">
      <c r="A37" s="2">
        <v>66</v>
      </c>
      <c r="B37" s="6">
        <v>4.0644099999999999E-5</v>
      </c>
      <c r="C37" s="4">
        <v>8.42864E-5</v>
      </c>
      <c r="D37" s="22">
        <v>3.3314800000000002E-5</v>
      </c>
      <c r="E37" s="17">
        <v>6.6629600000000003E-5</v>
      </c>
      <c r="F37" s="19">
        <v>2.2320899999999998E-5</v>
      </c>
      <c r="G37" s="13">
        <v>1.8023299999999999E-4</v>
      </c>
      <c r="H37" s="8">
        <v>2.2087699999999999E-4</v>
      </c>
      <c r="I37" s="11">
        <v>8.0288699999999996E-5</v>
      </c>
      <c r="J37" s="28"/>
      <c r="K37" s="29"/>
      <c r="L37" s="38"/>
      <c r="M37" s="26"/>
      <c r="N37" s="34"/>
      <c r="O37" s="36"/>
      <c r="P37" s="24"/>
      <c r="Q37" s="30"/>
      <c r="R37" s="32"/>
      <c r="S37" s="7">
        <v>3.68462E-3</v>
      </c>
    </row>
    <row r="38" spans="1:19">
      <c r="A38" s="2">
        <v>66</v>
      </c>
      <c r="B38" s="6">
        <v>4.1976600000000001E-5</v>
      </c>
      <c r="C38" s="4">
        <v>8.1621300000000004E-5</v>
      </c>
      <c r="D38" s="22">
        <v>3.3981099999999999E-5</v>
      </c>
      <c r="E38" s="17">
        <v>6.22987E-5</v>
      </c>
      <c r="F38" s="19">
        <v>2.7984399999999999E-5</v>
      </c>
      <c r="G38" s="13">
        <v>1.14936E-4</v>
      </c>
      <c r="H38" s="8">
        <v>2.24875E-4</v>
      </c>
      <c r="I38" s="11">
        <v>7.6957200000000002E-5</v>
      </c>
      <c r="J38" s="28"/>
      <c r="K38" s="29"/>
      <c r="L38" s="38"/>
      <c r="M38" s="26"/>
      <c r="N38" s="34"/>
      <c r="O38" s="36"/>
      <c r="P38" s="24"/>
      <c r="Q38" s="30"/>
      <c r="R38" s="32"/>
      <c r="S38" s="7">
        <v>3.6249799999999999E-3</v>
      </c>
    </row>
    <row r="39" spans="1:19">
      <c r="A39" s="2">
        <v>66</v>
      </c>
      <c r="B39" s="6">
        <v>4.3309200000000002E-5</v>
      </c>
      <c r="C39" s="4">
        <v>8.26207E-5</v>
      </c>
      <c r="D39" s="22">
        <v>3.2315399999999999E-5</v>
      </c>
      <c r="E39" s="17">
        <v>6.4630700000000004E-5</v>
      </c>
      <c r="F39" s="19">
        <v>2.2654100000000001E-5</v>
      </c>
      <c r="G39" s="13">
        <v>1.14936E-4</v>
      </c>
      <c r="H39" s="8">
        <v>2.15214E-4</v>
      </c>
      <c r="I39" s="11">
        <v>7.9955499999999997E-5</v>
      </c>
      <c r="J39" s="28"/>
      <c r="K39" s="29"/>
      <c r="L39" s="38"/>
      <c r="M39" s="26"/>
      <c r="N39" s="34"/>
      <c r="O39" s="36"/>
      <c r="P39" s="24"/>
      <c r="Q39" s="30"/>
      <c r="R39" s="32"/>
      <c r="S39" s="7">
        <v>3.6326499999999999E-3</v>
      </c>
    </row>
    <row r="40" spans="1:19">
      <c r="A40" s="2">
        <v>130</v>
      </c>
      <c r="B40" s="5">
        <v>1.4258700000000001E-4</v>
      </c>
      <c r="C40" s="3">
        <v>2.60855E-4</v>
      </c>
      <c r="D40" s="22">
        <v>8.5285900000000003E-5</v>
      </c>
      <c r="E40" s="16">
        <v>2.06219E-4</v>
      </c>
      <c r="F40" s="19">
        <v>4.2309799999999999E-5</v>
      </c>
      <c r="G40" s="13">
        <v>2.8783999999999998E-4</v>
      </c>
      <c r="H40" s="8">
        <v>6.8828400000000005E-4</v>
      </c>
      <c r="I40" s="10">
        <v>1.36258E-4</v>
      </c>
      <c r="J40" s="28"/>
      <c r="K40" s="29"/>
      <c r="L40" s="38"/>
      <c r="M40" s="26"/>
      <c r="N40" s="34"/>
      <c r="O40" s="36"/>
      <c r="P40" s="24"/>
      <c r="Q40" s="30"/>
      <c r="R40" s="32"/>
      <c r="S40" s="7">
        <v>1.2614999999999999E-2</v>
      </c>
    </row>
    <row r="41" spans="1:19">
      <c r="A41" s="2">
        <v>130</v>
      </c>
      <c r="B41" s="5">
        <v>1.6657400000000001E-4</v>
      </c>
      <c r="C41" s="3">
        <v>2.8084399999999998E-4</v>
      </c>
      <c r="D41" s="22">
        <v>8.0955E-5</v>
      </c>
      <c r="E41" s="16">
        <v>1.95558E-4</v>
      </c>
      <c r="F41" s="19">
        <v>4.0977199999999998E-5</v>
      </c>
      <c r="G41" s="13">
        <v>2.7951099999999997E-4</v>
      </c>
      <c r="H41" s="8">
        <v>6.9161500000000002E-4</v>
      </c>
      <c r="I41" s="10">
        <v>1.2959500000000001E-4</v>
      </c>
      <c r="J41" s="28"/>
      <c r="K41" s="29"/>
      <c r="L41" s="38"/>
      <c r="M41" s="26"/>
      <c r="N41" s="34"/>
      <c r="O41" s="36"/>
      <c r="P41" s="24"/>
      <c r="Q41" s="30"/>
      <c r="R41" s="32"/>
      <c r="S41" s="7">
        <v>1.2400100000000001E-2</v>
      </c>
    </row>
    <row r="42" spans="1:19">
      <c r="A42" s="2">
        <v>130</v>
      </c>
      <c r="B42" s="5">
        <v>1.4758499999999999E-4</v>
      </c>
      <c r="C42" s="3">
        <v>2.6018900000000003E-4</v>
      </c>
      <c r="D42" s="22">
        <v>8.92837E-5</v>
      </c>
      <c r="E42" s="16">
        <v>1.98889E-4</v>
      </c>
      <c r="F42" s="19">
        <v>4.2976099999999997E-5</v>
      </c>
      <c r="G42" s="13">
        <v>2.8117700000000002E-4</v>
      </c>
      <c r="H42" s="8">
        <v>6.9361399999999995E-4</v>
      </c>
      <c r="I42" s="10">
        <v>1.9722399999999999E-4</v>
      </c>
      <c r="J42" s="28"/>
      <c r="K42" s="29"/>
      <c r="L42" s="38"/>
      <c r="M42" s="26"/>
      <c r="N42" s="34"/>
      <c r="O42" s="36"/>
      <c r="P42" s="24"/>
      <c r="Q42" s="30"/>
      <c r="R42" s="32"/>
      <c r="S42" s="7">
        <v>1.2395099999999999E-2</v>
      </c>
    </row>
    <row r="43" spans="1:19">
      <c r="A43" s="2">
        <v>258</v>
      </c>
      <c r="B43" s="5">
        <v>5.7734500000000005E-4</v>
      </c>
      <c r="C43" s="3">
        <v>1.0011099999999999E-3</v>
      </c>
      <c r="D43" s="21">
        <v>2.18545E-4</v>
      </c>
      <c r="E43" s="16">
        <v>7.8389699999999998E-4</v>
      </c>
      <c r="F43" s="18">
        <v>1.32593E-4</v>
      </c>
      <c r="G43" s="13">
        <v>7.7523499999999999E-4</v>
      </c>
      <c r="H43" s="8">
        <v>2.46963E-3</v>
      </c>
      <c r="I43" s="10">
        <v>2.5252599999999999E-4</v>
      </c>
      <c r="J43" s="28"/>
      <c r="K43" s="29"/>
      <c r="L43" s="38"/>
      <c r="M43" s="26"/>
      <c r="N43" s="34"/>
      <c r="O43" s="36"/>
      <c r="P43" s="24"/>
      <c r="Q43" s="30"/>
      <c r="R43" s="32"/>
      <c r="S43" s="7">
        <v>3.4695700000000003E-2</v>
      </c>
    </row>
    <row r="44" spans="1:19">
      <c r="A44" s="2">
        <v>258</v>
      </c>
      <c r="B44" s="5">
        <v>5.6535199999999998E-4</v>
      </c>
      <c r="C44" s="3">
        <v>1.0191E-3</v>
      </c>
      <c r="D44" s="21">
        <v>2.2187699999999999E-4</v>
      </c>
      <c r="E44" s="16">
        <v>7.84897E-4</v>
      </c>
      <c r="F44" s="18">
        <v>1.23931E-4</v>
      </c>
      <c r="G44" s="13">
        <v>7.7157099999999998E-4</v>
      </c>
      <c r="H44" s="8">
        <v>2.47196E-3</v>
      </c>
      <c r="I44" s="10">
        <v>2.4552999999999999E-4</v>
      </c>
      <c r="J44" s="28"/>
      <c r="K44" s="29"/>
      <c r="L44" s="38"/>
      <c r="M44" s="26"/>
      <c r="N44" s="34"/>
      <c r="O44" s="36"/>
      <c r="P44" s="24"/>
      <c r="Q44" s="30"/>
      <c r="R44" s="32"/>
      <c r="S44" s="7">
        <v>3.4453499999999998E-2</v>
      </c>
    </row>
    <row r="45" spans="1:19">
      <c r="A45" s="2">
        <v>258</v>
      </c>
      <c r="B45" s="5">
        <v>5.6935000000000004E-4</v>
      </c>
      <c r="C45" s="3">
        <v>9.9311400000000002E-4</v>
      </c>
      <c r="D45" s="21">
        <v>2.16546E-4</v>
      </c>
      <c r="E45" s="16">
        <v>7.6923900000000001E-4</v>
      </c>
      <c r="F45" s="18">
        <v>1.2326500000000001E-4</v>
      </c>
      <c r="G45" s="13">
        <v>7.6390799999999999E-4</v>
      </c>
      <c r="H45" s="8">
        <v>2.4692899999999999E-3</v>
      </c>
      <c r="I45" s="10">
        <v>2.4619600000000001E-4</v>
      </c>
      <c r="J45" s="28"/>
      <c r="K45" s="29"/>
      <c r="L45" s="38"/>
      <c r="M45" s="26"/>
      <c r="N45" s="34"/>
      <c r="O45" s="36"/>
      <c r="P45" s="24"/>
      <c r="Q45" s="30"/>
      <c r="R45" s="32"/>
      <c r="S45" s="7">
        <v>3.4414500000000001E-2</v>
      </c>
    </row>
    <row r="46" spans="1:19">
      <c r="A46" s="2">
        <v>514</v>
      </c>
      <c r="B46" s="5">
        <v>2.1807900000000002E-3</v>
      </c>
      <c r="C46" s="3">
        <v>4.0114299999999999E-3</v>
      </c>
      <c r="D46" s="21">
        <v>5.5369200000000005E-4</v>
      </c>
      <c r="E46" s="16">
        <v>2.9563599999999999E-3</v>
      </c>
      <c r="F46" s="18">
        <v>4.1810099999999999E-4</v>
      </c>
      <c r="G46" s="13">
        <v>2.04586E-3</v>
      </c>
      <c r="H46" s="8">
        <v>9.3881099999999999E-3</v>
      </c>
      <c r="I46" s="10">
        <v>4.8006600000000002E-4</v>
      </c>
      <c r="J46" s="28"/>
      <c r="K46" s="29"/>
      <c r="L46" s="38"/>
      <c r="M46" s="26"/>
      <c r="N46" s="34"/>
      <c r="O46" s="36"/>
      <c r="P46" s="24"/>
      <c r="Q46" s="30"/>
      <c r="R46" s="32"/>
      <c r="S46" s="7">
        <v>0.11329500000000001</v>
      </c>
    </row>
    <row r="47" spans="1:19">
      <c r="A47" s="2">
        <v>514</v>
      </c>
      <c r="B47" s="5">
        <v>2.2007799999999998E-3</v>
      </c>
      <c r="C47" s="3">
        <v>4.01477E-3</v>
      </c>
      <c r="D47" s="21">
        <v>5.4569600000000003E-4</v>
      </c>
      <c r="E47" s="16">
        <v>2.9546899999999998E-3</v>
      </c>
      <c r="F47" s="18">
        <v>4.0977199999999998E-4</v>
      </c>
      <c r="G47" s="13">
        <v>2.0368700000000001E-3</v>
      </c>
      <c r="H47" s="8">
        <v>9.4237599999999998E-3</v>
      </c>
      <c r="I47" s="10">
        <v>4.794E-4</v>
      </c>
      <c r="J47" s="28"/>
      <c r="K47" s="29"/>
      <c r="L47" s="38"/>
      <c r="M47" s="26"/>
      <c r="N47" s="34"/>
      <c r="O47" s="36"/>
      <c r="P47" s="24"/>
      <c r="Q47" s="30"/>
      <c r="R47" s="32"/>
      <c r="S47" s="7">
        <v>0.11372599999999999</v>
      </c>
    </row>
    <row r="48" spans="1:19">
      <c r="A48" s="2">
        <v>514</v>
      </c>
      <c r="B48" s="5">
        <v>2.2270900000000001E-3</v>
      </c>
      <c r="C48" s="3">
        <v>3.9867799999999997E-3</v>
      </c>
      <c r="D48" s="21">
        <v>5.4169899999999998E-4</v>
      </c>
      <c r="E48" s="16">
        <v>2.9546899999999998E-3</v>
      </c>
      <c r="F48" s="18">
        <v>4.0810599999999999E-4</v>
      </c>
      <c r="G48" s="13">
        <v>2.0355299999999998E-3</v>
      </c>
      <c r="H48" s="8">
        <v>9.3604599999999993E-3</v>
      </c>
      <c r="I48" s="10">
        <v>4.7340300000000001E-4</v>
      </c>
      <c r="J48" s="28"/>
      <c r="K48" s="29"/>
      <c r="L48" s="38"/>
      <c r="M48" s="26"/>
      <c r="N48" s="34"/>
      <c r="O48" s="36"/>
      <c r="P48" s="24"/>
      <c r="Q48" s="30"/>
      <c r="R48" s="32"/>
      <c r="S48" s="7">
        <v>0.113137</v>
      </c>
    </row>
    <row r="49" spans="1:19">
      <c r="A49" s="2">
        <v>1026</v>
      </c>
      <c r="B49" s="5">
        <v>8.9929999999999993E-3</v>
      </c>
      <c r="C49" s="3">
        <v>1.60917E-2</v>
      </c>
      <c r="D49" s="21">
        <v>1.53981E-3</v>
      </c>
      <c r="E49" s="16">
        <v>1.15999E-2</v>
      </c>
      <c r="F49" s="18">
        <v>1.5707900000000001E-3</v>
      </c>
      <c r="G49" s="13">
        <v>6.1998799999999996E-3</v>
      </c>
      <c r="H49" s="8">
        <v>3.7692700000000003E-2</v>
      </c>
      <c r="I49" s="10">
        <v>9.3214800000000005E-4</v>
      </c>
      <c r="J49" s="28"/>
      <c r="K49" s="29"/>
      <c r="L49" s="38"/>
      <c r="M49" s="26"/>
      <c r="N49" s="34"/>
      <c r="O49" s="36"/>
      <c r="P49" s="24"/>
      <c r="Q49" s="30"/>
      <c r="R49" s="32"/>
      <c r="S49" s="7">
        <v>0.33313300000000001</v>
      </c>
    </row>
    <row r="50" spans="1:19">
      <c r="A50" s="2">
        <v>1026</v>
      </c>
      <c r="B50" s="5">
        <v>8.6448600000000007E-3</v>
      </c>
      <c r="C50" s="3">
        <v>1.6288299999999999E-2</v>
      </c>
      <c r="D50" s="21">
        <v>1.5701300000000001E-3</v>
      </c>
      <c r="E50" s="16">
        <v>1.17661E-2</v>
      </c>
      <c r="F50" s="18">
        <v>1.56346E-3</v>
      </c>
      <c r="G50" s="13">
        <v>5.6831700000000004E-3</v>
      </c>
      <c r="H50" s="8">
        <v>3.75541E-2</v>
      </c>
      <c r="I50" s="10">
        <v>9.3947699999999998E-4</v>
      </c>
      <c r="J50" s="28"/>
      <c r="K50" s="29"/>
      <c r="L50" s="38"/>
      <c r="M50" s="26"/>
      <c r="N50" s="34"/>
      <c r="O50" s="36"/>
      <c r="P50" s="24"/>
      <c r="Q50" s="30"/>
      <c r="R50" s="32"/>
      <c r="S50" s="7">
        <v>0.33163500000000001</v>
      </c>
    </row>
    <row r="51" spans="1:19">
      <c r="A51" s="2">
        <v>1026</v>
      </c>
      <c r="B51" s="5">
        <v>8.8767299999999993E-3</v>
      </c>
      <c r="C51" s="3">
        <v>1.6167000000000001E-2</v>
      </c>
      <c r="D51" s="21">
        <v>1.5578E-3</v>
      </c>
      <c r="E51" s="16">
        <v>1.1698500000000001E-2</v>
      </c>
      <c r="F51" s="18">
        <v>1.56113E-3</v>
      </c>
      <c r="G51" s="13">
        <v>5.71815E-3</v>
      </c>
      <c r="H51" s="8">
        <v>3.7830299999999997E-2</v>
      </c>
      <c r="I51" s="10">
        <v>9.2615099999999995E-4</v>
      </c>
      <c r="J51" s="28"/>
      <c r="K51" s="29"/>
      <c r="L51" s="38"/>
      <c r="M51" s="26"/>
      <c r="N51" s="34"/>
      <c r="O51" s="36"/>
      <c r="P51" s="24"/>
      <c r="Q51" s="30"/>
      <c r="R51" s="32"/>
      <c r="S51" s="7">
        <v>0.332208</v>
      </c>
    </row>
    <row r="52" spans="1:19">
      <c r="A52" s="2">
        <v>2050</v>
      </c>
      <c r="B52" s="5">
        <v>5.5582399999999997E-2</v>
      </c>
      <c r="C52" s="3">
        <v>7.4035799999999999E-2</v>
      </c>
      <c r="D52" s="21">
        <v>4.7866699999999998E-3</v>
      </c>
      <c r="E52" s="16">
        <v>4.8353399999999998E-2</v>
      </c>
      <c r="F52" s="18">
        <v>6.0849500000000004E-3</v>
      </c>
      <c r="G52" s="13">
        <v>1.57219E-2</v>
      </c>
      <c r="H52" s="8">
        <v>0.15192600000000001</v>
      </c>
      <c r="I52" s="10">
        <v>1.8889499999999999E-3</v>
      </c>
      <c r="J52" s="28"/>
      <c r="K52" s="29"/>
      <c r="L52" s="38"/>
      <c r="M52" s="26"/>
      <c r="N52" s="34"/>
      <c r="O52" s="36"/>
      <c r="P52" s="24"/>
      <c r="Q52" s="30"/>
      <c r="R52" s="32"/>
      <c r="S52" s="7">
        <v>1.0948800000000001</v>
      </c>
    </row>
    <row r="53" spans="1:19">
      <c r="A53" s="2">
        <v>2050</v>
      </c>
      <c r="B53" s="5">
        <v>3.8898700000000001E-2</v>
      </c>
      <c r="C53" s="3">
        <v>7.3877200000000004E-2</v>
      </c>
      <c r="D53" s="21">
        <v>4.6770600000000002E-3</v>
      </c>
      <c r="E53" s="16">
        <v>4.8532699999999998E-2</v>
      </c>
      <c r="F53" s="18">
        <v>6.08795E-3</v>
      </c>
      <c r="G53" s="13">
        <v>1.5657600000000001E-2</v>
      </c>
      <c r="H53" s="8">
        <v>0.15174299999999999</v>
      </c>
      <c r="I53" s="10">
        <v>1.84231E-3</v>
      </c>
      <c r="J53" s="28"/>
      <c r="K53" s="29"/>
      <c r="L53" s="38"/>
      <c r="M53" s="26"/>
      <c r="N53" s="34"/>
      <c r="O53" s="36"/>
      <c r="P53" s="24"/>
      <c r="Q53" s="30"/>
      <c r="R53" s="32"/>
      <c r="S53" s="7">
        <v>1.0899000000000001</v>
      </c>
    </row>
    <row r="54" spans="1:19">
      <c r="A54" s="2">
        <v>2050</v>
      </c>
      <c r="B54" s="5">
        <v>3.9491999999999999E-2</v>
      </c>
      <c r="C54" s="3">
        <v>7.4203099999999994E-2</v>
      </c>
      <c r="D54" s="21">
        <v>4.6610699999999998E-3</v>
      </c>
      <c r="E54" s="16">
        <v>4.8311800000000002E-2</v>
      </c>
      <c r="F54" s="18">
        <v>6.1062699999999996E-3</v>
      </c>
      <c r="G54" s="13">
        <v>1.5716899999999999E-2</v>
      </c>
      <c r="H54" s="8">
        <v>0.15104600000000001</v>
      </c>
      <c r="I54" s="10">
        <v>1.8433099999999999E-3</v>
      </c>
      <c r="J54" s="28"/>
      <c r="K54" s="29"/>
      <c r="L54" s="38"/>
      <c r="M54" s="26"/>
      <c r="N54" s="34"/>
      <c r="O54" s="36"/>
      <c r="P54" s="24"/>
      <c r="Q54" s="30"/>
      <c r="R54" s="32"/>
      <c r="S54" s="7">
        <v>1.0927899999999999</v>
      </c>
    </row>
    <row r="55" spans="1:19">
      <c r="A55" s="2">
        <v>4098</v>
      </c>
      <c r="B55" s="5">
        <v>0.16197400000000001</v>
      </c>
      <c r="C55" s="3">
        <v>0.320133</v>
      </c>
      <c r="D55" s="21">
        <v>1.38903E-2</v>
      </c>
      <c r="E55" s="16">
        <v>0.193826</v>
      </c>
      <c r="F55" s="18">
        <v>2.44394E-2</v>
      </c>
      <c r="G55" s="13">
        <v>4.27429E-2</v>
      </c>
      <c r="H55" s="8">
        <v>0.62289000000000005</v>
      </c>
      <c r="I55" s="10">
        <v>3.73026E-3</v>
      </c>
      <c r="M55" s="26"/>
      <c r="N55" s="34"/>
      <c r="O55" s="36"/>
      <c r="P55" s="24"/>
      <c r="Q55" s="30"/>
      <c r="R55" s="32"/>
      <c r="S55" s="7">
        <v>3.1708099999999999</v>
      </c>
    </row>
    <row r="56" spans="1:19">
      <c r="A56" s="2">
        <v>4098</v>
      </c>
      <c r="B56" s="5">
        <v>0.161248</v>
      </c>
      <c r="C56" s="3">
        <v>0.32310499999999998</v>
      </c>
      <c r="D56" s="21">
        <v>1.41291E-2</v>
      </c>
      <c r="E56" s="16">
        <v>0.192411</v>
      </c>
      <c r="F56" s="18">
        <v>2.4677899999999999E-2</v>
      </c>
      <c r="G56" s="13">
        <v>4.2613999999999999E-2</v>
      </c>
      <c r="H56" s="8">
        <v>0.62047300000000005</v>
      </c>
      <c r="I56" s="10">
        <v>3.7285899999999999E-3</v>
      </c>
      <c r="M56" s="26"/>
      <c r="N56" s="34"/>
      <c r="O56" s="36"/>
      <c r="P56" s="24"/>
      <c r="Q56" s="30"/>
      <c r="R56" s="32"/>
      <c r="S56" s="7">
        <v>3.1725099999999999</v>
      </c>
    </row>
    <row r="57" spans="1:19">
      <c r="A57" s="2">
        <v>4098</v>
      </c>
      <c r="B57" s="5">
        <v>0.16478999999999999</v>
      </c>
      <c r="C57" s="3">
        <v>0.32300499999999999</v>
      </c>
      <c r="D57" s="21">
        <v>1.42871E-2</v>
      </c>
      <c r="E57" s="16">
        <v>0.194581</v>
      </c>
      <c r="F57" s="18">
        <v>2.43395E-2</v>
      </c>
      <c r="G57" s="13">
        <v>4.2488400000000003E-2</v>
      </c>
      <c r="H57" s="8">
        <v>0.62166900000000003</v>
      </c>
      <c r="I57" s="10">
        <v>3.72726E-3</v>
      </c>
      <c r="M57" s="26"/>
      <c r="N57" s="34"/>
      <c r="O57" s="36"/>
      <c r="P57" s="24"/>
      <c r="Q57" s="30"/>
      <c r="R57" s="32"/>
      <c r="S57" s="7">
        <v>3.16744</v>
      </c>
    </row>
    <row r="58" spans="1:19">
      <c r="A58" s="2">
        <v>8194</v>
      </c>
      <c r="B58" s="5">
        <v>0.66798000000000002</v>
      </c>
      <c r="C58" s="3">
        <v>1.3501799999999999</v>
      </c>
      <c r="D58" s="21">
        <v>4.1359E-2</v>
      </c>
      <c r="E58" s="16">
        <v>0.77138300000000004</v>
      </c>
      <c r="F58" s="18">
        <v>0.105489</v>
      </c>
      <c r="G58" s="13">
        <v>0.12292699999999999</v>
      </c>
      <c r="H58" s="8">
        <v>2.5360800000000001</v>
      </c>
      <c r="I58" s="10">
        <v>7.5671200000000001E-3</v>
      </c>
      <c r="M58" s="26"/>
      <c r="N58" s="34"/>
      <c r="O58" s="36"/>
      <c r="P58" s="24"/>
      <c r="Q58" s="30"/>
      <c r="R58" s="32"/>
      <c r="S58" s="7">
        <v>10.349500000000001</v>
      </c>
    </row>
    <row r="59" spans="1:19">
      <c r="A59" s="2">
        <v>8194</v>
      </c>
      <c r="B59" s="5">
        <v>0.65941300000000003</v>
      </c>
      <c r="C59" s="3">
        <v>1.34487</v>
      </c>
      <c r="D59" s="21">
        <v>4.1471300000000003E-2</v>
      </c>
      <c r="E59" s="16">
        <v>0.78116099999999999</v>
      </c>
      <c r="F59" s="18">
        <v>0.103397</v>
      </c>
      <c r="G59" s="13">
        <v>0.120796</v>
      </c>
      <c r="H59" s="8">
        <v>2.5394100000000002</v>
      </c>
      <c r="I59" s="10">
        <v>7.3485800000000004E-3</v>
      </c>
      <c r="M59" s="26"/>
      <c r="N59" s="34"/>
      <c r="O59" s="36"/>
      <c r="P59" s="24"/>
      <c r="Q59" s="30"/>
      <c r="R59" s="32"/>
      <c r="S59" s="7">
        <v>10.3522</v>
      </c>
    </row>
    <row r="60" spans="1:19">
      <c r="A60" s="2">
        <v>8194</v>
      </c>
      <c r="B60" s="5">
        <v>0.67760100000000001</v>
      </c>
      <c r="C60" s="3">
        <v>1.3387899999999999</v>
      </c>
      <c r="D60" s="21">
        <v>4.1800700000000003E-2</v>
      </c>
      <c r="E60" s="16">
        <v>0.77224099999999996</v>
      </c>
      <c r="F60" s="18">
        <v>0.105265</v>
      </c>
      <c r="G60" s="13">
        <v>0.12084499999999999</v>
      </c>
      <c r="H60" s="8">
        <v>2.5379100000000001</v>
      </c>
      <c r="I60" s="10">
        <v>7.5481300000000001E-3</v>
      </c>
      <c r="M60" s="26"/>
      <c r="N60" s="34"/>
      <c r="O60" s="36"/>
      <c r="P60" s="24"/>
      <c r="Q60" s="30"/>
      <c r="R60" s="32"/>
      <c r="S60" s="7">
        <v>10.3649</v>
      </c>
    </row>
    <row r="61" spans="1:19">
      <c r="A61" s="2">
        <v>16386</v>
      </c>
      <c r="B61" s="5">
        <v>2.7276899999999999</v>
      </c>
      <c r="C61" s="3">
        <v>5.6308699999999998</v>
      </c>
      <c r="D61" s="21">
        <v>0.12637499999999999</v>
      </c>
      <c r="E61" s="16">
        <v>3.1403400000000001</v>
      </c>
      <c r="F61" s="18">
        <v>0.42398599999999997</v>
      </c>
      <c r="G61" s="13">
        <v>0.34914600000000001</v>
      </c>
      <c r="H61" s="8">
        <v>10.329499999999999</v>
      </c>
      <c r="I61" s="10">
        <v>1.4978699999999999E-2</v>
      </c>
      <c r="M61" s="26"/>
      <c r="N61" s="34"/>
      <c r="O61" s="36"/>
      <c r="P61" s="24"/>
      <c r="Q61" s="30"/>
      <c r="R61" s="32"/>
      <c r="S61" s="7">
        <v>30.232199999999999</v>
      </c>
    </row>
    <row r="62" spans="1:19">
      <c r="A62" s="2">
        <v>16386</v>
      </c>
      <c r="B62" s="5">
        <v>2.66493</v>
      </c>
      <c r="C62" s="3">
        <v>5.61524</v>
      </c>
      <c r="D62" s="21">
        <v>0.125911</v>
      </c>
      <c r="E62" s="16">
        <v>3.1387100000000001</v>
      </c>
      <c r="F62" s="18">
        <v>0.43973499999999999</v>
      </c>
      <c r="G62" s="13">
        <v>0.34934500000000002</v>
      </c>
      <c r="H62" s="8">
        <v>10.3184</v>
      </c>
      <c r="I62" s="10">
        <v>1.5132899999999999E-2</v>
      </c>
      <c r="M62" s="26"/>
      <c r="N62" s="34"/>
      <c r="O62" s="36"/>
      <c r="P62" s="24"/>
      <c r="R62" s="32"/>
      <c r="S62" s="7">
        <v>30.2119</v>
      </c>
    </row>
    <row r="63" spans="1:19">
      <c r="A63" s="2">
        <v>16386</v>
      </c>
      <c r="B63" s="5">
        <v>2.7029100000000001</v>
      </c>
      <c r="C63" s="3">
        <v>5.6531200000000004</v>
      </c>
      <c r="D63" s="21">
        <v>0.12692300000000001</v>
      </c>
      <c r="E63" s="16">
        <v>3.18065</v>
      </c>
      <c r="F63" s="18">
        <v>0.42111199999999999</v>
      </c>
      <c r="G63" s="13">
        <v>0.34831600000000001</v>
      </c>
      <c r="H63" s="8">
        <v>10.3696</v>
      </c>
      <c r="I63" s="10">
        <v>1.5144899999999999E-2</v>
      </c>
      <c r="M63" s="26"/>
      <c r="N63" s="34"/>
      <c r="O63" s="36"/>
      <c r="P63" s="24"/>
      <c r="R63" s="32"/>
      <c r="S63" s="7">
        <v>30.224599999999999</v>
      </c>
    </row>
    <row r="64" spans="1:19">
      <c r="A64" s="2">
        <v>32770</v>
      </c>
      <c r="B64" s="5">
        <v>10.7613</v>
      </c>
      <c r="C64" s="3">
        <v>22.9663</v>
      </c>
      <c r="D64" s="21">
        <v>0.40552199999999999</v>
      </c>
      <c r="E64" s="16">
        <v>12.888199999999999</v>
      </c>
      <c r="F64" s="18">
        <v>1.6894100000000001</v>
      </c>
      <c r="G64" s="13">
        <v>0.96857199999999999</v>
      </c>
      <c r="H64" s="8">
        <v>51.14</v>
      </c>
      <c r="I64" s="10">
        <v>3.1970199999999997E-2</v>
      </c>
      <c r="M64" s="26"/>
      <c r="N64" s="34"/>
      <c r="O64" s="36"/>
      <c r="P64" s="24"/>
      <c r="R64" s="32"/>
      <c r="S64" s="7">
        <v>97.381399999999999</v>
      </c>
    </row>
    <row r="65" spans="1:19">
      <c r="A65" s="2">
        <v>32770</v>
      </c>
      <c r="B65" s="5">
        <v>10.6755</v>
      </c>
      <c r="C65" s="3">
        <v>22.947500000000002</v>
      </c>
      <c r="D65" s="21">
        <v>0.41267599999999999</v>
      </c>
      <c r="E65" s="16">
        <v>12.8848</v>
      </c>
      <c r="F65" s="18">
        <v>1.7251000000000001</v>
      </c>
      <c r="G65" s="13">
        <v>0.97402699999999998</v>
      </c>
      <c r="H65" s="8">
        <v>51.581899999999997</v>
      </c>
      <c r="I65" s="10">
        <v>3.17483E-2</v>
      </c>
      <c r="M65" s="26"/>
      <c r="N65" s="34"/>
      <c r="O65" s="36"/>
      <c r="P65" s="24"/>
      <c r="R65" s="32"/>
      <c r="S65" s="7">
        <v>97.306700000000006</v>
      </c>
    </row>
    <row r="66" spans="1:19">
      <c r="A66" s="2">
        <v>32770</v>
      </c>
      <c r="B66" s="5">
        <v>11.0625</v>
      </c>
      <c r="C66" s="3">
        <v>22.978000000000002</v>
      </c>
      <c r="D66" s="21">
        <v>0.41394599999999998</v>
      </c>
      <c r="E66" s="16">
        <v>12.800599999999999</v>
      </c>
      <c r="F66" s="18">
        <v>1.7126999999999999</v>
      </c>
      <c r="G66" s="13">
        <v>0.97488699999999995</v>
      </c>
      <c r="H66" s="8">
        <v>50.8459</v>
      </c>
      <c r="I66" s="10">
        <v>3.2085799999999998E-2</v>
      </c>
      <c r="M66" s="26"/>
      <c r="N66" s="34"/>
      <c r="O66" s="36"/>
      <c r="P66" s="24"/>
      <c r="R66" s="32"/>
      <c r="S66" s="7">
        <v>97.378399999999999</v>
      </c>
    </row>
    <row r="67" spans="1:19">
      <c r="A67" s="2">
        <v>65538</v>
      </c>
      <c r="B67" s="5">
        <v>68.860200000000006</v>
      </c>
      <c r="C67" s="3">
        <v>144.60599999999999</v>
      </c>
      <c r="D67" s="21">
        <v>1.40052</v>
      </c>
      <c r="E67" s="16">
        <v>82.167599999999993</v>
      </c>
      <c r="F67" s="18">
        <v>6.8058399999999999</v>
      </c>
      <c r="G67" s="13">
        <v>2.7501600000000002</v>
      </c>
      <c r="H67" s="8">
        <v>203.24600000000001</v>
      </c>
      <c r="I67" s="10">
        <v>22.902000000000001</v>
      </c>
      <c r="M67" s="26"/>
      <c r="N67" s="34"/>
      <c r="O67" s="36"/>
      <c r="P67" s="24"/>
      <c r="R67" s="32"/>
    </row>
    <row r="68" spans="1:19">
      <c r="A68" s="2">
        <v>65538</v>
      </c>
      <c r="B68" s="5">
        <v>69.159400000000005</v>
      </c>
      <c r="C68" s="3">
        <v>144.244</v>
      </c>
      <c r="D68" s="21">
        <v>1.3838999999999999</v>
      </c>
      <c r="E68" s="16">
        <v>82.268199999999993</v>
      </c>
      <c r="F68" s="18">
        <v>6.7716599999999998</v>
      </c>
      <c r="G68" s="13">
        <v>2.7363900000000001</v>
      </c>
      <c r="H68" s="8">
        <v>202.608</v>
      </c>
      <c r="I68" s="10">
        <v>23.008299999999998</v>
      </c>
      <c r="M68" s="26"/>
      <c r="N68" s="34"/>
      <c r="O68" s="36"/>
      <c r="P68" s="24"/>
      <c r="R68" s="32"/>
    </row>
    <row r="69" spans="1:19">
      <c r="A69" s="2">
        <v>65538</v>
      </c>
      <c r="B69" s="5">
        <v>69.004800000000003</v>
      </c>
      <c r="C69" s="3">
        <v>144.45400000000001</v>
      </c>
      <c r="D69" s="21">
        <v>1.3411299999999999</v>
      </c>
      <c r="E69" s="16">
        <v>82.544499999999999</v>
      </c>
      <c r="F69" s="18">
        <v>6.7869000000000002</v>
      </c>
      <c r="G69" s="13">
        <v>2.7393200000000002</v>
      </c>
      <c r="H69" s="8">
        <v>202.922</v>
      </c>
      <c r="I69" s="10">
        <v>22.876200000000001</v>
      </c>
      <c r="M69" s="26"/>
      <c r="N69" s="34"/>
      <c r="O69" s="36"/>
      <c r="P69" s="24"/>
      <c r="R69" s="32"/>
    </row>
    <row r="70" spans="1:19">
      <c r="A70" s="12">
        <v>131074</v>
      </c>
      <c r="D70" s="21">
        <v>4.7317099999999996</v>
      </c>
      <c r="E70" s="16"/>
      <c r="F70" s="18">
        <v>32.070099999999996</v>
      </c>
      <c r="G70" s="13">
        <v>9.1445299999999996</v>
      </c>
      <c r="I70" s="10">
        <v>107.631</v>
      </c>
      <c r="R70" s="32"/>
    </row>
    <row r="71" spans="1:19">
      <c r="A71" s="12">
        <v>131074</v>
      </c>
      <c r="D71" s="21">
        <v>4.7208800000000002</v>
      </c>
      <c r="F71" s="18">
        <v>32.523600000000002</v>
      </c>
      <c r="G71" s="13">
        <v>9.0804399999999994</v>
      </c>
      <c r="I71" s="10">
        <v>106.21299999999999</v>
      </c>
      <c r="R71" s="32"/>
    </row>
    <row r="72" spans="1:19">
      <c r="A72" s="12">
        <v>131074</v>
      </c>
      <c r="D72" s="21">
        <v>4.7203099999999996</v>
      </c>
      <c r="F72" s="18">
        <v>31.9543</v>
      </c>
      <c r="G72" s="13">
        <v>9.0899199999999993</v>
      </c>
      <c r="I72" s="10">
        <v>107.20099999999999</v>
      </c>
      <c r="R72" s="32"/>
    </row>
    <row r="73" spans="1:19">
      <c r="A73" s="15">
        <v>262146</v>
      </c>
      <c r="D73" s="21">
        <v>15.668699999999999</v>
      </c>
      <c r="F73" s="18">
        <v>226.964</v>
      </c>
      <c r="G73" s="13">
        <v>28.367100000000001</v>
      </c>
    </row>
    <row r="74" spans="1:19">
      <c r="A74" s="15">
        <v>262146</v>
      </c>
      <c r="D74" s="21">
        <v>16.202100000000002</v>
      </c>
      <c r="F74" s="20">
        <v>227.25200000000001</v>
      </c>
      <c r="G74" s="13">
        <v>28.6023</v>
      </c>
    </row>
    <row r="75" spans="1:19">
      <c r="A75" s="15">
        <v>262146</v>
      </c>
      <c r="D75" s="21">
        <v>15.686199999999999</v>
      </c>
      <c r="F75" s="20">
        <v>227.279</v>
      </c>
      <c r="G75" s="13">
        <v>28.3675</v>
      </c>
    </row>
    <row r="76" spans="1:19">
      <c r="A76" s="15">
        <v>524290</v>
      </c>
      <c r="D76" s="21">
        <v>50.225200000000001</v>
      </c>
      <c r="G76" s="13">
        <v>85.261399999999995</v>
      </c>
    </row>
    <row r="77" spans="1:19">
      <c r="A77" s="15">
        <v>524290</v>
      </c>
      <c r="D77" s="21">
        <v>50.263500000000001</v>
      </c>
      <c r="G77" s="13">
        <v>85.238100000000003</v>
      </c>
    </row>
    <row r="78" spans="1:19">
      <c r="A78" s="15">
        <v>524290</v>
      </c>
      <c r="D78" s="21">
        <v>50.243499999999997</v>
      </c>
      <c r="G78" s="13">
        <v>85.263800000000003</v>
      </c>
    </row>
    <row r="79" spans="1:19">
      <c r="A79" s="23">
        <v>1048578</v>
      </c>
      <c r="D79" s="21">
        <v>153.529</v>
      </c>
      <c r="G79" s="13"/>
    </row>
    <row r="80" spans="1:19">
      <c r="A80" s="23">
        <v>1048578</v>
      </c>
      <c r="D80" s="21">
        <v>153.36699999999999</v>
      </c>
      <c r="G80" s="13"/>
    </row>
    <row r="81" spans="1:19">
      <c r="A81" s="23">
        <v>1048578</v>
      </c>
      <c r="D81" s="21">
        <v>153.41499999999999</v>
      </c>
    </row>
    <row r="83" spans="1:19">
      <c r="B83" s="1">
        <f>SUM(B31:B81)</f>
        <v>250.2817050296</v>
      </c>
      <c r="C83" s="1">
        <f t="shared" ref="C83:S83" si="4">SUM(C31:C81)</f>
        <v>524.38199607420006</v>
      </c>
      <c r="D83" s="1">
        <f t="shared" si="4"/>
        <v>678.69846218854991</v>
      </c>
      <c r="E83" s="1">
        <f t="shared" si="4"/>
        <v>298.11160565219996</v>
      </c>
      <c r="F83" s="1">
        <f t="shared" si="4"/>
        <v>805.23193795294992</v>
      </c>
      <c r="G83" s="1">
        <f t="shared" si="4"/>
        <v>381.17229570449996</v>
      </c>
      <c r="H83" s="1">
        <f t="shared" si="4"/>
        <v>803.44621658050005</v>
      </c>
      <c r="I83" s="1">
        <f t="shared" si="4"/>
        <v>390.01774032980006</v>
      </c>
      <c r="J83" s="1">
        <f t="shared" si="4"/>
        <v>0</v>
      </c>
      <c r="K83" s="1">
        <f t="shared" si="4"/>
        <v>0</v>
      </c>
      <c r="L83" s="1">
        <f t="shared" si="4"/>
        <v>0</v>
      </c>
      <c r="M83" s="1">
        <f t="shared" si="4"/>
        <v>0</v>
      </c>
      <c r="N83" s="1">
        <f t="shared" si="4"/>
        <v>0</v>
      </c>
      <c r="O83" s="1">
        <f t="shared" si="4"/>
        <v>0</v>
      </c>
      <c r="P83" s="1">
        <f t="shared" si="4"/>
        <v>0</v>
      </c>
      <c r="Q83" s="1">
        <f t="shared" si="4"/>
        <v>0</v>
      </c>
      <c r="R83" s="1">
        <f t="shared" si="4"/>
        <v>0</v>
      </c>
      <c r="S83" s="1">
        <f t="shared" si="4"/>
        <v>428.08552327600006</v>
      </c>
    </row>
    <row r="84" spans="1:19">
      <c r="B84" s="1">
        <f>B83/60</f>
        <v>4.1713617504933334</v>
      </c>
      <c r="C84" s="1">
        <f t="shared" ref="C84:S84" si="5">C83/60</f>
        <v>8.7396999345700017</v>
      </c>
      <c r="D84" s="1">
        <f t="shared" si="5"/>
        <v>11.311641036475832</v>
      </c>
      <c r="E84" s="1">
        <f t="shared" si="5"/>
        <v>4.9685267608699997</v>
      </c>
      <c r="F84" s="1">
        <f t="shared" si="5"/>
        <v>13.420532299215832</v>
      </c>
      <c r="G84" s="1">
        <f t="shared" si="5"/>
        <v>6.3528715950749994</v>
      </c>
      <c r="H84" s="1">
        <f t="shared" si="5"/>
        <v>13.390770276341668</v>
      </c>
      <c r="I84" s="1">
        <f t="shared" si="5"/>
        <v>6.5002956721633343</v>
      </c>
      <c r="J84" s="1">
        <f t="shared" si="5"/>
        <v>0</v>
      </c>
      <c r="K84" s="1">
        <f t="shared" si="5"/>
        <v>0</v>
      </c>
      <c r="L84" s="1">
        <f t="shared" si="5"/>
        <v>0</v>
      </c>
      <c r="M84" s="1">
        <f t="shared" si="5"/>
        <v>0</v>
      </c>
      <c r="N84" s="1">
        <f t="shared" si="5"/>
        <v>0</v>
      </c>
      <c r="O84" s="1">
        <f t="shared" si="5"/>
        <v>0</v>
      </c>
      <c r="P84" s="1">
        <f t="shared" si="5"/>
        <v>0</v>
      </c>
      <c r="Q84" s="1">
        <f t="shared" si="5"/>
        <v>0</v>
      </c>
      <c r="R84" s="1">
        <f t="shared" si="5"/>
        <v>0</v>
      </c>
      <c r="S84" s="1">
        <f t="shared" si="5"/>
        <v>7.1347587212666674</v>
      </c>
    </row>
    <row r="88" spans="1:19">
      <c r="L88" t="s">
        <v>31</v>
      </c>
      <c r="M88">
        <f>1/(3*10^9)</f>
        <v>3.3333333333333332E-10</v>
      </c>
      <c r="N88" t="s">
        <v>30</v>
      </c>
    </row>
    <row r="89" spans="1:19">
      <c r="L89" t="s">
        <v>28</v>
      </c>
      <c r="M89">
        <f>40*M88</f>
        <v>1.3333333333333334E-8</v>
      </c>
      <c r="N89" t="s">
        <v>30</v>
      </c>
    </row>
    <row r="90" spans="1:19">
      <c r="L90" t="s">
        <v>32</v>
      </c>
      <c r="M90">
        <f>1/1600</f>
        <v>6.2500000000000001E-4</v>
      </c>
      <c r="N90" t="s">
        <v>30</v>
      </c>
    </row>
    <row r="92" spans="1:19">
      <c r="M92">
        <f>M90/M89</f>
        <v>46875</v>
      </c>
    </row>
    <row r="98" spans="2:14">
      <c r="C98" t="s">
        <v>21</v>
      </c>
      <c r="D98" t="s">
        <v>21</v>
      </c>
      <c r="E98" t="s">
        <v>22</v>
      </c>
      <c r="F98" t="s">
        <v>23</v>
      </c>
      <c r="I98" t="s">
        <v>24</v>
      </c>
      <c r="J98" t="s">
        <v>25</v>
      </c>
    </row>
    <row r="99" spans="2:14">
      <c r="B99">
        <v>18</v>
      </c>
      <c r="C99">
        <v>2728</v>
      </c>
      <c r="D99">
        <v>4776</v>
      </c>
      <c r="E99">
        <f>D99/1024</f>
        <v>4.6640625</v>
      </c>
      <c r="F99" s="38">
        <f>E99/1024</f>
        <v>4.55474853515625E-3</v>
      </c>
      <c r="I99" t="s">
        <v>26</v>
      </c>
      <c r="J99" t="s">
        <v>27</v>
      </c>
      <c r="L99">
        <v>4.7307033333333333E-5</v>
      </c>
    </row>
    <row r="100" spans="2:14">
      <c r="B100">
        <v>34</v>
      </c>
      <c r="C100">
        <v>5032</v>
      </c>
      <c r="D100">
        <v>9000</v>
      </c>
      <c r="E100" s="38">
        <f t="shared" ref="E100:F112" si="6">D100/1024</f>
        <v>8.7890625</v>
      </c>
      <c r="F100" s="38">
        <f t="shared" si="6"/>
        <v>8.58306884765625E-3</v>
      </c>
      <c r="I100" t="s">
        <v>28</v>
      </c>
      <c r="J100" t="s">
        <v>29</v>
      </c>
      <c r="L100">
        <v>4.5974433333333332E-5</v>
      </c>
      <c r="M100">
        <f>L100/L99</f>
        <v>0.9718308271285947</v>
      </c>
    </row>
    <row r="101" spans="2:14">
      <c r="B101">
        <v>66</v>
      </c>
      <c r="C101">
        <v>9640</v>
      </c>
      <c r="D101">
        <v>17448</v>
      </c>
      <c r="E101" s="38">
        <f t="shared" si="6"/>
        <v>17.0390625</v>
      </c>
      <c r="F101" s="38">
        <f t="shared" si="6"/>
        <v>1.663970947265625E-2</v>
      </c>
      <c r="L101">
        <v>7.9067133333333341E-5</v>
      </c>
      <c r="M101" s="38">
        <f t="shared" ref="M101:M112" si="7">L101/L100</f>
        <v>1.7198065881544309</v>
      </c>
      <c r="N101">
        <f>L101/L99</f>
        <v>1.6713610590673271</v>
      </c>
    </row>
    <row r="102" spans="2:14">
      <c r="B102">
        <v>130</v>
      </c>
      <c r="C102">
        <v>18856</v>
      </c>
      <c r="D102">
        <v>34344</v>
      </c>
      <c r="E102" s="38">
        <f t="shared" si="6"/>
        <v>33.5390625</v>
      </c>
      <c r="F102" s="38">
        <f t="shared" si="6"/>
        <v>3.275299072265625E-2</v>
      </c>
      <c r="L102">
        <v>1.5435899999999999E-4</v>
      </c>
      <c r="M102" s="38">
        <f t="shared" si="7"/>
        <v>1.9522523897413755</v>
      </c>
      <c r="N102" s="38">
        <f t="shared" ref="N102:N112" si="8">L102/L100</f>
        <v>3.3574965216174495</v>
      </c>
    </row>
    <row r="103" spans="2:14">
      <c r="B103">
        <v>258</v>
      </c>
      <c r="C103">
        <v>37288</v>
      </c>
      <c r="D103">
        <v>68136</v>
      </c>
      <c r="E103" s="38">
        <f t="shared" si="6"/>
        <v>66.5390625</v>
      </c>
      <c r="F103" s="38">
        <f t="shared" si="6"/>
        <v>6.497955322265625E-2</v>
      </c>
      <c r="L103">
        <v>2.4808399999999998E-4</v>
      </c>
      <c r="M103" s="38">
        <f t="shared" si="7"/>
        <v>1.6071884373441134</v>
      </c>
      <c r="N103" s="38">
        <f t="shared" si="8"/>
        <v>3.1376374675697525</v>
      </c>
    </row>
    <row r="104" spans="2:14">
      <c r="B104">
        <v>514</v>
      </c>
      <c r="C104">
        <v>74152</v>
      </c>
      <c r="D104">
        <v>135720</v>
      </c>
      <c r="E104" s="38">
        <f t="shared" si="6"/>
        <v>132.5390625</v>
      </c>
      <c r="F104" s="38">
        <f t="shared" si="6"/>
        <v>0.12943267822265625</v>
      </c>
      <c r="L104">
        <v>4.7762299999999999E-4</v>
      </c>
      <c r="M104" s="38">
        <f t="shared" si="7"/>
        <v>1.9252470937263186</v>
      </c>
      <c r="N104" s="38">
        <f t="shared" si="8"/>
        <v>3.0942348680672978</v>
      </c>
    </row>
    <row r="105" spans="2:14">
      <c r="B105">
        <v>1026</v>
      </c>
      <c r="C105">
        <v>147880</v>
      </c>
      <c r="D105">
        <v>270888</v>
      </c>
      <c r="E105" s="38">
        <f t="shared" si="6"/>
        <v>264.5390625</v>
      </c>
      <c r="F105" s="38">
        <f t="shared" si="6"/>
        <v>0.25833892822265625</v>
      </c>
      <c r="L105">
        <v>9.3259199999999999E-4</v>
      </c>
      <c r="M105" s="38">
        <f t="shared" si="7"/>
        <v>1.9525692858174752</v>
      </c>
      <c r="N105" s="38">
        <f t="shared" si="8"/>
        <v>3.7591783428193679</v>
      </c>
    </row>
    <row r="106" spans="2:14">
      <c r="B106">
        <v>2050</v>
      </c>
      <c r="C106">
        <v>295336</v>
      </c>
      <c r="D106">
        <v>541224</v>
      </c>
      <c r="E106" s="38">
        <f t="shared" si="6"/>
        <v>528.5390625</v>
      </c>
      <c r="F106" s="38">
        <f t="shared" si="6"/>
        <v>0.51615142822265625</v>
      </c>
      <c r="L106">
        <v>1.85819E-3</v>
      </c>
      <c r="M106" s="38">
        <f t="shared" si="7"/>
        <v>1.9925004718033181</v>
      </c>
      <c r="N106" s="38">
        <f t="shared" si="8"/>
        <v>3.8904952232199874</v>
      </c>
    </row>
    <row r="107" spans="2:14">
      <c r="B107">
        <v>4098</v>
      </c>
      <c r="C107">
        <v>590248</v>
      </c>
      <c r="D107">
        <v>1081896</v>
      </c>
      <c r="E107" s="38">
        <f t="shared" si="6"/>
        <v>1056.5390625</v>
      </c>
      <c r="F107" s="38">
        <f t="shared" si="6"/>
        <v>1.0317764282226563</v>
      </c>
      <c r="L107">
        <v>3.728703333333333E-3</v>
      </c>
      <c r="M107" s="38">
        <f t="shared" si="7"/>
        <v>2.0066319016534009</v>
      </c>
      <c r="N107" s="38">
        <f t="shared" si="8"/>
        <v>3.9982150107799908</v>
      </c>
    </row>
    <row r="108" spans="2:14">
      <c r="B108">
        <v>8194</v>
      </c>
      <c r="C108">
        <v>1180072</v>
      </c>
      <c r="D108">
        <v>2163240</v>
      </c>
      <c r="E108" s="38">
        <f t="shared" si="6"/>
        <v>2112.5390625</v>
      </c>
      <c r="F108" s="38">
        <f t="shared" si="6"/>
        <v>2.0630264282226562</v>
      </c>
      <c r="L108">
        <v>7.4879433333333335E-3</v>
      </c>
      <c r="M108" s="38">
        <f t="shared" si="7"/>
        <v>2.0081896208780354</v>
      </c>
      <c r="N108" s="38">
        <f t="shared" si="8"/>
        <v>4.0296973578231148</v>
      </c>
    </row>
    <row r="109" spans="2:14">
      <c r="B109">
        <v>16386</v>
      </c>
      <c r="C109">
        <v>2359720</v>
      </c>
      <c r="D109">
        <v>4325928</v>
      </c>
      <c r="E109" s="38">
        <f t="shared" si="6"/>
        <v>4224.5390625</v>
      </c>
      <c r="F109" s="38">
        <f t="shared" si="6"/>
        <v>4.1255264282226562</v>
      </c>
      <c r="L109">
        <v>1.50855E-2</v>
      </c>
      <c r="M109" s="38">
        <f t="shared" si="7"/>
        <v>2.0146386435438659</v>
      </c>
      <c r="N109" s="38">
        <f t="shared" si="8"/>
        <v>4.045776413784596</v>
      </c>
    </row>
    <row r="110" spans="2:14">
      <c r="B110">
        <v>32770</v>
      </c>
      <c r="C110">
        <v>4719016</v>
      </c>
      <c r="D110">
        <v>8651304</v>
      </c>
      <c r="E110" s="38">
        <f t="shared" si="6"/>
        <v>8448.5390625</v>
      </c>
      <c r="F110" s="38">
        <f t="shared" si="6"/>
        <v>8.2505264282226562</v>
      </c>
      <c r="L110">
        <v>3.1934766666666663E-2</v>
      </c>
      <c r="M110" s="38">
        <f t="shared" si="7"/>
        <v>2.1169180117773134</v>
      </c>
      <c r="N110" s="38">
        <f t="shared" si="8"/>
        <v>4.2648248317406239</v>
      </c>
    </row>
    <row r="111" spans="2:14">
      <c r="B111">
        <v>65538</v>
      </c>
      <c r="C111">
        <v>9437608</v>
      </c>
      <c r="D111">
        <v>17302056</v>
      </c>
      <c r="E111" s="38">
        <f t="shared" si="6"/>
        <v>16896.5390625</v>
      </c>
      <c r="F111" s="38">
        <f t="shared" si="6"/>
        <v>16.500526428222656</v>
      </c>
      <c r="L111">
        <v>22.928833333333333</v>
      </c>
      <c r="M111" s="38"/>
      <c r="N111" s="38"/>
    </row>
    <row r="112" spans="2:14">
      <c r="B112">
        <v>131074</v>
      </c>
      <c r="C112">
        <v>18874792</v>
      </c>
      <c r="D112">
        <v>34603560</v>
      </c>
      <c r="E112" s="38">
        <f t="shared" si="6"/>
        <v>33792.5390625</v>
      </c>
      <c r="F112" s="38">
        <f t="shared" si="6"/>
        <v>33.000526428222656</v>
      </c>
      <c r="L112">
        <v>107.01499999999999</v>
      </c>
      <c r="M112" s="38"/>
      <c r="N112" s="3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50" sqref="G50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49" sqref="M4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CWC</vt:lpstr>
      <vt:lpstr>CBC</vt:lpstr>
      <vt:lpstr>CD</vt:lpstr>
      <vt:lpstr>AK</vt:lpstr>
      <vt:lpstr>GenRmf long</vt:lpstr>
      <vt:lpstr>GenRmf wide</vt:lpstr>
      <vt:lpstr>GenRmf Square</vt:lpstr>
      <vt:lpstr>Wash long</vt:lpstr>
      <vt:lpstr>Wash wide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2013-11-27T09:51:56Z</dcterms:created>
  <dcterms:modified xsi:type="dcterms:W3CDTF">2013-11-27T23:13:30Z</dcterms:modified>
</cp:coreProperties>
</file>